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11" documentId="8_{5860F2A8-87AE-47C4-B4EB-88BD5FCEE288}" xr6:coauthVersionLast="47" xr6:coauthVersionMax="47" xr10:uidLastSave="{D5D25BF4-8D73-4BB0-B7F2-CEF9AB2BA926}"/>
  <bookViews>
    <workbookView xWindow="-120" yWindow="-120" windowWidth="29040" windowHeight="15720" xr2:uid="{207346C2-8CE8-4BDB-A5D6-EEF7EC9A44E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49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9" i="33" l="1"/>
  <c r="D108" i="33"/>
  <c r="D107" i="33"/>
  <c r="D106" i="33"/>
  <c r="D105" i="33"/>
  <c r="D104" i="33"/>
  <c r="D103" i="33"/>
  <c r="D102" i="33"/>
  <c r="D101" i="33"/>
  <c r="D100" i="33"/>
  <c r="D99" i="33"/>
  <c r="D98" i="33"/>
  <c r="D97" i="33"/>
  <c r="D96" i="33"/>
  <c r="D86" i="33"/>
  <c r="D85" i="33"/>
  <c r="D84" i="33"/>
  <c r="D83" i="33"/>
  <c r="D82" i="33"/>
  <c r="D81" i="33"/>
  <c r="D80" i="33"/>
  <c r="D79" i="33"/>
  <c r="D78" i="33"/>
  <c r="D77" i="33"/>
  <c r="D76" i="33"/>
  <c r="D75" i="33"/>
  <c r="D74" i="33"/>
  <c r="D64" i="33"/>
  <c r="D63" i="33"/>
  <c r="D62" i="33"/>
  <c r="D61" i="33"/>
  <c r="D60" i="33"/>
  <c r="D59" i="33"/>
  <c r="D58" i="33"/>
  <c r="D57" i="33"/>
  <c r="D56" i="33"/>
  <c r="D55" i="33"/>
  <c r="D54" i="33"/>
  <c r="D53" i="33"/>
  <c r="D52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8" i="33"/>
  <c r="C109" i="33"/>
  <c r="K109" i="33"/>
  <c r="I109" i="33"/>
  <c r="J109" i="33" s="1"/>
  <c r="G109" i="33"/>
  <c r="H109" i="33" s="1"/>
  <c r="E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K95" i="33"/>
  <c r="K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J74" i="33"/>
  <c r="H74" i="33"/>
  <c r="K73" i="33"/>
  <c r="L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H52" i="33"/>
  <c r="K51" i="33"/>
  <c r="L52" i="33" s="1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K29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101" i="49"/>
  <c r="N100" i="49"/>
  <c r="N99" i="49"/>
  <c r="N98" i="49"/>
  <c r="N97" i="49"/>
  <c r="M95" i="49"/>
  <c r="N79" i="49"/>
  <c r="N78" i="49"/>
  <c r="N77" i="49"/>
  <c r="N76" i="49"/>
  <c r="N75" i="49"/>
  <c r="M73" i="49"/>
  <c r="N57" i="49"/>
  <c r="N56" i="49"/>
  <c r="N55" i="49"/>
  <c r="N54" i="49"/>
  <c r="N53" i="49"/>
  <c r="M51" i="49"/>
  <c r="N35" i="49"/>
  <c r="N34" i="49"/>
  <c r="N33" i="49"/>
  <c r="N32" i="49"/>
  <c r="N31" i="49"/>
  <c r="M29" i="49"/>
  <c r="N13" i="49"/>
  <c r="N12" i="49"/>
  <c r="N11" i="49"/>
  <c r="N10" i="49"/>
  <c r="N9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N8" i="49" s="1"/>
  <c r="F109" i="33" l="1"/>
  <c r="I7" i="49"/>
  <c r="K51" i="49"/>
  <c r="N52" i="49" s="1"/>
  <c r="K95" i="49"/>
  <c r="N96" i="49" s="1"/>
  <c r="K29" i="49"/>
  <c r="N30" i="49" s="1"/>
  <c r="K73" i="49"/>
  <c r="N74" i="49" s="1"/>
  <c r="I95" i="49" l="1"/>
  <c r="I51" i="49"/>
  <c r="G7" i="49"/>
  <c r="J8" i="49"/>
  <c r="I73" i="49"/>
  <c r="I29" i="49"/>
  <c r="L8" i="49"/>
  <c r="G95" i="49" l="1"/>
  <c r="G51" i="49"/>
  <c r="E7" i="49"/>
  <c r="H8" i="49" s="1"/>
  <c r="G73" i="49"/>
  <c r="G29" i="49"/>
  <c r="L74" i="49"/>
  <c r="J96" i="49"/>
  <c r="L52" i="49"/>
  <c r="L96" i="49"/>
  <c r="L30" i="49"/>
  <c r="J30" i="49" l="1"/>
  <c r="E51" i="49"/>
  <c r="E95" i="49"/>
  <c r="H96" i="49" s="1"/>
  <c r="E73" i="49"/>
  <c r="E29" i="49"/>
  <c r="C7" i="49"/>
  <c r="F8" i="49" s="1"/>
  <c r="H52" i="49"/>
  <c r="J52" i="49"/>
  <c r="J74" i="49"/>
  <c r="H74" i="49" l="1"/>
  <c r="C95" i="49"/>
  <c r="D96" i="49" s="1"/>
  <c r="C51" i="49"/>
  <c r="D52" i="49" s="1"/>
  <c r="D8" i="49"/>
  <c r="C73" i="49"/>
  <c r="D74" i="49" s="1"/>
  <c r="C29" i="49"/>
  <c r="D30" i="49" s="1"/>
  <c r="H30" i="49"/>
  <c r="F52" i="49" l="1"/>
  <c r="F96" i="49"/>
  <c r="F74" i="49"/>
  <c r="F30" i="49"/>
  <c r="O135" i="45" l="1"/>
  <c r="L135" i="45"/>
  <c r="I135" i="45"/>
  <c r="H135" i="45"/>
  <c r="G135" i="45"/>
  <c r="P5" i="45"/>
  <c r="N5" i="45"/>
  <c r="F5" i="45"/>
  <c r="M135" i="44"/>
  <c r="L135" i="44"/>
  <c r="K135" i="44"/>
  <c r="I135" i="44"/>
  <c r="T5" i="44"/>
  <c r="M5" i="44"/>
  <c r="F5" i="44"/>
  <c r="S5" i="44"/>
  <c r="I135" i="43"/>
  <c r="H135" i="43"/>
  <c r="G135" i="43"/>
  <c r="N5" i="43"/>
  <c r="I5" i="43"/>
  <c r="F5" i="43"/>
  <c r="M133" i="42"/>
  <c r="L133" i="42"/>
  <c r="K133" i="42"/>
  <c r="G133" i="42"/>
  <c r="N5" i="42"/>
  <c r="M5" i="42"/>
  <c r="L5" i="42"/>
  <c r="J5" i="42"/>
  <c r="M133" i="41"/>
  <c r="L133" i="41"/>
  <c r="K133" i="41"/>
  <c r="R5" i="41"/>
  <c r="Q5" i="41"/>
  <c r="N5" i="41"/>
  <c r="J5" i="41"/>
  <c r="I5" i="41"/>
  <c r="F5" i="41"/>
  <c r="O133" i="40"/>
  <c r="N133" i="40"/>
  <c r="M133" i="40"/>
  <c r="K133" i="40"/>
  <c r="S5" i="40"/>
  <c r="R5" i="40"/>
  <c r="F5" i="40"/>
  <c r="M123" i="39"/>
  <c r="K123" i="39"/>
  <c r="I123" i="39"/>
  <c r="M5" i="39"/>
  <c r="B3" i="37"/>
  <c r="Q5" i="36"/>
  <c r="J5" i="36"/>
  <c r="I5" i="36"/>
  <c r="B3" i="36"/>
  <c r="AV7" i="35"/>
  <c r="V7" i="35"/>
  <c r="N7" i="35"/>
  <c r="C95" i="33"/>
  <c r="C73" i="33"/>
  <c r="M51" i="33"/>
  <c r="C29" i="33"/>
  <c r="F30" i="33" s="1"/>
  <c r="H96" i="31"/>
  <c r="F96" i="31"/>
  <c r="D96" i="31"/>
  <c r="J96" i="31"/>
  <c r="F74" i="31"/>
  <c r="D74" i="31"/>
  <c r="L52" i="31"/>
  <c r="H52" i="31"/>
  <c r="J52" i="31"/>
  <c r="D52" i="31"/>
  <c r="L30" i="31"/>
  <c r="L8" i="31"/>
  <c r="H8" i="31"/>
  <c r="D8" i="31"/>
  <c r="J8" i="31"/>
  <c r="F8" i="31"/>
  <c r="N272" i="30"/>
  <c r="H272" i="30"/>
  <c r="D272" i="30"/>
  <c r="B270" i="30"/>
  <c r="J250" i="30"/>
  <c r="D250" i="30"/>
  <c r="L250" i="30"/>
  <c r="F250" i="30"/>
  <c r="B248" i="30"/>
  <c r="L228" i="30"/>
  <c r="J228" i="30"/>
  <c r="H228" i="30"/>
  <c r="N228" i="30"/>
  <c r="D228" i="30"/>
  <c r="B226" i="30"/>
  <c r="N206" i="30"/>
  <c r="H206" i="30"/>
  <c r="F206" i="30"/>
  <c r="D206" i="30"/>
  <c r="J206" i="30"/>
  <c r="B204" i="30"/>
  <c r="L184" i="30"/>
  <c r="N184" i="30"/>
  <c r="J184" i="30"/>
  <c r="B182" i="30"/>
  <c r="N162" i="30"/>
  <c r="H162" i="30"/>
  <c r="D162" i="30"/>
  <c r="J162" i="30"/>
  <c r="F162" i="30"/>
  <c r="B160" i="30"/>
  <c r="L140" i="30"/>
  <c r="N140" i="30"/>
  <c r="J140" i="30"/>
  <c r="B138" i="30"/>
  <c r="N118" i="30"/>
  <c r="H118" i="30"/>
  <c r="J118" i="30"/>
  <c r="D118" i="30"/>
  <c r="B116" i="30"/>
  <c r="F96" i="30"/>
  <c r="D96" i="30"/>
  <c r="L96" i="30"/>
  <c r="J96" i="30"/>
  <c r="L74" i="30"/>
  <c r="J74" i="30"/>
  <c r="F74" i="30"/>
  <c r="D74" i="30"/>
  <c r="F52" i="30"/>
  <c r="D52" i="30"/>
  <c r="N30" i="30"/>
  <c r="H30" i="30"/>
  <c r="J30" i="30"/>
  <c r="D30" i="30"/>
  <c r="F8" i="30"/>
  <c r="D8" i="30"/>
  <c r="J8" i="30"/>
  <c r="H8" i="30"/>
  <c r="L6" i="28"/>
  <c r="J6" i="28"/>
  <c r="B4" i="28"/>
  <c r="B3" i="27"/>
  <c r="K6" i="26"/>
  <c r="J6" i="26"/>
  <c r="B4" i="26"/>
  <c r="B252" i="24"/>
  <c r="B226" i="24"/>
  <c r="B204" i="24"/>
  <c r="B182" i="24"/>
  <c r="B160" i="24"/>
  <c r="B138" i="24"/>
  <c r="B116" i="24"/>
  <c r="B4" i="22"/>
  <c r="R8" i="21"/>
  <c r="I8" i="21"/>
  <c r="H8" i="21"/>
  <c r="B5" i="21"/>
  <c r="N7" i="19"/>
  <c r="F7" i="19"/>
  <c r="B4" i="19"/>
  <c r="R6" i="18"/>
  <c r="J6" i="18"/>
  <c r="B3" i="18"/>
  <c r="W7" i="17"/>
  <c r="V7" i="17"/>
  <c r="U7" i="17"/>
  <c r="K7" i="17"/>
  <c r="J7" i="17"/>
  <c r="B4" i="17"/>
  <c r="W7" i="16"/>
  <c r="V7" i="16"/>
  <c r="K7" i="16"/>
  <c r="B4" i="16"/>
  <c r="Y7" i="15"/>
  <c r="M7" i="15"/>
  <c r="K7" i="15"/>
  <c r="J7" i="15"/>
  <c r="B4" i="15"/>
  <c r="J9" i="14"/>
  <c r="I9" i="14"/>
  <c r="B6" i="14"/>
  <c r="W6" i="13"/>
  <c r="B3" i="13"/>
  <c r="V5" i="12"/>
  <c r="L5" i="12"/>
  <c r="K5" i="12"/>
  <c r="N52" i="10"/>
  <c r="K51" i="10"/>
  <c r="L52" i="10" s="1"/>
  <c r="N30" i="10"/>
  <c r="K29" i="10"/>
  <c r="N8" i="10"/>
  <c r="K7" i="10"/>
  <c r="B270" i="8"/>
  <c r="B248" i="8"/>
  <c r="B226" i="8"/>
  <c r="B204" i="8"/>
  <c r="B182" i="8"/>
  <c r="B160" i="8"/>
  <c r="B138" i="8"/>
  <c r="B116" i="8"/>
  <c r="S6" i="6"/>
  <c r="K6" i="6"/>
  <c r="B3" i="6"/>
  <c r="K6" i="5"/>
  <c r="J6" i="5"/>
  <c r="B3" i="5"/>
  <c r="L152" i="3"/>
  <c r="L6" i="3"/>
  <c r="K6" i="3"/>
  <c r="L58" i="2"/>
  <c r="K58" i="2"/>
  <c r="L31" i="2"/>
  <c r="K31" i="2"/>
  <c r="L6" i="2"/>
  <c r="B39" i="1"/>
  <c r="B38" i="1"/>
  <c r="B37" i="1"/>
  <c r="M2" i="1"/>
  <c r="F74" i="33" l="1"/>
  <c r="F96" i="33"/>
  <c r="L66" i="3"/>
  <c r="L100" i="3"/>
  <c r="L108" i="3"/>
  <c r="I119" i="3"/>
  <c r="L68" i="3"/>
  <c r="L94" i="3"/>
  <c r="L102" i="3"/>
  <c r="L110" i="3"/>
  <c r="M51" i="5"/>
  <c r="I51" i="5"/>
  <c r="K51" i="5"/>
  <c r="L69" i="3"/>
  <c r="Q48" i="6"/>
  <c r="S48" i="6"/>
  <c r="R48" i="6"/>
  <c r="L92" i="3"/>
  <c r="L67" i="3"/>
  <c r="L109" i="3"/>
  <c r="F17" i="2"/>
  <c r="L62" i="3"/>
  <c r="L70" i="3"/>
  <c r="L93" i="3"/>
  <c r="L63" i="3"/>
  <c r="L71" i="3"/>
  <c r="L97" i="3"/>
  <c r="I116" i="3"/>
  <c r="L105" i="3"/>
  <c r="M46" i="5"/>
  <c r="M43" i="5"/>
  <c r="L101" i="3"/>
  <c r="G68" i="2"/>
  <c r="L64" i="3"/>
  <c r="J72" i="3"/>
  <c r="L72" i="3"/>
  <c r="K72" i="3"/>
  <c r="L98" i="3"/>
  <c r="I117" i="3"/>
  <c r="L106" i="3"/>
  <c r="J19" i="2"/>
  <c r="K19" i="2"/>
  <c r="W17" i="5"/>
  <c r="F18" i="2"/>
  <c r="G69" i="2"/>
  <c r="L65" i="3"/>
  <c r="L91" i="3"/>
  <c r="L99" i="3"/>
  <c r="I118" i="3"/>
  <c r="L107" i="3"/>
  <c r="E149" i="14"/>
  <c r="S34" i="6"/>
  <c r="R50" i="6"/>
  <c r="S50" i="6"/>
  <c r="Q50" i="6"/>
  <c r="L50" i="2"/>
  <c r="K50" i="2"/>
  <c r="J50" i="2"/>
  <c r="L33" i="8"/>
  <c r="Q17" i="9"/>
  <c r="D21" i="11"/>
  <c r="J12" i="13"/>
  <c r="I12" i="13"/>
  <c r="J43" i="13"/>
  <c r="I43" i="13"/>
  <c r="K10" i="5"/>
  <c r="I10" i="5"/>
  <c r="K13" i="6"/>
  <c r="J13" i="6"/>
  <c r="I13" i="6"/>
  <c r="S13" i="6"/>
  <c r="R13" i="6"/>
  <c r="Q13" i="6"/>
  <c r="J28" i="6"/>
  <c r="I28" i="6"/>
  <c r="R28" i="6"/>
  <c r="Q28" i="6"/>
  <c r="K36" i="6"/>
  <c r="J36" i="6"/>
  <c r="I36" i="6"/>
  <c r="S36" i="6"/>
  <c r="R36" i="6"/>
  <c r="Q36" i="6"/>
  <c r="K44" i="6"/>
  <c r="J44" i="6"/>
  <c r="I44" i="6"/>
  <c r="S44" i="6"/>
  <c r="R44" i="6"/>
  <c r="Q44" i="6"/>
  <c r="J9" i="8"/>
  <c r="N10" i="8"/>
  <c r="J20" i="8"/>
  <c r="L35" i="8"/>
  <c r="L37" i="8"/>
  <c r="G10" i="9"/>
  <c r="K14" i="9"/>
  <c r="O18" i="9"/>
  <c r="N11" i="10"/>
  <c r="D108" i="11"/>
  <c r="U22" i="12"/>
  <c r="K34" i="6"/>
  <c r="D100" i="11"/>
  <c r="K53" i="3"/>
  <c r="J53" i="3"/>
  <c r="K13" i="5"/>
  <c r="I13" i="5"/>
  <c r="K40" i="5"/>
  <c r="I40" i="5"/>
  <c r="J35" i="8"/>
  <c r="I9" i="9"/>
  <c r="J16" i="8"/>
  <c r="U18" i="12"/>
  <c r="J33" i="8"/>
  <c r="K32" i="5"/>
  <c r="I32" i="5"/>
  <c r="S35" i="6"/>
  <c r="R35" i="6"/>
  <c r="Q35" i="6"/>
  <c r="K43" i="6"/>
  <c r="J43" i="6"/>
  <c r="I43" i="6"/>
  <c r="D60" i="11"/>
  <c r="K7" i="6"/>
  <c r="S7" i="6"/>
  <c r="K15" i="6"/>
  <c r="S15" i="6"/>
  <c r="N12" i="8"/>
  <c r="J38" i="8"/>
  <c r="L41" i="8"/>
  <c r="D37" i="11"/>
  <c r="D83" i="11"/>
  <c r="V23" i="12"/>
  <c r="L32" i="12"/>
  <c r="K32" i="12"/>
  <c r="J134" i="13"/>
  <c r="I134" i="13"/>
  <c r="K157" i="15"/>
  <c r="I157" i="15"/>
  <c r="M157" i="15"/>
  <c r="L15" i="8"/>
  <c r="L49" i="2"/>
  <c r="J49" i="2"/>
  <c r="K49" i="2"/>
  <c r="K61" i="3"/>
  <c r="J61" i="3"/>
  <c r="M48" i="5"/>
  <c r="K48" i="5"/>
  <c r="I48" i="5"/>
  <c r="S12" i="6"/>
  <c r="R12" i="6"/>
  <c r="Q12" i="6"/>
  <c r="R27" i="6"/>
  <c r="Q27" i="6"/>
  <c r="K35" i="6"/>
  <c r="J35" i="6"/>
  <c r="I35" i="6"/>
  <c r="L23" i="2"/>
  <c r="K8" i="6"/>
  <c r="S8" i="6"/>
  <c r="K16" i="6"/>
  <c r="S16" i="6"/>
  <c r="N32" i="8"/>
  <c r="L38" i="8"/>
  <c r="K11" i="9"/>
  <c r="O15" i="9"/>
  <c r="V19" i="12"/>
  <c r="L28" i="12"/>
  <c r="K28" i="12"/>
  <c r="J139" i="13"/>
  <c r="I139" i="13"/>
  <c r="D135" i="14"/>
  <c r="S11" i="6"/>
  <c r="L31" i="8"/>
  <c r="K45" i="3"/>
  <c r="J45" i="3"/>
  <c r="K24" i="5"/>
  <c r="I24" i="5"/>
  <c r="L22" i="2"/>
  <c r="G42" i="2"/>
  <c r="L74" i="2"/>
  <c r="K9" i="6"/>
  <c r="S9" i="6"/>
  <c r="J11" i="8"/>
  <c r="N34" i="8"/>
  <c r="J42" i="8"/>
  <c r="I12" i="9"/>
  <c r="M16" i="9"/>
  <c r="Q20" i="9"/>
  <c r="L12" i="12"/>
  <c r="K12" i="12"/>
  <c r="L16" i="12"/>
  <c r="K16" i="12"/>
  <c r="J9" i="13"/>
  <c r="I9" i="13"/>
  <c r="J37" i="13"/>
  <c r="I37" i="13"/>
  <c r="J78" i="13"/>
  <c r="I78" i="13"/>
  <c r="J129" i="14"/>
  <c r="I129" i="14"/>
  <c r="K11" i="6"/>
  <c r="L51" i="2"/>
  <c r="J51" i="2"/>
  <c r="K51" i="2"/>
  <c r="K12" i="6"/>
  <c r="J12" i="6"/>
  <c r="I12" i="6"/>
  <c r="J27" i="6"/>
  <c r="I27" i="6"/>
  <c r="S43" i="6"/>
  <c r="R43" i="6"/>
  <c r="Q43" i="6"/>
  <c r="J43" i="8"/>
  <c r="M13" i="9"/>
  <c r="L24" i="2"/>
  <c r="G43" i="2"/>
  <c r="L73" i="2"/>
  <c r="L75" i="2"/>
  <c r="J13" i="8"/>
  <c r="L19" i="8"/>
  <c r="J31" i="8"/>
  <c r="J39" i="8"/>
  <c r="L42" i="8"/>
  <c r="E21" i="9"/>
  <c r="D13" i="11"/>
  <c r="J99" i="13"/>
  <c r="I99" i="13"/>
  <c r="J140" i="13"/>
  <c r="I140" i="13"/>
  <c r="E107" i="14"/>
  <c r="J138" i="14"/>
  <c r="I138" i="14"/>
  <c r="M60" i="15"/>
  <c r="J60" i="15"/>
  <c r="L60" i="15"/>
  <c r="L9" i="8"/>
  <c r="L11" i="8"/>
  <c r="L13" i="8"/>
  <c r="L16" i="8"/>
  <c r="J17" i="8"/>
  <c r="L20" i="8"/>
  <c r="J21" i="8"/>
  <c r="E10" i="9"/>
  <c r="G12" i="9"/>
  <c r="I14" i="9"/>
  <c r="K16" i="9"/>
  <c r="M18" i="9"/>
  <c r="O20" i="9"/>
  <c r="D57" i="11"/>
  <c r="D65" i="11"/>
  <c r="V57" i="12"/>
  <c r="L18" i="12"/>
  <c r="K18" i="12"/>
  <c r="U24" i="12"/>
  <c r="V25" i="12"/>
  <c r="U37" i="12"/>
  <c r="V39" i="12"/>
  <c r="V54" i="12"/>
  <c r="W8" i="13"/>
  <c r="J36" i="13"/>
  <c r="I36" i="13"/>
  <c r="D107" i="14"/>
  <c r="J126" i="14"/>
  <c r="I126" i="14"/>
  <c r="J160" i="14"/>
  <c r="I160" i="14"/>
  <c r="K65" i="15"/>
  <c r="J65" i="15"/>
  <c r="I65" i="15"/>
  <c r="M65" i="15"/>
  <c r="L65" i="15"/>
  <c r="N9" i="8"/>
  <c r="J10" i="8"/>
  <c r="N11" i="8"/>
  <c r="J12" i="8"/>
  <c r="N13" i="8"/>
  <c r="J14" i="8"/>
  <c r="L17" i="8"/>
  <c r="J18" i="8"/>
  <c r="L21" i="8"/>
  <c r="G9" i="9"/>
  <c r="I11" i="9"/>
  <c r="K13" i="9"/>
  <c r="M15" i="9"/>
  <c r="O17" i="9"/>
  <c r="Q19" i="9"/>
  <c r="D12" i="11"/>
  <c r="D20" i="11"/>
  <c r="D36" i="11"/>
  <c r="D44" i="11"/>
  <c r="D84" i="11"/>
  <c r="D107" i="11"/>
  <c r="L11" i="12"/>
  <c r="K11" i="12"/>
  <c r="U20" i="12"/>
  <c r="V21" i="12"/>
  <c r="S21" i="12"/>
  <c r="T21" i="12"/>
  <c r="L30" i="12"/>
  <c r="K30" i="12"/>
  <c r="V46" i="12"/>
  <c r="W11" i="13"/>
  <c r="V11" i="13"/>
  <c r="U11" i="13"/>
  <c r="J17" i="14"/>
  <c r="I17" i="14"/>
  <c r="D149" i="14"/>
  <c r="J152" i="14"/>
  <c r="I152" i="14"/>
  <c r="J13" i="17"/>
  <c r="I13" i="17"/>
  <c r="L10" i="8"/>
  <c r="L12" i="8"/>
  <c r="L14" i="8"/>
  <c r="J15" i="8"/>
  <c r="L18" i="8"/>
  <c r="J19" i="8"/>
  <c r="M10" i="9"/>
  <c r="O12" i="9"/>
  <c r="Q14" i="9"/>
  <c r="E18" i="9"/>
  <c r="G20" i="9"/>
  <c r="D61" i="11"/>
  <c r="U12" i="12"/>
  <c r="U16" i="12"/>
  <c r="V17" i="12"/>
  <c r="S17" i="12"/>
  <c r="T17" i="12"/>
  <c r="L26" i="12"/>
  <c r="K26" i="12"/>
  <c r="U32" i="12"/>
  <c r="K47" i="12"/>
  <c r="J47" i="12"/>
  <c r="I47" i="12"/>
  <c r="U53" i="12"/>
  <c r="T55" i="12"/>
  <c r="V55" i="12"/>
  <c r="S55" i="12"/>
  <c r="W14" i="13"/>
  <c r="D51" i="14"/>
  <c r="J143" i="14"/>
  <c r="I143" i="14"/>
  <c r="E163" i="14"/>
  <c r="M69" i="15"/>
  <c r="J69" i="15"/>
  <c r="L69" i="15"/>
  <c r="K149" i="15"/>
  <c r="I149" i="15"/>
  <c r="M149" i="15"/>
  <c r="N31" i="8"/>
  <c r="J32" i="8"/>
  <c r="N33" i="8"/>
  <c r="J34" i="8"/>
  <c r="N35" i="8"/>
  <c r="J36" i="8"/>
  <c r="L39" i="8"/>
  <c r="J40" i="8"/>
  <c r="L43" i="8"/>
  <c r="O10" i="9"/>
  <c r="Q12" i="9"/>
  <c r="E16" i="9"/>
  <c r="G18" i="9"/>
  <c r="I20" i="9"/>
  <c r="D79" i="11"/>
  <c r="D87" i="11"/>
  <c r="V10" i="12"/>
  <c r="U11" i="12"/>
  <c r="V15" i="12"/>
  <c r="K24" i="12"/>
  <c r="U30" i="12"/>
  <c r="J15" i="13"/>
  <c r="I15" i="13"/>
  <c r="J18" i="14"/>
  <c r="I18" i="14"/>
  <c r="E51" i="14"/>
  <c r="J120" i="14"/>
  <c r="I120" i="14"/>
  <c r="J155" i="14"/>
  <c r="I155" i="14"/>
  <c r="H163" i="14"/>
  <c r="M128" i="15"/>
  <c r="W18" i="16"/>
  <c r="O9" i="9"/>
  <c r="Q11" i="9"/>
  <c r="E15" i="9"/>
  <c r="G17" i="9"/>
  <c r="I19" i="9"/>
  <c r="K21" i="9"/>
  <c r="D8" i="11"/>
  <c r="D16" i="11"/>
  <c r="D32" i="11"/>
  <c r="D40" i="11"/>
  <c r="D80" i="11"/>
  <c r="D88" i="11"/>
  <c r="D103" i="11"/>
  <c r="D111" i="11"/>
  <c r="V8" i="12"/>
  <c r="K22" i="12"/>
  <c r="U28" i="12"/>
  <c r="L39" i="12"/>
  <c r="K39" i="12"/>
  <c r="J39" i="12"/>
  <c r="I39" i="12"/>
  <c r="U45" i="12"/>
  <c r="V47" i="12"/>
  <c r="J29" i="13"/>
  <c r="I29" i="13"/>
  <c r="J12" i="14"/>
  <c r="I12" i="14"/>
  <c r="D79" i="14"/>
  <c r="J134" i="14"/>
  <c r="I134" i="14"/>
  <c r="M29" i="15"/>
  <c r="I29" i="15"/>
  <c r="K29" i="15"/>
  <c r="V20" i="16"/>
  <c r="U20" i="16"/>
  <c r="L32" i="8"/>
  <c r="L34" i="8"/>
  <c r="L36" i="8"/>
  <c r="J37" i="8"/>
  <c r="L40" i="8"/>
  <c r="J41" i="8"/>
  <c r="Q9" i="9"/>
  <c r="E13" i="9"/>
  <c r="G15" i="9"/>
  <c r="I17" i="9"/>
  <c r="K19" i="9"/>
  <c r="M21" i="9"/>
  <c r="N9" i="10"/>
  <c r="N13" i="10"/>
  <c r="N31" i="10"/>
  <c r="N35" i="10"/>
  <c r="D9" i="11"/>
  <c r="D17" i="11"/>
  <c r="D33" i="11"/>
  <c r="D41" i="11"/>
  <c r="D56" i="11"/>
  <c r="D64" i="11"/>
  <c r="D104" i="11"/>
  <c r="D112" i="11"/>
  <c r="V6" i="12"/>
  <c r="L20" i="12"/>
  <c r="K20" i="12"/>
  <c r="U26" i="12"/>
  <c r="S27" i="12"/>
  <c r="T27" i="12"/>
  <c r="J28" i="14"/>
  <c r="I28" i="14"/>
  <c r="E79" i="14"/>
  <c r="J146" i="14"/>
  <c r="I146" i="14"/>
  <c r="T21" i="15"/>
  <c r="K56" i="15"/>
  <c r="J56" i="15"/>
  <c r="I56" i="15"/>
  <c r="M56" i="15"/>
  <c r="L56" i="15"/>
  <c r="M137" i="15"/>
  <c r="M145" i="15"/>
  <c r="I10" i="9"/>
  <c r="Q10" i="9"/>
  <c r="K12" i="9"/>
  <c r="E14" i="9"/>
  <c r="M14" i="9"/>
  <c r="G16" i="9"/>
  <c r="O16" i="9"/>
  <c r="I18" i="9"/>
  <c r="Q18" i="9"/>
  <c r="K20" i="9"/>
  <c r="D77" i="11"/>
  <c r="D81" i="11"/>
  <c r="D85" i="11"/>
  <c r="D89" i="11"/>
  <c r="D101" i="11"/>
  <c r="D105" i="11"/>
  <c r="D109" i="11"/>
  <c r="D113" i="11"/>
  <c r="V12" i="12"/>
  <c r="D23" i="14"/>
  <c r="J19" i="14"/>
  <c r="I19" i="14"/>
  <c r="J25" i="14"/>
  <c r="I25" i="14"/>
  <c r="D37" i="14"/>
  <c r="G51" i="14"/>
  <c r="G79" i="14"/>
  <c r="G107" i="14"/>
  <c r="J124" i="14"/>
  <c r="I124" i="14"/>
  <c r="E135" i="14"/>
  <c r="J132" i="14"/>
  <c r="I132" i="14"/>
  <c r="J141" i="14"/>
  <c r="I141" i="14"/>
  <c r="H149" i="14"/>
  <c r="J158" i="14"/>
  <c r="I158" i="14"/>
  <c r="M38" i="15"/>
  <c r="I38" i="15"/>
  <c r="K38" i="15"/>
  <c r="K73" i="15"/>
  <c r="J73" i="15"/>
  <c r="I73" i="15"/>
  <c r="M73" i="15"/>
  <c r="L73" i="15"/>
  <c r="M154" i="15"/>
  <c r="W10" i="16"/>
  <c r="T9" i="16"/>
  <c r="U35" i="12"/>
  <c r="K37" i="12"/>
  <c r="U43" i="12"/>
  <c r="V44" i="12"/>
  <c r="K45" i="12"/>
  <c r="V45" i="12"/>
  <c r="U51" i="12"/>
  <c r="V53" i="12"/>
  <c r="W10" i="13"/>
  <c r="E23" i="14"/>
  <c r="J20" i="14"/>
  <c r="I20" i="14"/>
  <c r="E37" i="14"/>
  <c r="J30" i="14"/>
  <c r="I30" i="14"/>
  <c r="J32" i="14"/>
  <c r="I32" i="14"/>
  <c r="J34" i="14"/>
  <c r="I34" i="14"/>
  <c r="J36" i="14"/>
  <c r="I36" i="14"/>
  <c r="J39" i="14"/>
  <c r="I39" i="14"/>
  <c r="J41" i="14"/>
  <c r="I41" i="14"/>
  <c r="J43" i="14"/>
  <c r="I43" i="14"/>
  <c r="H51" i="14"/>
  <c r="J45" i="14"/>
  <c r="I45" i="14"/>
  <c r="J47" i="14"/>
  <c r="I47" i="14"/>
  <c r="J49" i="14"/>
  <c r="I49" i="14"/>
  <c r="J54" i="14"/>
  <c r="I54" i="14"/>
  <c r="J56" i="14"/>
  <c r="I56" i="14"/>
  <c r="J58" i="14"/>
  <c r="I58" i="14"/>
  <c r="J60" i="14"/>
  <c r="I60" i="14"/>
  <c r="J62" i="14"/>
  <c r="I62" i="14"/>
  <c r="J64" i="14"/>
  <c r="I64" i="14"/>
  <c r="J67" i="14"/>
  <c r="I67" i="14"/>
  <c r="J69" i="14"/>
  <c r="I69" i="14"/>
  <c r="J71" i="14"/>
  <c r="I71" i="14"/>
  <c r="H79" i="14"/>
  <c r="J73" i="14"/>
  <c r="I73" i="14"/>
  <c r="J75" i="14"/>
  <c r="I75" i="14"/>
  <c r="J77" i="14"/>
  <c r="I77" i="14"/>
  <c r="J82" i="14"/>
  <c r="I82" i="14"/>
  <c r="J84" i="14"/>
  <c r="I84" i="14"/>
  <c r="J86" i="14"/>
  <c r="I86" i="14"/>
  <c r="J88" i="14"/>
  <c r="I88" i="14"/>
  <c r="J90" i="14"/>
  <c r="I90" i="14"/>
  <c r="J92" i="14"/>
  <c r="I92" i="14"/>
  <c r="J95" i="14"/>
  <c r="I95" i="14"/>
  <c r="J97" i="14"/>
  <c r="I97" i="14"/>
  <c r="J99" i="14"/>
  <c r="I99" i="14"/>
  <c r="H107" i="14"/>
  <c r="J101" i="14"/>
  <c r="I101" i="14"/>
  <c r="J103" i="14"/>
  <c r="I103" i="14"/>
  <c r="J105" i="14"/>
  <c r="I105" i="14"/>
  <c r="J110" i="14"/>
  <c r="I110" i="14"/>
  <c r="J112" i="14"/>
  <c r="I112" i="14"/>
  <c r="J114" i="14"/>
  <c r="I114" i="14"/>
  <c r="J116" i="14"/>
  <c r="I116" i="14"/>
  <c r="J118" i="14"/>
  <c r="I118" i="14"/>
  <c r="J127" i="14"/>
  <c r="I127" i="14"/>
  <c r="H135" i="14"/>
  <c r="J144" i="14"/>
  <c r="I144" i="14"/>
  <c r="J153" i="14"/>
  <c r="I153" i="14"/>
  <c r="J161" i="14"/>
  <c r="I161" i="14"/>
  <c r="E21" i="15"/>
  <c r="M46" i="15"/>
  <c r="I46" i="15"/>
  <c r="K46" i="15"/>
  <c r="J38" i="17"/>
  <c r="I38" i="17"/>
  <c r="K10" i="9"/>
  <c r="E12" i="9"/>
  <c r="M12" i="9"/>
  <c r="G14" i="9"/>
  <c r="O14" i="9"/>
  <c r="I16" i="9"/>
  <c r="Q16" i="9"/>
  <c r="K18" i="9"/>
  <c r="E20" i="9"/>
  <c r="M20" i="9"/>
  <c r="D78" i="11"/>
  <c r="D82" i="11"/>
  <c r="D86" i="11"/>
  <c r="D90" i="11"/>
  <c r="D102" i="11"/>
  <c r="D106" i="11"/>
  <c r="D110" i="11"/>
  <c r="F23" i="14"/>
  <c r="J27" i="14"/>
  <c r="I27" i="14"/>
  <c r="F37" i="14"/>
  <c r="D65" i="14"/>
  <c r="D93" i="14"/>
  <c r="D121" i="14"/>
  <c r="J130" i="14"/>
  <c r="I130" i="14"/>
  <c r="J139" i="14"/>
  <c r="I139" i="14"/>
  <c r="J147" i="14"/>
  <c r="I147" i="14"/>
  <c r="J156" i="14"/>
  <c r="I156" i="14"/>
  <c r="M26" i="15"/>
  <c r="J26" i="15"/>
  <c r="L26" i="15"/>
  <c r="M55" i="15"/>
  <c r="I55" i="15"/>
  <c r="K55" i="15"/>
  <c r="J72" i="17"/>
  <c r="I72" i="17"/>
  <c r="K9" i="9"/>
  <c r="E11" i="9"/>
  <c r="M11" i="9"/>
  <c r="G13" i="9"/>
  <c r="O13" i="9"/>
  <c r="I15" i="9"/>
  <c r="Q15" i="9"/>
  <c r="K17" i="9"/>
  <c r="E19" i="9"/>
  <c r="M19" i="9"/>
  <c r="G21" i="9"/>
  <c r="O21" i="9"/>
  <c r="D10" i="11"/>
  <c r="D14" i="11"/>
  <c r="D18" i="11"/>
  <c r="D34" i="11"/>
  <c r="D38" i="11"/>
  <c r="D42" i="11"/>
  <c r="D54" i="11"/>
  <c r="D58" i="11"/>
  <c r="D62" i="11"/>
  <c r="D66" i="11"/>
  <c r="V11" i="12"/>
  <c r="V16" i="12"/>
  <c r="V18" i="12"/>
  <c r="V20" i="12"/>
  <c r="G23" i="14"/>
  <c r="G37" i="14"/>
  <c r="E65" i="14"/>
  <c r="E93" i="14"/>
  <c r="E121" i="14"/>
  <c r="J125" i="14"/>
  <c r="I125" i="14"/>
  <c r="J133" i="14"/>
  <c r="I133" i="14"/>
  <c r="J142" i="14"/>
  <c r="I142" i="14"/>
  <c r="J151" i="14"/>
  <c r="I151" i="14"/>
  <c r="J159" i="14"/>
  <c r="I159" i="14"/>
  <c r="K30" i="15"/>
  <c r="J30" i="15"/>
  <c r="I30" i="15"/>
  <c r="M30" i="15"/>
  <c r="L30" i="15"/>
  <c r="M34" i="15"/>
  <c r="J34" i="15"/>
  <c r="L34" i="15"/>
  <c r="K97" i="15"/>
  <c r="I97" i="15"/>
  <c r="M97" i="15"/>
  <c r="L6" i="12"/>
  <c r="K6" i="12"/>
  <c r="U6" i="12"/>
  <c r="L8" i="12"/>
  <c r="K8" i="12"/>
  <c r="U8" i="12"/>
  <c r="L10" i="12"/>
  <c r="K10" i="12"/>
  <c r="U10" i="12"/>
  <c r="L33" i="12"/>
  <c r="K33" i="12"/>
  <c r="J29" i="14"/>
  <c r="I29" i="14"/>
  <c r="H37" i="14"/>
  <c r="G65" i="14"/>
  <c r="G93" i="14"/>
  <c r="G121" i="14"/>
  <c r="J119" i="14"/>
  <c r="I119" i="14"/>
  <c r="J128" i="14"/>
  <c r="I128" i="14"/>
  <c r="J137" i="14"/>
  <c r="I137" i="14"/>
  <c r="J145" i="14"/>
  <c r="I145" i="14"/>
  <c r="J154" i="14"/>
  <c r="I154" i="14"/>
  <c r="J162" i="14"/>
  <c r="I162" i="14"/>
  <c r="K39" i="15"/>
  <c r="J39" i="15"/>
  <c r="I39" i="15"/>
  <c r="L39" i="15"/>
  <c r="M39" i="15"/>
  <c r="M43" i="15"/>
  <c r="J43" i="15"/>
  <c r="L43" i="15"/>
  <c r="M72" i="15"/>
  <c r="I72" i="15"/>
  <c r="K72" i="15"/>
  <c r="M85" i="15"/>
  <c r="M94" i="15"/>
  <c r="K114" i="15"/>
  <c r="I114" i="15"/>
  <c r="M114" i="15"/>
  <c r="E9" i="9"/>
  <c r="M9" i="9"/>
  <c r="G11" i="9"/>
  <c r="O11" i="9"/>
  <c r="I13" i="9"/>
  <c r="Q13" i="9"/>
  <c r="K15" i="9"/>
  <c r="E17" i="9"/>
  <c r="M17" i="9"/>
  <c r="G19" i="9"/>
  <c r="O19" i="9"/>
  <c r="I21" i="9"/>
  <c r="D11" i="11"/>
  <c r="D15" i="11"/>
  <c r="D19" i="11"/>
  <c r="D31" i="11"/>
  <c r="D35" i="11"/>
  <c r="D39" i="11"/>
  <c r="D43" i="11"/>
  <c r="D55" i="11"/>
  <c r="D59" i="11"/>
  <c r="D63" i="11"/>
  <c r="D67" i="11"/>
  <c r="J11" i="14"/>
  <c r="I11" i="14"/>
  <c r="J16" i="14"/>
  <c r="I16" i="14"/>
  <c r="J26" i="14"/>
  <c r="I26" i="14"/>
  <c r="J31" i="14"/>
  <c r="I31" i="14"/>
  <c r="J33" i="14"/>
  <c r="I33" i="14"/>
  <c r="J35" i="14"/>
  <c r="I35" i="14"/>
  <c r="J40" i="14"/>
  <c r="I40" i="14"/>
  <c r="J42" i="14"/>
  <c r="I42" i="14"/>
  <c r="J44" i="14"/>
  <c r="I44" i="14"/>
  <c r="J46" i="14"/>
  <c r="I46" i="14"/>
  <c r="J48" i="14"/>
  <c r="I48" i="14"/>
  <c r="J50" i="14"/>
  <c r="I50" i="14"/>
  <c r="J53" i="14"/>
  <c r="I53" i="14"/>
  <c r="J55" i="14"/>
  <c r="I55" i="14"/>
  <c r="J57" i="14"/>
  <c r="I57" i="14"/>
  <c r="H65" i="14"/>
  <c r="J59" i="14"/>
  <c r="I59" i="14"/>
  <c r="J61" i="14"/>
  <c r="I61" i="14"/>
  <c r="J63" i="14"/>
  <c r="I63" i="14"/>
  <c r="J68" i="14"/>
  <c r="I68" i="14"/>
  <c r="J70" i="14"/>
  <c r="I70" i="14"/>
  <c r="J72" i="14"/>
  <c r="I72" i="14"/>
  <c r="J74" i="14"/>
  <c r="I74" i="14"/>
  <c r="J76" i="14"/>
  <c r="I76" i="14"/>
  <c r="J78" i="14"/>
  <c r="I78" i="14"/>
  <c r="J81" i="14"/>
  <c r="I81" i="14"/>
  <c r="J83" i="14"/>
  <c r="I83" i="14"/>
  <c r="J85" i="14"/>
  <c r="I85" i="14"/>
  <c r="H93" i="14"/>
  <c r="J87" i="14"/>
  <c r="I87" i="14"/>
  <c r="J89" i="14"/>
  <c r="I89" i="14"/>
  <c r="J91" i="14"/>
  <c r="I91" i="14"/>
  <c r="J96" i="14"/>
  <c r="I96" i="14"/>
  <c r="J98" i="14"/>
  <c r="I98" i="14"/>
  <c r="J100" i="14"/>
  <c r="I100" i="14"/>
  <c r="J102" i="14"/>
  <c r="I102" i="14"/>
  <c r="J104" i="14"/>
  <c r="I104" i="14"/>
  <c r="J106" i="14"/>
  <c r="I106" i="14"/>
  <c r="J109" i="14"/>
  <c r="I109" i="14"/>
  <c r="J111" i="14"/>
  <c r="I111" i="14"/>
  <c r="J113" i="14"/>
  <c r="I113" i="14"/>
  <c r="H121" i="14"/>
  <c r="J115" i="14"/>
  <c r="I115" i="14"/>
  <c r="J117" i="14"/>
  <c r="I117" i="14"/>
  <c r="J123" i="14"/>
  <c r="I123" i="14"/>
  <c r="J131" i="14"/>
  <c r="I131" i="14"/>
  <c r="J140" i="14"/>
  <c r="I140" i="14"/>
  <c r="J148" i="14"/>
  <c r="I148" i="14"/>
  <c r="D163" i="14"/>
  <c r="J157" i="14"/>
  <c r="I157" i="14"/>
  <c r="K47" i="15"/>
  <c r="J47" i="15"/>
  <c r="I47" i="15"/>
  <c r="L47" i="15"/>
  <c r="M47" i="15"/>
  <c r="M52" i="15"/>
  <c r="J52" i="15"/>
  <c r="L52" i="15"/>
  <c r="M102" i="15"/>
  <c r="M111" i="15"/>
  <c r="K131" i="15"/>
  <c r="I131" i="15"/>
  <c r="M131" i="15"/>
  <c r="J141" i="17"/>
  <c r="I141" i="17"/>
  <c r="I12" i="18"/>
  <c r="X37" i="18"/>
  <c r="I46" i="18"/>
  <c r="L50" i="18"/>
  <c r="F51" i="14"/>
  <c r="F65" i="14"/>
  <c r="F79" i="14"/>
  <c r="F93" i="14"/>
  <c r="F107" i="14"/>
  <c r="F121" i="14"/>
  <c r="F135" i="14"/>
  <c r="F149" i="14"/>
  <c r="F163" i="14"/>
  <c r="W17" i="16"/>
  <c r="U17" i="16"/>
  <c r="V17" i="16"/>
  <c r="E23" i="16"/>
  <c r="V20" i="17"/>
  <c r="U20" i="17"/>
  <c r="J157" i="17"/>
  <c r="I157" i="17"/>
  <c r="G135" i="14"/>
  <c r="G149" i="14"/>
  <c r="G163" i="14"/>
  <c r="M9" i="15"/>
  <c r="M11" i="15"/>
  <c r="M13" i="15"/>
  <c r="M15" i="15"/>
  <c r="M17" i="15"/>
  <c r="M19" i="15"/>
  <c r="M27" i="15"/>
  <c r="M44" i="15"/>
  <c r="M53" i="15"/>
  <c r="M61" i="15"/>
  <c r="M70" i="15"/>
  <c r="M79" i="15"/>
  <c r="M96" i="15"/>
  <c r="M113" i="15"/>
  <c r="M130" i="15"/>
  <c r="J17" i="17"/>
  <c r="I17" i="17"/>
  <c r="J46" i="17"/>
  <c r="I46" i="17"/>
  <c r="J81" i="17"/>
  <c r="I81" i="17"/>
  <c r="J115" i="17"/>
  <c r="I115" i="17"/>
  <c r="J150" i="17"/>
  <c r="I150" i="17"/>
  <c r="Q12" i="18"/>
  <c r="X28" i="18"/>
  <c r="I38" i="18"/>
  <c r="Q46" i="18"/>
  <c r="J15" i="14"/>
  <c r="I15" i="14"/>
  <c r="H23" i="14"/>
  <c r="J55" i="17"/>
  <c r="I55" i="17"/>
  <c r="J89" i="17"/>
  <c r="I89" i="17"/>
  <c r="J124" i="17"/>
  <c r="I124" i="17"/>
  <c r="J158" i="17"/>
  <c r="I158" i="17"/>
  <c r="X19" i="18"/>
  <c r="I29" i="18"/>
  <c r="Q38" i="18"/>
  <c r="I14" i="14"/>
  <c r="J14" i="14"/>
  <c r="I22" i="14"/>
  <c r="J22" i="14"/>
  <c r="W14" i="16"/>
  <c r="J13" i="14"/>
  <c r="I13" i="14"/>
  <c r="J21" i="14"/>
  <c r="I21" i="14"/>
  <c r="W13" i="16"/>
  <c r="U13" i="16"/>
  <c r="V13" i="16"/>
  <c r="H37" i="16"/>
  <c r="J29" i="17"/>
  <c r="I29" i="17"/>
  <c r="J98" i="17"/>
  <c r="I98" i="17"/>
  <c r="J132" i="17"/>
  <c r="I132" i="17"/>
  <c r="X145" i="18"/>
  <c r="X11" i="18"/>
  <c r="Q29" i="18"/>
  <c r="X45" i="18"/>
  <c r="I20" i="21"/>
  <c r="H20" i="21"/>
  <c r="I43" i="21"/>
  <c r="H43" i="21"/>
  <c r="I143" i="21"/>
  <c r="H143" i="21"/>
  <c r="I160" i="21"/>
  <c r="H160" i="21"/>
  <c r="I67" i="21"/>
  <c r="I53" i="21"/>
  <c r="I58" i="21"/>
  <c r="I84" i="21"/>
  <c r="I44" i="21"/>
  <c r="H44" i="21"/>
  <c r="I16" i="21"/>
  <c r="H16" i="21"/>
  <c r="I34" i="21"/>
  <c r="H34" i="21"/>
  <c r="I109" i="21"/>
  <c r="H109" i="21"/>
  <c r="J33" i="24"/>
  <c r="I35" i="21"/>
  <c r="H35" i="21"/>
  <c r="I61" i="21"/>
  <c r="I153" i="21"/>
  <c r="I26" i="21"/>
  <c r="H26" i="21"/>
  <c r="I74" i="21"/>
  <c r="H74" i="21"/>
  <c r="I12" i="21"/>
  <c r="H12" i="21"/>
  <c r="I27" i="21"/>
  <c r="H27" i="21"/>
  <c r="I118" i="21"/>
  <c r="L11" i="24"/>
  <c r="I52" i="21"/>
  <c r="H52" i="21"/>
  <c r="J41" i="24"/>
  <c r="N141" i="24"/>
  <c r="I13" i="21"/>
  <c r="I17" i="21"/>
  <c r="I21" i="21"/>
  <c r="I28" i="21"/>
  <c r="I45" i="21"/>
  <c r="I54" i="21"/>
  <c r="I66" i="21"/>
  <c r="L13" i="24"/>
  <c r="L16" i="24"/>
  <c r="J141" i="24"/>
  <c r="H25" i="21"/>
  <c r="I25" i="21"/>
  <c r="I33" i="21"/>
  <c r="H33" i="21"/>
  <c r="I42" i="21"/>
  <c r="H42" i="21"/>
  <c r="I75" i="21"/>
  <c r="W20" i="22"/>
  <c r="V20" i="22"/>
  <c r="L17" i="24"/>
  <c r="J42" i="24"/>
  <c r="J147" i="24"/>
  <c r="I11" i="21"/>
  <c r="H11" i="21"/>
  <c r="I15" i="21"/>
  <c r="H15" i="21"/>
  <c r="I19" i="21"/>
  <c r="H19" i="21"/>
  <c r="I24" i="21"/>
  <c r="H24" i="21"/>
  <c r="I32" i="21"/>
  <c r="H32" i="21"/>
  <c r="I41" i="21"/>
  <c r="H41" i="21"/>
  <c r="I49" i="21"/>
  <c r="I57" i="21"/>
  <c r="I60" i="21"/>
  <c r="I100" i="21"/>
  <c r="W15" i="22"/>
  <c r="V15" i="22"/>
  <c r="L9" i="24"/>
  <c r="J18" i="24"/>
  <c r="J99" i="24"/>
  <c r="L125" i="24"/>
  <c r="L233" i="24"/>
  <c r="I31" i="21"/>
  <c r="H31" i="21"/>
  <c r="I40" i="21"/>
  <c r="H40" i="21"/>
  <c r="I48" i="21"/>
  <c r="H48" i="21"/>
  <c r="I101" i="21"/>
  <c r="I136" i="21"/>
  <c r="L31" i="24"/>
  <c r="L43" i="24"/>
  <c r="H10" i="21"/>
  <c r="I10" i="21"/>
  <c r="J32" i="24"/>
  <c r="J19" i="24"/>
  <c r="L32" i="24"/>
  <c r="N9" i="24"/>
  <c r="J10" i="24"/>
  <c r="N11" i="24"/>
  <c r="J12" i="24"/>
  <c r="N13" i="24"/>
  <c r="J14" i="24"/>
  <c r="L18" i="24"/>
  <c r="J21" i="24"/>
  <c r="N31" i="24"/>
  <c r="J34" i="24"/>
  <c r="J40" i="24"/>
  <c r="L99" i="24"/>
  <c r="N119" i="24"/>
  <c r="L148" i="24"/>
  <c r="N188" i="24"/>
  <c r="L20" i="24"/>
  <c r="N32" i="24"/>
  <c r="L33" i="24"/>
  <c r="L34" i="24"/>
  <c r="J35" i="24"/>
  <c r="J37" i="24"/>
  <c r="J38" i="24"/>
  <c r="J39" i="24"/>
  <c r="L40" i="24"/>
  <c r="L41" i="24"/>
  <c r="L42" i="24"/>
  <c r="J103" i="24"/>
  <c r="J107" i="24"/>
  <c r="J130" i="24"/>
  <c r="L217" i="24"/>
  <c r="L237" i="24"/>
  <c r="L10" i="24"/>
  <c r="L12" i="24"/>
  <c r="L14" i="24"/>
  <c r="J15" i="24"/>
  <c r="L21" i="24"/>
  <c r="N33" i="24"/>
  <c r="J36" i="24"/>
  <c r="L39" i="24"/>
  <c r="L107" i="24"/>
  <c r="L120" i="24"/>
  <c r="J127" i="24"/>
  <c r="J150" i="24"/>
  <c r="J190" i="24"/>
  <c r="N34" i="24"/>
  <c r="L35" i="24"/>
  <c r="L36" i="24"/>
  <c r="L37" i="24"/>
  <c r="L38" i="24"/>
  <c r="N100" i="24"/>
  <c r="J108" i="24"/>
  <c r="L127" i="24"/>
  <c r="L131" i="24"/>
  <c r="J144" i="24"/>
  <c r="J265" i="24"/>
  <c r="J9" i="24"/>
  <c r="N10" i="24"/>
  <c r="J11" i="24"/>
  <c r="N12" i="24"/>
  <c r="J13" i="24"/>
  <c r="L15" i="24"/>
  <c r="J16" i="24"/>
  <c r="N35" i="24"/>
  <c r="L104" i="24"/>
  <c r="J128" i="24"/>
  <c r="J145" i="24"/>
  <c r="J185" i="24"/>
  <c r="J192" i="24"/>
  <c r="J17" i="24"/>
  <c r="J31" i="24"/>
  <c r="J98" i="24"/>
  <c r="L105" i="24"/>
  <c r="L124" i="24"/>
  <c r="N145" i="24"/>
  <c r="L185" i="24"/>
  <c r="L256" i="24"/>
  <c r="L100" i="24"/>
  <c r="L101" i="24"/>
  <c r="J104" i="24"/>
  <c r="L108" i="24"/>
  <c r="J124" i="24"/>
  <c r="L128" i="24"/>
  <c r="N142" i="24"/>
  <c r="L145" i="24"/>
  <c r="L150" i="24"/>
  <c r="J197" i="24"/>
  <c r="L240" i="24"/>
  <c r="L144" i="24"/>
  <c r="L147" i="24"/>
  <c r="L152" i="24"/>
  <c r="L187" i="24"/>
  <c r="J189" i="24"/>
  <c r="L231" i="24"/>
  <c r="N233" i="24"/>
  <c r="J241" i="24"/>
  <c r="I70" i="26"/>
  <c r="J70" i="26"/>
  <c r="J43" i="24"/>
  <c r="J97" i="24"/>
  <c r="L98" i="24"/>
  <c r="N99" i="24"/>
  <c r="J122" i="24"/>
  <c r="L130" i="24"/>
  <c r="N144" i="24"/>
  <c r="J149" i="24"/>
  <c r="N187" i="24"/>
  <c r="L189" i="24"/>
  <c r="L191" i="24"/>
  <c r="J193" i="24"/>
  <c r="L229" i="24"/>
  <c r="N231" i="24"/>
  <c r="H35" i="30"/>
  <c r="N98" i="24"/>
  <c r="L103" i="24"/>
  <c r="L106" i="24"/>
  <c r="J121" i="24"/>
  <c r="L122" i="24"/>
  <c r="N123" i="24"/>
  <c r="J186" i="24"/>
  <c r="N189" i="24"/>
  <c r="L193" i="24"/>
  <c r="L213" i="24"/>
  <c r="L97" i="24"/>
  <c r="J102" i="24"/>
  <c r="J109" i="24"/>
  <c r="J120" i="24"/>
  <c r="L121" i="24"/>
  <c r="N122" i="24"/>
  <c r="J129" i="24"/>
  <c r="L143" i="24"/>
  <c r="L146" i="24"/>
  <c r="L151" i="24"/>
  <c r="L196" i="24"/>
  <c r="J211" i="24"/>
  <c r="J230" i="24"/>
  <c r="L260" i="24"/>
  <c r="L19" i="24"/>
  <c r="J20" i="24"/>
  <c r="J101" i="24"/>
  <c r="L102" i="24"/>
  <c r="J105" i="24"/>
  <c r="N121" i="24"/>
  <c r="J125" i="24"/>
  <c r="J148" i="24"/>
  <c r="L153" i="24"/>
  <c r="N186" i="24"/>
  <c r="J237" i="24"/>
  <c r="I36" i="26"/>
  <c r="J36" i="26"/>
  <c r="K154" i="28"/>
  <c r="I154" i="28"/>
  <c r="F11" i="31"/>
  <c r="N101" i="24"/>
  <c r="J142" i="24"/>
  <c r="N185" i="24"/>
  <c r="J196" i="24"/>
  <c r="L197" i="24"/>
  <c r="N229" i="24"/>
  <c r="I128" i="26"/>
  <c r="J128" i="26"/>
  <c r="L141" i="24"/>
  <c r="L142" i="24"/>
  <c r="J143" i="24"/>
  <c r="J151" i="24"/>
  <c r="J152" i="24"/>
  <c r="J153" i="24"/>
  <c r="L192" i="24"/>
  <c r="L236" i="24"/>
  <c r="L57" i="30"/>
  <c r="J101" i="30"/>
  <c r="L195" i="24"/>
  <c r="J234" i="24"/>
  <c r="I18" i="26"/>
  <c r="J18" i="26"/>
  <c r="I53" i="26"/>
  <c r="J53" i="26"/>
  <c r="I130" i="26"/>
  <c r="J130" i="26"/>
  <c r="I111" i="28"/>
  <c r="K111" i="28"/>
  <c r="H106" i="30"/>
  <c r="N97" i="24"/>
  <c r="J100" i="24"/>
  <c r="J106" i="24"/>
  <c r="L109" i="24"/>
  <c r="N143" i="24"/>
  <c r="J146" i="24"/>
  <c r="L149" i="24"/>
  <c r="J187" i="24"/>
  <c r="J188" i="24"/>
  <c r="J194" i="24"/>
  <c r="J232" i="24"/>
  <c r="J238" i="24"/>
  <c r="I87" i="26"/>
  <c r="J87" i="26"/>
  <c r="L93" i="28"/>
  <c r="J93" i="28"/>
  <c r="F108" i="30"/>
  <c r="K103" i="28"/>
  <c r="I103" i="28"/>
  <c r="L16" i="30"/>
  <c r="F63" i="30"/>
  <c r="H84" i="30"/>
  <c r="J109" i="30"/>
  <c r="J185" i="30"/>
  <c r="K9" i="28"/>
  <c r="I9" i="28"/>
  <c r="J9" i="28"/>
  <c r="L9" i="28"/>
  <c r="J18" i="30"/>
  <c r="F64" i="30"/>
  <c r="L241" i="24"/>
  <c r="I10" i="26"/>
  <c r="J10" i="26"/>
  <c r="J21" i="30"/>
  <c r="K11" i="28"/>
  <c r="I11" i="28"/>
  <c r="K137" i="28"/>
  <c r="I137" i="28"/>
  <c r="H122" i="30"/>
  <c r="L186" i="24"/>
  <c r="L188" i="24"/>
  <c r="L190" i="24"/>
  <c r="J191" i="24"/>
  <c r="L194" i="24"/>
  <c r="J195" i="24"/>
  <c r="L100" i="28"/>
  <c r="J100" i="28"/>
  <c r="F55" i="30"/>
  <c r="J12" i="30"/>
  <c r="J42" i="30"/>
  <c r="L63" i="30"/>
  <c r="L99" i="30"/>
  <c r="F126" i="30"/>
  <c r="J166" i="30"/>
  <c r="F13" i="30"/>
  <c r="N57" i="30"/>
  <c r="N101" i="30"/>
  <c r="L130" i="30"/>
  <c r="F57" i="31"/>
  <c r="F9" i="30"/>
  <c r="H14" i="30"/>
  <c r="H19" i="30"/>
  <c r="H33" i="30"/>
  <c r="L9" i="30"/>
  <c r="J14" i="30"/>
  <c r="L20" i="30"/>
  <c r="H39" i="30"/>
  <c r="J120" i="30"/>
  <c r="J172" i="30"/>
  <c r="J192" i="30"/>
  <c r="J208" i="30"/>
  <c r="F15" i="30"/>
  <c r="L60" i="30"/>
  <c r="F97" i="30"/>
  <c r="F105" i="30"/>
  <c r="F11" i="30"/>
  <c r="F19" i="30"/>
  <c r="J37" i="30"/>
  <c r="H61" i="30"/>
  <c r="H53" i="30"/>
  <c r="H99" i="30"/>
  <c r="J102" i="30"/>
  <c r="J105" i="30"/>
  <c r="F109" i="30"/>
  <c r="F121" i="30"/>
  <c r="N186" i="30"/>
  <c r="H197" i="30"/>
  <c r="N11" i="31"/>
  <c r="N9" i="30"/>
  <c r="L11" i="30"/>
  <c r="H15" i="30"/>
  <c r="J17" i="30"/>
  <c r="L21" i="30"/>
  <c r="H100" i="30"/>
  <c r="J106" i="30"/>
  <c r="J122" i="30"/>
  <c r="H128" i="30"/>
  <c r="J141" i="30"/>
  <c r="J164" i="30"/>
  <c r="J15" i="31"/>
  <c r="F80" i="31"/>
  <c r="N11" i="30"/>
  <c r="L13" i="30"/>
  <c r="L17" i="30"/>
  <c r="L32" i="30"/>
  <c r="H38" i="30"/>
  <c r="H54" i="30"/>
  <c r="H83" i="30"/>
  <c r="J97" i="30"/>
  <c r="J100" i="30"/>
  <c r="L103" i="30"/>
  <c r="L106" i="30"/>
  <c r="J128" i="30"/>
  <c r="F170" i="30"/>
  <c r="N255" i="30"/>
  <c r="F17" i="31"/>
  <c r="H10" i="30"/>
  <c r="N13" i="30"/>
  <c r="F20" i="30"/>
  <c r="L34" i="30"/>
  <c r="J41" i="30"/>
  <c r="F65" i="30"/>
  <c r="H78" i="30"/>
  <c r="F98" i="30"/>
  <c r="L100" i="30"/>
  <c r="J107" i="30"/>
  <c r="F129" i="30"/>
  <c r="N142" i="30"/>
  <c r="H153" i="30"/>
  <c r="F165" i="30"/>
  <c r="F21" i="31"/>
  <c r="J10" i="30"/>
  <c r="H12" i="30"/>
  <c r="F16" i="30"/>
  <c r="H18" i="30"/>
  <c r="H31" i="30"/>
  <c r="L36" i="30"/>
  <c r="H76" i="30"/>
  <c r="F81" i="30"/>
  <c r="H98" i="30"/>
  <c r="H101" i="30"/>
  <c r="L107" i="30"/>
  <c r="H124" i="30"/>
  <c r="J148" i="30"/>
  <c r="F207" i="30"/>
  <c r="J31" i="30"/>
  <c r="F32" i="30"/>
  <c r="N32" i="30"/>
  <c r="J33" i="30"/>
  <c r="F34" i="30"/>
  <c r="N34" i="30"/>
  <c r="J35" i="30"/>
  <c r="F36" i="30"/>
  <c r="L37" i="30"/>
  <c r="J38" i="30"/>
  <c r="L40" i="30"/>
  <c r="L41" i="30"/>
  <c r="F54" i="30"/>
  <c r="H97" i="30"/>
  <c r="J98" i="30"/>
  <c r="J99" i="30"/>
  <c r="L101" i="30"/>
  <c r="L102" i="30"/>
  <c r="F104" i="30"/>
  <c r="H105" i="30"/>
  <c r="H109" i="30"/>
  <c r="F119" i="30"/>
  <c r="J124" i="30"/>
  <c r="L126" i="30"/>
  <c r="N144" i="30"/>
  <c r="F163" i="30"/>
  <c r="J168" i="30"/>
  <c r="N188" i="30"/>
  <c r="H11" i="31"/>
  <c r="V9" i="35"/>
  <c r="AB17" i="35"/>
  <c r="L31" i="30"/>
  <c r="H32" i="30"/>
  <c r="L33" i="30"/>
  <c r="H34" i="30"/>
  <c r="L35" i="30"/>
  <c r="H36" i="30"/>
  <c r="F37" i="30"/>
  <c r="F43" i="30"/>
  <c r="J53" i="30"/>
  <c r="F56" i="30"/>
  <c r="F62" i="30"/>
  <c r="H65" i="30"/>
  <c r="L97" i="30"/>
  <c r="L98" i="30"/>
  <c r="N99" i="30"/>
  <c r="N100" i="30"/>
  <c r="F103" i="30"/>
  <c r="H104" i="30"/>
  <c r="L105" i="30"/>
  <c r="L119" i="30"/>
  <c r="F123" i="30"/>
  <c r="F125" i="30"/>
  <c r="H129" i="30"/>
  <c r="J131" i="30"/>
  <c r="J143" i="30"/>
  <c r="H149" i="30"/>
  <c r="F167" i="30"/>
  <c r="H173" i="30"/>
  <c r="J175" i="30"/>
  <c r="J187" i="30"/>
  <c r="H193" i="30"/>
  <c r="J236" i="30"/>
  <c r="F251" i="30"/>
  <c r="L17" i="31"/>
  <c r="J65" i="31"/>
  <c r="H9" i="30"/>
  <c r="L10" i="30"/>
  <c r="H11" i="30"/>
  <c r="L12" i="30"/>
  <c r="H13" i="30"/>
  <c r="L14" i="30"/>
  <c r="J15" i="30"/>
  <c r="H16" i="30"/>
  <c r="F17" i="30"/>
  <c r="L18" i="30"/>
  <c r="J19" i="30"/>
  <c r="H20" i="30"/>
  <c r="F21" i="30"/>
  <c r="J54" i="30"/>
  <c r="F57" i="30"/>
  <c r="F59" i="30"/>
  <c r="F60" i="30"/>
  <c r="F61" i="30"/>
  <c r="J65" i="30"/>
  <c r="J83" i="30"/>
  <c r="N97" i="30"/>
  <c r="N98" i="30"/>
  <c r="H103" i="30"/>
  <c r="J104" i="30"/>
  <c r="F107" i="30"/>
  <c r="H108" i="30"/>
  <c r="N119" i="30"/>
  <c r="L121" i="30"/>
  <c r="H125" i="30"/>
  <c r="J127" i="30"/>
  <c r="L131" i="30"/>
  <c r="N163" i="30"/>
  <c r="H169" i="30"/>
  <c r="L175" i="30"/>
  <c r="N211" i="30"/>
  <c r="N251" i="30"/>
  <c r="J254" i="30"/>
  <c r="F13" i="31"/>
  <c r="F59" i="31"/>
  <c r="F31" i="30"/>
  <c r="N31" i="30"/>
  <c r="J32" i="30"/>
  <c r="F33" i="30"/>
  <c r="N33" i="30"/>
  <c r="J34" i="30"/>
  <c r="F35" i="30"/>
  <c r="N35" i="30"/>
  <c r="J36" i="30"/>
  <c r="H37" i="30"/>
  <c r="F38" i="30"/>
  <c r="F39" i="30"/>
  <c r="F40" i="30"/>
  <c r="H42" i="30"/>
  <c r="H43" i="30"/>
  <c r="F101" i="30"/>
  <c r="F102" i="30"/>
  <c r="L104" i="30"/>
  <c r="H107" i="30"/>
  <c r="J108" i="30"/>
  <c r="N121" i="30"/>
  <c r="L123" i="30"/>
  <c r="L127" i="30"/>
  <c r="N165" i="30"/>
  <c r="L171" i="30"/>
  <c r="N207" i="30"/>
  <c r="H9" i="31"/>
  <c r="H19" i="31"/>
  <c r="J9" i="30"/>
  <c r="F10" i="30"/>
  <c r="N10" i="30"/>
  <c r="J11" i="30"/>
  <c r="F12" i="30"/>
  <c r="N12" i="30"/>
  <c r="J13" i="30"/>
  <c r="F14" i="30"/>
  <c r="L15" i="30"/>
  <c r="J16" i="30"/>
  <c r="H17" i="30"/>
  <c r="F18" i="30"/>
  <c r="L19" i="30"/>
  <c r="J20" i="30"/>
  <c r="H21" i="30"/>
  <c r="J61" i="30"/>
  <c r="F99" i="30"/>
  <c r="F100" i="30"/>
  <c r="H102" i="30"/>
  <c r="J103" i="30"/>
  <c r="F106" i="30"/>
  <c r="L108" i="30"/>
  <c r="H120" i="30"/>
  <c r="N123" i="30"/>
  <c r="F130" i="30"/>
  <c r="N167" i="30"/>
  <c r="F174" i="30"/>
  <c r="F218" i="30"/>
  <c r="L14" i="31"/>
  <c r="AU15" i="35"/>
  <c r="AT15" i="35"/>
  <c r="F209" i="30"/>
  <c r="F253" i="30"/>
  <c r="N9" i="31"/>
  <c r="H13" i="31"/>
  <c r="H15" i="31"/>
  <c r="J19" i="31"/>
  <c r="L21" i="31"/>
  <c r="H62" i="31"/>
  <c r="Q29" i="37"/>
  <c r="P29" i="37"/>
  <c r="L38" i="30"/>
  <c r="J39" i="30"/>
  <c r="H40" i="30"/>
  <c r="F41" i="30"/>
  <c r="L42" i="30"/>
  <c r="J43" i="30"/>
  <c r="N13" i="31"/>
  <c r="F20" i="31"/>
  <c r="F60" i="31"/>
  <c r="H119" i="30"/>
  <c r="L120" i="30"/>
  <c r="H121" i="30"/>
  <c r="L122" i="30"/>
  <c r="H123" i="30"/>
  <c r="L124" i="30"/>
  <c r="J125" i="30"/>
  <c r="H126" i="30"/>
  <c r="F127" i="30"/>
  <c r="L128" i="30"/>
  <c r="J129" i="30"/>
  <c r="H130" i="30"/>
  <c r="F131" i="30"/>
  <c r="H163" i="30"/>
  <c r="L164" i="30"/>
  <c r="H165" i="30"/>
  <c r="L166" i="30"/>
  <c r="H167" i="30"/>
  <c r="L168" i="30"/>
  <c r="J252" i="30"/>
  <c r="J10" i="31"/>
  <c r="F16" i="31"/>
  <c r="H20" i="31"/>
  <c r="P21" i="36"/>
  <c r="Q21" i="36"/>
  <c r="L39" i="30"/>
  <c r="J40" i="30"/>
  <c r="H41" i="30"/>
  <c r="F42" i="30"/>
  <c r="L43" i="30"/>
  <c r="L10" i="31"/>
  <c r="J12" i="31"/>
  <c r="H16" i="31"/>
  <c r="J18" i="31"/>
  <c r="L109" i="30"/>
  <c r="J119" i="30"/>
  <c r="F120" i="30"/>
  <c r="N120" i="30"/>
  <c r="J121" i="30"/>
  <c r="F122" i="30"/>
  <c r="N122" i="30"/>
  <c r="J123" i="30"/>
  <c r="F124" i="30"/>
  <c r="L125" i="30"/>
  <c r="J126" i="30"/>
  <c r="H127" i="30"/>
  <c r="F128" i="30"/>
  <c r="L129" i="30"/>
  <c r="J130" i="30"/>
  <c r="H131" i="30"/>
  <c r="F9" i="31"/>
  <c r="L12" i="31"/>
  <c r="J14" i="31"/>
  <c r="L18" i="31"/>
  <c r="F54" i="31"/>
  <c r="J273" i="30"/>
  <c r="F274" i="30"/>
  <c r="N274" i="30"/>
  <c r="F37" i="31"/>
  <c r="F41" i="31"/>
  <c r="H11" i="35"/>
  <c r="AB10" i="35"/>
  <c r="Q9" i="36"/>
  <c r="P9" i="36"/>
  <c r="H18" i="35"/>
  <c r="Q12" i="36"/>
  <c r="P12" i="36"/>
  <c r="J9" i="31"/>
  <c r="F10" i="31"/>
  <c r="N10" i="31"/>
  <c r="J11" i="31"/>
  <c r="F12" i="31"/>
  <c r="N12" i="31"/>
  <c r="J13" i="31"/>
  <c r="F14" i="31"/>
  <c r="L15" i="31"/>
  <c r="J16" i="31"/>
  <c r="H17" i="31"/>
  <c r="F18" i="31"/>
  <c r="L19" i="31"/>
  <c r="J20" i="31"/>
  <c r="H21" i="31"/>
  <c r="V15" i="35"/>
  <c r="Q46" i="36"/>
  <c r="P46" i="36"/>
  <c r="AB18" i="35"/>
  <c r="L9" i="31"/>
  <c r="H10" i="31"/>
  <c r="L11" i="31"/>
  <c r="H12" i="31"/>
  <c r="L13" i="31"/>
  <c r="H14" i="31"/>
  <c r="F15" i="31"/>
  <c r="L16" i="31"/>
  <c r="J17" i="31"/>
  <c r="H18" i="31"/>
  <c r="F19" i="31"/>
  <c r="L20" i="31"/>
  <c r="J21" i="31"/>
  <c r="V8" i="35"/>
  <c r="AB9" i="35"/>
  <c r="V16" i="35"/>
  <c r="I8" i="39"/>
  <c r="G8" i="39"/>
  <c r="H8" i="39"/>
  <c r="F14" i="44"/>
  <c r="V13" i="35"/>
  <c r="AB14" i="35"/>
  <c r="Q19" i="36"/>
  <c r="P19" i="36"/>
  <c r="F6" i="41"/>
  <c r="N8" i="42"/>
  <c r="J11" i="36"/>
  <c r="I11" i="36"/>
  <c r="P37" i="36"/>
  <c r="Q37" i="36"/>
  <c r="T6" i="41"/>
  <c r="AB16" i="35"/>
  <c r="V12" i="35"/>
  <c r="AB13" i="35"/>
  <c r="V17" i="35"/>
  <c r="I46" i="36"/>
  <c r="J46" i="36"/>
  <c r="J10" i="36"/>
  <c r="I10" i="36"/>
  <c r="I8" i="37"/>
  <c r="J8" i="37"/>
  <c r="M11" i="40"/>
  <c r="L11" i="40"/>
  <c r="R7" i="40"/>
  <c r="S7" i="40"/>
  <c r="F11" i="41"/>
  <c r="H9" i="43"/>
  <c r="I9" i="43"/>
  <c r="I45" i="37"/>
  <c r="J45" i="37"/>
  <c r="G6" i="39"/>
  <c r="H6" i="39"/>
  <c r="I10" i="39"/>
  <c r="H10" i="39"/>
  <c r="G10" i="39"/>
  <c r="L128" i="39"/>
  <c r="M128" i="39"/>
  <c r="M8" i="39"/>
  <c r="L8" i="39"/>
  <c r="K8" i="39"/>
  <c r="Q9" i="40"/>
  <c r="S9" i="40"/>
  <c r="P9" i="40"/>
  <c r="R9" i="40"/>
  <c r="F12" i="40"/>
  <c r="L11" i="41"/>
  <c r="M11" i="41"/>
  <c r="I7" i="39"/>
  <c r="H7" i="39"/>
  <c r="G7" i="39"/>
  <c r="T9" i="41"/>
  <c r="S10" i="39"/>
  <c r="T10" i="39"/>
  <c r="R10" i="39"/>
  <c r="Q10" i="39"/>
  <c r="O10" i="39"/>
  <c r="P10" i="39"/>
  <c r="S10" i="41"/>
  <c r="AA20" i="41"/>
  <c r="R10" i="41"/>
  <c r="Q10" i="41"/>
  <c r="T10" i="41"/>
  <c r="P10" i="41"/>
  <c r="J10" i="41"/>
  <c r="I10" i="41"/>
  <c r="H10" i="41"/>
  <c r="S7" i="39"/>
  <c r="Q7" i="39"/>
  <c r="T7" i="39"/>
  <c r="R7" i="39"/>
  <c r="O7" i="39"/>
  <c r="P7" i="39"/>
  <c r="F6" i="40"/>
  <c r="F9" i="41"/>
  <c r="F9" i="43"/>
  <c r="S6" i="43"/>
  <c r="R6" i="43"/>
  <c r="Q6" i="43"/>
  <c r="P6" i="43"/>
  <c r="T6" i="43"/>
  <c r="I145" i="43"/>
  <c r="J11" i="39"/>
  <c r="M9" i="39"/>
  <c r="K9" i="39"/>
  <c r="L9" i="39"/>
  <c r="I11" i="40"/>
  <c r="H11" i="40"/>
  <c r="O137" i="40"/>
  <c r="N137" i="40"/>
  <c r="K137" i="40"/>
  <c r="M137" i="40"/>
  <c r="L137" i="40"/>
  <c r="O137" i="41"/>
  <c r="L137" i="41"/>
  <c r="N137" i="41"/>
  <c r="K137" i="41"/>
  <c r="M137" i="41"/>
  <c r="R12" i="42"/>
  <c r="S12" i="42"/>
  <c r="Q12" i="42"/>
  <c r="P12" i="42"/>
  <c r="F7" i="43"/>
  <c r="I128" i="39"/>
  <c r="H128" i="39"/>
  <c r="G128" i="39"/>
  <c r="H136" i="40"/>
  <c r="G136" i="40"/>
  <c r="G136" i="41"/>
  <c r="I136" i="41"/>
  <c r="H136" i="41"/>
  <c r="I136" i="42"/>
  <c r="G136" i="42"/>
  <c r="H136" i="42"/>
  <c r="I10" i="43"/>
  <c r="H10" i="43"/>
  <c r="C11" i="39"/>
  <c r="O9" i="39"/>
  <c r="R9" i="39"/>
  <c r="N11" i="39"/>
  <c r="Q9" i="39"/>
  <c r="P9" i="39"/>
  <c r="T9" i="39"/>
  <c r="S9" i="39"/>
  <c r="F8" i="40"/>
  <c r="R11" i="40"/>
  <c r="Q11" i="40"/>
  <c r="P11" i="40"/>
  <c r="S11" i="40"/>
  <c r="H135" i="40"/>
  <c r="G135" i="40"/>
  <c r="J6" i="41"/>
  <c r="I6" i="41"/>
  <c r="H6" i="41"/>
  <c r="F7" i="41"/>
  <c r="M12" i="41"/>
  <c r="L12" i="41"/>
  <c r="I135" i="41"/>
  <c r="H135" i="41"/>
  <c r="G135" i="41"/>
  <c r="S10" i="43"/>
  <c r="R10" i="43"/>
  <c r="Q10" i="43"/>
  <c r="P10" i="43"/>
  <c r="T10" i="43"/>
  <c r="H14" i="44"/>
  <c r="J14" i="44"/>
  <c r="I14" i="44"/>
  <c r="H142" i="45"/>
  <c r="G142" i="45"/>
  <c r="Q6" i="39"/>
  <c r="P6" i="39"/>
  <c r="O6" i="39"/>
  <c r="R6" i="39"/>
  <c r="D11" i="39"/>
  <c r="F10" i="40"/>
  <c r="M136" i="40"/>
  <c r="L136" i="40"/>
  <c r="K136" i="40"/>
  <c r="O136" i="40"/>
  <c r="N136" i="40"/>
  <c r="L10" i="41"/>
  <c r="M10" i="41"/>
  <c r="I134" i="41"/>
  <c r="H134" i="41"/>
  <c r="G134" i="41"/>
  <c r="O135" i="41"/>
  <c r="L135" i="41"/>
  <c r="M135" i="41"/>
  <c r="K135" i="41"/>
  <c r="N135" i="41"/>
  <c r="I138" i="41"/>
  <c r="H138" i="41"/>
  <c r="G138" i="41"/>
  <c r="K7" i="39"/>
  <c r="L7" i="39"/>
  <c r="M7" i="39"/>
  <c r="G9" i="39"/>
  <c r="H9" i="39"/>
  <c r="I9" i="39"/>
  <c r="F11" i="39"/>
  <c r="I127" i="39"/>
  <c r="F129" i="39"/>
  <c r="J9" i="42"/>
  <c r="Q8" i="39"/>
  <c r="O8" i="39"/>
  <c r="S8" i="39"/>
  <c r="T8" i="39"/>
  <c r="R8" i="39"/>
  <c r="P8" i="39"/>
  <c r="M10" i="39"/>
  <c r="K10" i="39"/>
  <c r="L10" i="39"/>
  <c r="F10" i="41"/>
  <c r="M134" i="41"/>
  <c r="L134" i="41"/>
  <c r="K134" i="41"/>
  <c r="J6" i="42"/>
  <c r="N11" i="42"/>
  <c r="L11" i="42"/>
  <c r="M11" i="42"/>
  <c r="M134" i="42"/>
  <c r="L134" i="42"/>
  <c r="K134" i="42"/>
  <c r="I144" i="43"/>
  <c r="H144" i="43"/>
  <c r="G144" i="43"/>
  <c r="I126" i="39"/>
  <c r="H126" i="39"/>
  <c r="G126" i="39"/>
  <c r="F11" i="40"/>
  <c r="M12" i="40"/>
  <c r="L12" i="40"/>
  <c r="O134" i="40"/>
  <c r="N134" i="40"/>
  <c r="K134" i="40"/>
  <c r="H138" i="40"/>
  <c r="G138" i="40"/>
  <c r="N12" i="42"/>
  <c r="M12" i="42"/>
  <c r="L12" i="42"/>
  <c r="I134" i="42"/>
  <c r="H134" i="42"/>
  <c r="G134" i="42"/>
  <c r="L142" i="44"/>
  <c r="M142" i="44"/>
  <c r="N12" i="43"/>
  <c r="N14" i="43"/>
  <c r="O138" i="43"/>
  <c r="M138" i="43"/>
  <c r="N138" i="43"/>
  <c r="L138" i="43"/>
  <c r="I142" i="43"/>
  <c r="N7" i="42"/>
  <c r="M7" i="42"/>
  <c r="L7" i="42"/>
  <c r="F6" i="43"/>
  <c r="N8" i="43"/>
  <c r="M144" i="43"/>
  <c r="L144" i="43"/>
  <c r="E11" i="39"/>
  <c r="H137" i="40"/>
  <c r="G137" i="40"/>
  <c r="F8" i="41"/>
  <c r="I11" i="41"/>
  <c r="H11" i="41"/>
  <c r="J11" i="41"/>
  <c r="Q11" i="41"/>
  <c r="P11" i="41"/>
  <c r="T11" i="41"/>
  <c r="S11" i="41"/>
  <c r="R11" i="41"/>
  <c r="F12" i="41"/>
  <c r="L136" i="41"/>
  <c r="M136" i="41"/>
  <c r="K136" i="41"/>
  <c r="O136" i="41"/>
  <c r="N136" i="41"/>
  <c r="G137" i="41"/>
  <c r="I137" i="41"/>
  <c r="H137" i="41"/>
  <c r="J7" i="42"/>
  <c r="I138" i="42"/>
  <c r="H138" i="42"/>
  <c r="G138" i="42"/>
  <c r="N7" i="43"/>
  <c r="D16" i="44"/>
  <c r="F11" i="44"/>
  <c r="H12" i="40"/>
  <c r="I12" i="40"/>
  <c r="P12" i="40"/>
  <c r="S12" i="40"/>
  <c r="R12" i="40"/>
  <c r="Q12" i="40"/>
  <c r="K138" i="40"/>
  <c r="N138" i="40"/>
  <c r="O138" i="40"/>
  <c r="L138" i="40"/>
  <c r="M138" i="40"/>
  <c r="L6" i="42"/>
  <c r="N6" i="42"/>
  <c r="M6" i="42"/>
  <c r="N10" i="42"/>
  <c r="F11" i="43"/>
  <c r="I7" i="44"/>
  <c r="J7" i="44"/>
  <c r="H7" i="44"/>
  <c r="L12" i="44"/>
  <c r="N12" i="44"/>
  <c r="M12" i="44"/>
  <c r="M136" i="44"/>
  <c r="L136" i="44"/>
  <c r="L6" i="39"/>
  <c r="K6" i="39"/>
  <c r="M135" i="40"/>
  <c r="L135" i="40"/>
  <c r="K135" i="40"/>
  <c r="N135" i="40"/>
  <c r="O135" i="40"/>
  <c r="J12" i="41"/>
  <c r="H12" i="41"/>
  <c r="I12" i="41"/>
  <c r="R12" i="41"/>
  <c r="Q12" i="41"/>
  <c r="P12" i="41"/>
  <c r="T12" i="41"/>
  <c r="S12" i="41"/>
  <c r="J12" i="42"/>
  <c r="I12" i="42"/>
  <c r="H12" i="42"/>
  <c r="O135" i="42"/>
  <c r="N135" i="42"/>
  <c r="L135" i="42"/>
  <c r="M135" i="42"/>
  <c r="K135" i="42"/>
  <c r="N15" i="43"/>
  <c r="F10" i="43"/>
  <c r="N11" i="43"/>
  <c r="N13" i="43"/>
  <c r="I139" i="44"/>
  <c r="M137" i="45"/>
  <c r="L137" i="45"/>
  <c r="O137" i="42"/>
  <c r="N137" i="42"/>
  <c r="M137" i="42"/>
  <c r="L137" i="42"/>
  <c r="K137" i="42"/>
  <c r="I136" i="43"/>
  <c r="G136" i="43"/>
  <c r="H136" i="43"/>
  <c r="K136" i="43" s="1"/>
  <c r="D13" i="47"/>
  <c r="F12" i="43"/>
  <c r="F13" i="43"/>
  <c r="I137" i="43"/>
  <c r="H137" i="43"/>
  <c r="K137" i="43" s="1"/>
  <c r="G137" i="43"/>
  <c r="T7" i="44"/>
  <c r="S7" i="44"/>
  <c r="Q7" i="44"/>
  <c r="R7" i="44"/>
  <c r="P7" i="44"/>
  <c r="R11" i="44"/>
  <c r="T11" i="44"/>
  <c r="Q11" i="44"/>
  <c r="S11" i="44"/>
  <c r="P11" i="44"/>
  <c r="P14" i="44"/>
  <c r="T14" i="44"/>
  <c r="S14" i="44"/>
  <c r="Q14" i="44"/>
  <c r="R14" i="44"/>
  <c r="I137" i="44"/>
  <c r="D8" i="46"/>
  <c r="I135" i="42"/>
  <c r="H135" i="42"/>
  <c r="G135" i="42"/>
  <c r="F10" i="44"/>
  <c r="N13" i="44"/>
  <c r="M13" i="44"/>
  <c r="L13" i="44"/>
  <c r="J9" i="45"/>
  <c r="I9" i="45"/>
  <c r="H9" i="45"/>
  <c r="D17" i="47"/>
  <c r="H11" i="42"/>
  <c r="I11" i="42"/>
  <c r="J11" i="42"/>
  <c r="P11" i="42"/>
  <c r="S11" i="42"/>
  <c r="R11" i="42"/>
  <c r="Q11" i="42"/>
  <c r="L136" i="42"/>
  <c r="K136" i="42"/>
  <c r="O136" i="42"/>
  <c r="N136" i="42"/>
  <c r="M136" i="42"/>
  <c r="I138" i="43"/>
  <c r="L10" i="44"/>
  <c r="N10" i="44"/>
  <c r="M10" i="44"/>
  <c r="J15" i="44"/>
  <c r="I15" i="44"/>
  <c r="H15" i="44"/>
  <c r="D12" i="46"/>
  <c r="O138" i="41"/>
  <c r="N138" i="41"/>
  <c r="M138" i="41"/>
  <c r="K138" i="41"/>
  <c r="L138" i="41"/>
  <c r="G137" i="42"/>
  <c r="I137" i="42"/>
  <c r="H137" i="42"/>
  <c r="F8" i="44"/>
  <c r="H12" i="44"/>
  <c r="J12" i="44"/>
  <c r="I12" i="44"/>
  <c r="R13" i="44"/>
  <c r="T13" i="44"/>
  <c r="S13" i="44"/>
  <c r="Q13" i="44"/>
  <c r="P13" i="44"/>
  <c r="N7" i="45"/>
  <c r="M7" i="45"/>
  <c r="L7" i="45"/>
  <c r="D18" i="46"/>
  <c r="D8" i="48"/>
  <c r="O138" i="42"/>
  <c r="M138" i="42"/>
  <c r="L138" i="42"/>
  <c r="K138" i="42"/>
  <c r="N138" i="42"/>
  <c r="C16" i="43"/>
  <c r="N6" i="43"/>
  <c r="N10" i="43"/>
  <c r="M10" i="43"/>
  <c r="L10" i="43"/>
  <c r="I143" i="43"/>
  <c r="I139" i="43"/>
  <c r="I140" i="43"/>
  <c r="M9" i="44"/>
  <c r="N9" i="44"/>
  <c r="L9" i="44"/>
  <c r="P10" i="44"/>
  <c r="T10" i="44"/>
  <c r="S10" i="44"/>
  <c r="R10" i="44"/>
  <c r="Q10" i="44"/>
  <c r="N15" i="44"/>
  <c r="M15" i="44"/>
  <c r="L15" i="44"/>
  <c r="F10" i="45"/>
  <c r="M145" i="45"/>
  <c r="L145" i="45"/>
  <c r="O145" i="45"/>
  <c r="N145" i="45"/>
  <c r="D20" i="46"/>
  <c r="D12" i="48"/>
  <c r="C16" i="44"/>
  <c r="N6" i="44"/>
  <c r="M6" i="44"/>
  <c r="K16" i="44"/>
  <c r="L6" i="44"/>
  <c r="J8" i="44"/>
  <c r="I8" i="44"/>
  <c r="H8" i="44"/>
  <c r="T8" i="44"/>
  <c r="S8" i="44"/>
  <c r="R8" i="44"/>
  <c r="Q8" i="44"/>
  <c r="P8" i="44"/>
  <c r="F9" i="44"/>
  <c r="J11" i="44"/>
  <c r="I11" i="44"/>
  <c r="H11" i="44"/>
  <c r="M137" i="44"/>
  <c r="L137" i="44"/>
  <c r="I141" i="44"/>
  <c r="H141" i="44"/>
  <c r="G141" i="44"/>
  <c r="T6" i="45"/>
  <c r="O16" i="45"/>
  <c r="S6" i="45"/>
  <c r="Q6" i="45"/>
  <c r="P6" i="45"/>
  <c r="R6" i="45"/>
  <c r="M8" i="45"/>
  <c r="L8" i="45"/>
  <c r="N8" i="45"/>
  <c r="I10" i="45"/>
  <c r="H10" i="45"/>
  <c r="J10" i="45"/>
  <c r="F11" i="45"/>
  <c r="F15" i="45"/>
  <c r="G143" i="45"/>
  <c r="H143" i="45"/>
  <c r="D10" i="46"/>
  <c r="D15" i="47"/>
  <c r="F6" i="44"/>
  <c r="E16" i="44"/>
  <c r="F16" i="44" s="1"/>
  <c r="N7" i="44"/>
  <c r="M7" i="44"/>
  <c r="L7" i="44"/>
  <c r="J9" i="44"/>
  <c r="I9" i="44"/>
  <c r="H9" i="44"/>
  <c r="R9" i="44"/>
  <c r="Q9" i="44"/>
  <c r="P9" i="44"/>
  <c r="T9" i="44"/>
  <c r="S9" i="44"/>
  <c r="F13" i="44"/>
  <c r="L141" i="44"/>
  <c r="M141" i="44"/>
  <c r="I145" i="44"/>
  <c r="E16" i="45"/>
  <c r="F16" i="45" s="1"/>
  <c r="F6" i="45"/>
  <c r="S9" i="45"/>
  <c r="R9" i="45"/>
  <c r="T9" i="45"/>
  <c r="Q9" i="45"/>
  <c r="P9" i="45"/>
  <c r="N11" i="45"/>
  <c r="M11" i="45"/>
  <c r="L11" i="45"/>
  <c r="J13" i="45"/>
  <c r="I13" i="45"/>
  <c r="H13" i="45"/>
  <c r="I14" i="45"/>
  <c r="H14" i="45"/>
  <c r="J14" i="45"/>
  <c r="O141" i="45"/>
  <c r="M141" i="45"/>
  <c r="L141" i="45"/>
  <c r="N141" i="45"/>
  <c r="H10" i="44"/>
  <c r="J10" i="44"/>
  <c r="I10" i="44"/>
  <c r="N11" i="44"/>
  <c r="M11" i="44"/>
  <c r="L11" i="44"/>
  <c r="J13" i="44"/>
  <c r="I13" i="44"/>
  <c r="H13" i="44"/>
  <c r="M140" i="44"/>
  <c r="L140" i="44"/>
  <c r="I144" i="44"/>
  <c r="D14" i="46"/>
  <c r="D9" i="47"/>
  <c r="D19" i="47"/>
  <c r="D16" i="48"/>
  <c r="H6" i="44"/>
  <c r="G16" i="44"/>
  <c r="J6" i="44"/>
  <c r="I6" i="44"/>
  <c r="P6" i="44"/>
  <c r="O16" i="44"/>
  <c r="S6" i="44"/>
  <c r="T6" i="44"/>
  <c r="R6" i="44"/>
  <c r="Q6" i="44"/>
  <c r="F7" i="44"/>
  <c r="L8" i="44"/>
  <c r="N8" i="44"/>
  <c r="M8" i="44"/>
  <c r="F12" i="44"/>
  <c r="T12" i="44"/>
  <c r="P12" i="44"/>
  <c r="Q12" i="44"/>
  <c r="S12" i="44"/>
  <c r="R12" i="44"/>
  <c r="L14" i="44"/>
  <c r="M14" i="44"/>
  <c r="N14" i="44"/>
  <c r="R15" i="44"/>
  <c r="P15" i="44"/>
  <c r="T15" i="44"/>
  <c r="S15" i="44"/>
  <c r="Q15" i="44"/>
  <c r="I136" i="44"/>
  <c r="M145" i="44"/>
  <c r="L145" i="44"/>
  <c r="G16" i="45"/>
  <c r="I6" i="45"/>
  <c r="H6" i="45"/>
  <c r="J6" i="45"/>
  <c r="F7" i="45"/>
  <c r="T10" i="45"/>
  <c r="S10" i="45"/>
  <c r="Q10" i="45"/>
  <c r="P10" i="45"/>
  <c r="R10" i="45"/>
  <c r="M12" i="45"/>
  <c r="L12" i="45"/>
  <c r="N12" i="45"/>
  <c r="N144" i="45"/>
  <c r="O144" i="45"/>
  <c r="O138" i="45"/>
  <c r="N138" i="45"/>
  <c r="H145" i="45"/>
  <c r="G145" i="45"/>
  <c r="D16" i="46"/>
  <c r="D21" i="47"/>
  <c r="F15" i="44"/>
  <c r="I138" i="44"/>
  <c r="T14" i="45"/>
  <c r="S14" i="45"/>
  <c r="Q14" i="45"/>
  <c r="P14" i="45"/>
  <c r="R14" i="45"/>
  <c r="H137" i="45"/>
  <c r="G137" i="45"/>
  <c r="D11" i="47"/>
  <c r="D20" i="48"/>
  <c r="D9" i="46"/>
  <c r="D13" i="46"/>
  <c r="D17" i="46"/>
  <c r="D21" i="46"/>
  <c r="D10" i="47"/>
  <c r="D14" i="47"/>
  <c r="D18" i="47"/>
  <c r="D11" i="48"/>
  <c r="D15" i="48"/>
  <c r="D19" i="48"/>
  <c r="I140" i="44"/>
  <c r="M144" i="44"/>
  <c r="L144" i="44"/>
  <c r="J7" i="45"/>
  <c r="I7" i="45"/>
  <c r="H7" i="45"/>
  <c r="R7" i="45"/>
  <c r="Q7" i="45"/>
  <c r="T7" i="45"/>
  <c r="S7" i="45"/>
  <c r="P7" i="45"/>
  <c r="F8" i="45"/>
  <c r="N9" i="45"/>
  <c r="M9" i="45"/>
  <c r="L9" i="45"/>
  <c r="J11" i="45"/>
  <c r="I11" i="45"/>
  <c r="H11" i="45"/>
  <c r="R11" i="45"/>
  <c r="Q11" i="45"/>
  <c r="P11" i="45"/>
  <c r="T11" i="45"/>
  <c r="S11" i="45"/>
  <c r="F12" i="45"/>
  <c r="N13" i="45"/>
  <c r="M13" i="45"/>
  <c r="L13" i="45"/>
  <c r="J15" i="45"/>
  <c r="I15" i="45"/>
  <c r="H15" i="45"/>
  <c r="S15" i="45"/>
  <c r="R15" i="45"/>
  <c r="Q15" i="45"/>
  <c r="T15" i="45"/>
  <c r="P15" i="45"/>
  <c r="M138" i="44"/>
  <c r="L138" i="44"/>
  <c r="G142" i="44"/>
  <c r="I142" i="44"/>
  <c r="H142" i="44"/>
  <c r="C16" i="45"/>
  <c r="L6" i="45"/>
  <c r="N6" i="45"/>
  <c r="K16" i="45"/>
  <c r="M6" i="45"/>
  <c r="H8" i="45"/>
  <c r="J8" i="45"/>
  <c r="I8" i="45"/>
  <c r="P8" i="45"/>
  <c r="T8" i="45"/>
  <c r="S8" i="45"/>
  <c r="R8" i="45"/>
  <c r="Q8" i="45"/>
  <c r="F9" i="45"/>
  <c r="L10" i="45"/>
  <c r="N10" i="45"/>
  <c r="M10" i="45"/>
  <c r="H12" i="45"/>
  <c r="J12" i="45"/>
  <c r="I12" i="45"/>
  <c r="P12" i="45"/>
  <c r="T12" i="45"/>
  <c r="S12" i="45"/>
  <c r="Q12" i="45"/>
  <c r="R12" i="45"/>
  <c r="F13" i="45"/>
  <c r="M14" i="45"/>
  <c r="L14" i="45"/>
  <c r="N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S13" i="45"/>
  <c r="R13" i="45"/>
  <c r="T13" i="45"/>
  <c r="Q13" i="45"/>
  <c r="P13" i="45"/>
  <c r="F14" i="45"/>
  <c r="N15" i="45"/>
  <c r="M15" i="45"/>
  <c r="L15" i="45"/>
  <c r="N136" i="45"/>
  <c r="O136" i="45"/>
  <c r="H140" i="45"/>
  <c r="G140" i="45"/>
  <c r="D10" i="48"/>
  <c r="D14" i="48"/>
  <c r="D18" i="48"/>
  <c r="J79" i="3"/>
  <c r="L79" i="3"/>
  <c r="K79" i="3"/>
  <c r="S6" i="5"/>
  <c r="W6" i="5"/>
  <c r="V6" i="5"/>
  <c r="U6" i="5"/>
  <c r="T6" i="5"/>
  <c r="L6" i="5"/>
  <c r="K95" i="10"/>
  <c r="N96" i="10"/>
  <c r="U6" i="13"/>
  <c r="J6" i="2"/>
  <c r="J58" i="2"/>
  <c r="J152" i="3"/>
  <c r="M6" i="5"/>
  <c r="M271" i="8"/>
  <c r="N272" i="8" s="1"/>
  <c r="M227" i="8"/>
  <c r="N228" i="8" s="1"/>
  <c r="M183" i="8"/>
  <c r="N184" i="8" s="1"/>
  <c r="M139" i="8"/>
  <c r="N140" i="8" s="1"/>
  <c r="M51" i="8"/>
  <c r="N8" i="8"/>
  <c r="M161" i="8"/>
  <c r="N162" i="8" s="1"/>
  <c r="M117" i="8"/>
  <c r="N118" i="8" s="1"/>
  <c r="M95" i="8"/>
  <c r="N96" i="8" s="1"/>
  <c r="M205" i="8"/>
  <c r="N206" i="8" s="1"/>
  <c r="M29" i="8"/>
  <c r="N30" i="8" s="1"/>
  <c r="M249" i="8"/>
  <c r="N250" i="8" s="1"/>
  <c r="M73" i="8"/>
  <c r="K7" i="8"/>
  <c r="K6" i="2"/>
  <c r="K152" i="3"/>
  <c r="I6" i="6"/>
  <c r="Q6" i="6"/>
  <c r="T9" i="14"/>
  <c r="J6" i="6"/>
  <c r="R6" i="6"/>
  <c r="J31" i="2"/>
  <c r="J6" i="3"/>
  <c r="I6" i="5"/>
  <c r="I5" i="12"/>
  <c r="I7" i="10"/>
  <c r="L8" i="10"/>
  <c r="I29" i="10"/>
  <c r="I51" i="10"/>
  <c r="K73" i="10"/>
  <c r="K6" i="13"/>
  <c r="J6" i="13"/>
  <c r="I6" i="13"/>
  <c r="L30" i="10"/>
  <c r="N74" i="10"/>
  <c r="T5" i="12"/>
  <c r="S5" i="12"/>
  <c r="X7" i="15"/>
  <c r="W7" i="15"/>
  <c r="J5" i="12"/>
  <c r="V6" i="13"/>
  <c r="U5" i="12"/>
  <c r="L7" i="15"/>
  <c r="I7" i="15"/>
  <c r="M7" i="19"/>
  <c r="R7" i="19"/>
  <c r="P7" i="19"/>
  <c r="V7" i="19"/>
  <c r="X7" i="19"/>
  <c r="I7" i="16"/>
  <c r="X6" i="18"/>
  <c r="E7" i="19"/>
  <c r="J7" i="16"/>
  <c r="U7" i="16"/>
  <c r="I7" i="17"/>
  <c r="I6" i="18"/>
  <c r="Q6" i="18"/>
  <c r="Y6" i="18"/>
  <c r="H7" i="19"/>
  <c r="J7" i="19"/>
  <c r="M227" i="24"/>
  <c r="M183" i="24"/>
  <c r="M139" i="24"/>
  <c r="M95" i="24"/>
  <c r="M117" i="24"/>
  <c r="M253" i="24"/>
  <c r="M205" i="24"/>
  <c r="M29" i="24"/>
  <c r="M161" i="24"/>
  <c r="M73" i="24"/>
  <c r="M51" i="24"/>
  <c r="K7" i="24"/>
  <c r="N8" i="24" s="1"/>
  <c r="J6" i="27"/>
  <c r="I6" i="27"/>
  <c r="K6" i="27"/>
  <c r="Q8" i="21"/>
  <c r="J7" i="22"/>
  <c r="K7" i="22"/>
  <c r="V7" i="22"/>
  <c r="L7" i="22"/>
  <c r="W7" i="22"/>
  <c r="X7" i="22"/>
  <c r="L8" i="30"/>
  <c r="N8" i="30"/>
  <c r="J74" i="31"/>
  <c r="L74" i="31"/>
  <c r="D184" i="30"/>
  <c r="F184" i="30"/>
  <c r="I6" i="28"/>
  <c r="M6" i="28"/>
  <c r="K6" i="28"/>
  <c r="I6" i="26"/>
  <c r="N8" i="33"/>
  <c r="L30" i="30"/>
  <c r="L52" i="30"/>
  <c r="D140" i="30"/>
  <c r="F140" i="30"/>
  <c r="F30" i="30"/>
  <c r="N74" i="30"/>
  <c r="F118" i="30"/>
  <c r="N52" i="30"/>
  <c r="N96" i="30"/>
  <c r="L272" i="30"/>
  <c r="J272" i="30"/>
  <c r="L118" i="30"/>
  <c r="L162" i="30"/>
  <c r="L206" i="30"/>
  <c r="H52" i="30"/>
  <c r="H74" i="30"/>
  <c r="H96" i="30"/>
  <c r="H140" i="30"/>
  <c r="H184" i="30"/>
  <c r="J30" i="31"/>
  <c r="H250" i="30"/>
  <c r="M73" i="31"/>
  <c r="N74" i="31" s="1"/>
  <c r="M51" i="31"/>
  <c r="N52" i="31" s="1"/>
  <c r="N8" i="31"/>
  <c r="M29" i="31"/>
  <c r="J52" i="30"/>
  <c r="M95" i="31"/>
  <c r="N96" i="31" s="1"/>
  <c r="F228" i="30"/>
  <c r="N250" i="30"/>
  <c r="N52" i="33"/>
  <c r="AL7" i="35"/>
  <c r="AK7" i="35"/>
  <c r="AJ7" i="35"/>
  <c r="F272" i="30"/>
  <c r="H30" i="31"/>
  <c r="F52" i="31"/>
  <c r="H74" i="31"/>
  <c r="L96" i="31"/>
  <c r="W29" i="35"/>
  <c r="V29" i="35"/>
  <c r="D30" i="31"/>
  <c r="F30" i="31"/>
  <c r="AU7" i="35"/>
  <c r="AT7" i="35"/>
  <c r="AS7" i="35"/>
  <c r="AR7" i="35"/>
  <c r="I29" i="35"/>
  <c r="C51" i="33"/>
  <c r="F52" i="33" s="1"/>
  <c r="M29" i="33"/>
  <c r="M73" i="33"/>
  <c r="M95" i="33"/>
  <c r="N96" i="33" s="1"/>
  <c r="H7" i="35"/>
  <c r="AK29" i="35"/>
  <c r="O133" i="41"/>
  <c r="AL29" i="35"/>
  <c r="Q5" i="37"/>
  <c r="P5" i="37"/>
  <c r="H29" i="35"/>
  <c r="AB7" i="35"/>
  <c r="I5" i="40"/>
  <c r="H5" i="40"/>
  <c r="T5" i="42"/>
  <c r="S5" i="42"/>
  <c r="R5" i="42"/>
  <c r="Q5" i="42"/>
  <c r="P5" i="42"/>
  <c r="P5" i="36"/>
  <c r="J5" i="40"/>
  <c r="I5" i="39"/>
  <c r="L5" i="39"/>
  <c r="H5" i="39"/>
  <c r="G5" i="39"/>
  <c r="O123" i="39"/>
  <c r="N123" i="39"/>
  <c r="L123" i="39"/>
  <c r="I5" i="37"/>
  <c r="S5" i="39"/>
  <c r="Q5" i="39"/>
  <c r="T5" i="39"/>
  <c r="R5" i="39"/>
  <c r="O5" i="39"/>
  <c r="J5" i="37"/>
  <c r="P5" i="39"/>
  <c r="L5" i="41"/>
  <c r="H5" i="41"/>
  <c r="N5" i="40"/>
  <c r="M5" i="40"/>
  <c r="L5" i="40"/>
  <c r="G133" i="40"/>
  <c r="H5" i="42"/>
  <c r="G123" i="39"/>
  <c r="T5" i="40"/>
  <c r="Q5" i="40"/>
  <c r="H133" i="40"/>
  <c r="F5" i="42"/>
  <c r="N133" i="42"/>
  <c r="O133" i="42"/>
  <c r="K5" i="39"/>
  <c r="P5" i="40"/>
  <c r="I133" i="40"/>
  <c r="G133" i="41"/>
  <c r="L133" i="40"/>
  <c r="T5" i="41"/>
  <c r="S5" i="41"/>
  <c r="P5" i="41"/>
  <c r="H133" i="41"/>
  <c r="T5" i="43"/>
  <c r="S5" i="43"/>
  <c r="R5" i="43"/>
  <c r="P5" i="43"/>
  <c r="Q5" i="43"/>
  <c r="N133" i="41"/>
  <c r="S5" i="45"/>
  <c r="R5" i="45"/>
  <c r="Q5" i="45"/>
  <c r="T5" i="45"/>
  <c r="I133" i="41"/>
  <c r="M5" i="43"/>
  <c r="J5" i="43"/>
  <c r="H5" i="43"/>
  <c r="H123" i="39"/>
  <c r="M5" i="41"/>
  <c r="I5" i="42"/>
  <c r="J5" i="44"/>
  <c r="I5" i="44"/>
  <c r="H5" i="44"/>
  <c r="N135" i="43"/>
  <c r="L135" i="43"/>
  <c r="H133" i="42"/>
  <c r="K135" i="43"/>
  <c r="L5" i="44"/>
  <c r="I133" i="42"/>
  <c r="M135" i="43"/>
  <c r="N5" i="44"/>
  <c r="L5" i="43"/>
  <c r="O135" i="43"/>
  <c r="R5" i="44"/>
  <c r="J5" i="45"/>
  <c r="L5" i="45"/>
  <c r="I5" i="45"/>
  <c r="H5" i="45"/>
  <c r="O135" i="44"/>
  <c r="G135" i="44"/>
  <c r="P5" i="44"/>
  <c r="H135" i="44"/>
  <c r="Q5" i="44"/>
  <c r="N135" i="44"/>
  <c r="K135" i="45"/>
  <c r="M5" i="45"/>
  <c r="M135" i="45"/>
  <c r="N135" i="45"/>
  <c r="F15" i="43" l="1"/>
  <c r="O134" i="42"/>
  <c r="N134" i="42"/>
  <c r="O125" i="39"/>
  <c r="N125" i="39"/>
  <c r="M125" i="39"/>
  <c r="L125" i="39"/>
  <c r="K125" i="39"/>
  <c r="K128" i="39"/>
  <c r="P31" i="36"/>
  <c r="Q31" i="36"/>
  <c r="Q6" i="37"/>
  <c r="P6" i="37"/>
  <c r="AK35" i="35"/>
  <c r="AL35" i="35"/>
  <c r="L109" i="31"/>
  <c r="H261" i="30"/>
  <c r="AK13" i="35"/>
  <c r="AL13" i="35"/>
  <c r="AJ13" i="35"/>
  <c r="J40" i="31"/>
  <c r="F53" i="30"/>
  <c r="J189" i="30"/>
  <c r="F34" i="27"/>
  <c r="D34" i="28"/>
  <c r="M9" i="43"/>
  <c r="L9" i="43"/>
  <c r="N9" i="43"/>
  <c r="K16" i="43"/>
  <c r="L10" i="40"/>
  <c r="N10" i="40"/>
  <c r="M10" i="40"/>
  <c r="P7" i="37"/>
  <c r="Q7" i="37"/>
  <c r="I38" i="36"/>
  <c r="J38" i="36"/>
  <c r="N99" i="33"/>
  <c r="N14" i="35"/>
  <c r="AV14" i="35"/>
  <c r="AU14" i="35"/>
  <c r="AT14" i="35"/>
  <c r="AS14" i="35"/>
  <c r="AR14" i="35"/>
  <c r="L284" i="30"/>
  <c r="H35" i="31"/>
  <c r="J35" i="31"/>
  <c r="N145" i="30"/>
  <c r="H138" i="45"/>
  <c r="G138" i="45"/>
  <c r="I138" i="45"/>
  <c r="L138" i="45"/>
  <c r="M138" i="45"/>
  <c r="I136" i="45"/>
  <c r="F146" i="45"/>
  <c r="H136" i="45"/>
  <c r="K136" i="45" s="1"/>
  <c r="G136" i="45"/>
  <c r="I137" i="45"/>
  <c r="I142" i="45"/>
  <c r="M136" i="45"/>
  <c r="I143" i="45"/>
  <c r="L136" i="45"/>
  <c r="I140" i="45"/>
  <c r="I141" i="45"/>
  <c r="I145" i="45"/>
  <c r="H137" i="44"/>
  <c r="G137" i="44"/>
  <c r="O141" i="44"/>
  <c r="N141" i="44"/>
  <c r="H143" i="43"/>
  <c r="K143" i="43" s="1"/>
  <c r="G143" i="43"/>
  <c r="F8" i="43"/>
  <c r="E16" i="43"/>
  <c r="F16" i="43" s="1"/>
  <c r="O142" i="43"/>
  <c r="N142" i="43"/>
  <c r="M142" i="43"/>
  <c r="L142" i="43"/>
  <c r="F14" i="43"/>
  <c r="J6" i="43"/>
  <c r="I6" i="43"/>
  <c r="H6" i="43"/>
  <c r="G16" i="43"/>
  <c r="J10" i="43"/>
  <c r="J9" i="43"/>
  <c r="M6" i="43"/>
  <c r="L6" i="43"/>
  <c r="H12" i="43"/>
  <c r="J12" i="43"/>
  <c r="I12" i="43"/>
  <c r="L12" i="43"/>
  <c r="M12" i="43"/>
  <c r="F7" i="40"/>
  <c r="R11" i="43"/>
  <c r="S11" i="43"/>
  <c r="Q11" i="43"/>
  <c r="P11" i="43"/>
  <c r="T11" i="43"/>
  <c r="F8" i="42"/>
  <c r="M8" i="41"/>
  <c r="J8" i="41"/>
  <c r="I8" i="41"/>
  <c r="H8" i="41"/>
  <c r="L8" i="41"/>
  <c r="P16" i="37"/>
  <c r="Q16" i="37"/>
  <c r="I22" i="37"/>
  <c r="J22" i="37"/>
  <c r="I29" i="37"/>
  <c r="J29" i="37"/>
  <c r="J36" i="37"/>
  <c r="I36" i="37"/>
  <c r="I16" i="37"/>
  <c r="J16" i="37"/>
  <c r="J7" i="37"/>
  <c r="I7" i="37"/>
  <c r="Q27" i="36"/>
  <c r="P27" i="36"/>
  <c r="I30" i="36"/>
  <c r="J30" i="36"/>
  <c r="J9" i="36"/>
  <c r="I9" i="36"/>
  <c r="I25" i="36"/>
  <c r="J25" i="36"/>
  <c r="I32" i="36"/>
  <c r="J32" i="36"/>
  <c r="AL30" i="35"/>
  <c r="AK30" i="35"/>
  <c r="J7" i="40"/>
  <c r="I7" i="40"/>
  <c r="H7" i="40"/>
  <c r="J9" i="37"/>
  <c r="I9" i="37"/>
  <c r="Q35" i="36"/>
  <c r="P35" i="36"/>
  <c r="J21" i="36"/>
  <c r="I21" i="36"/>
  <c r="Q28" i="36"/>
  <c r="P28" i="36"/>
  <c r="Q17" i="36"/>
  <c r="P17" i="36"/>
  <c r="P24" i="36"/>
  <c r="Q24" i="36"/>
  <c r="Q39" i="36"/>
  <c r="P39" i="36"/>
  <c r="Q14" i="37"/>
  <c r="P14" i="37"/>
  <c r="Q42" i="37"/>
  <c r="P42" i="37"/>
  <c r="P9" i="37"/>
  <c r="Q9" i="37"/>
  <c r="Q33" i="37"/>
  <c r="P33" i="37"/>
  <c r="P39" i="37"/>
  <c r="Q39" i="37"/>
  <c r="J31" i="36"/>
  <c r="I31" i="36"/>
  <c r="N134" i="41"/>
  <c r="O134" i="41"/>
  <c r="H35" i="35"/>
  <c r="I35" i="35"/>
  <c r="H10" i="35"/>
  <c r="H8" i="35"/>
  <c r="N98" i="33"/>
  <c r="AK38" i="35"/>
  <c r="AL38" i="35"/>
  <c r="N18" i="35"/>
  <c r="F86" i="31"/>
  <c r="H86" i="31"/>
  <c r="L59" i="31"/>
  <c r="F61" i="31"/>
  <c r="F55" i="31"/>
  <c r="F34" i="31"/>
  <c r="F75" i="31"/>
  <c r="F103" i="31"/>
  <c r="F281" i="30"/>
  <c r="F275" i="30"/>
  <c r="H275" i="30"/>
  <c r="AQ22" i="35"/>
  <c r="AU11" i="35"/>
  <c r="AT11" i="35"/>
  <c r="AS11" i="35"/>
  <c r="AR11" i="35"/>
  <c r="AV11" i="35"/>
  <c r="L81" i="31"/>
  <c r="L277" i="30"/>
  <c r="W32" i="35"/>
  <c r="V32" i="35"/>
  <c r="W38" i="35"/>
  <c r="V38" i="35"/>
  <c r="L100" i="31"/>
  <c r="L283" i="30"/>
  <c r="H85" i="31"/>
  <c r="H38" i="31"/>
  <c r="H57" i="31"/>
  <c r="F262" i="30"/>
  <c r="L260" i="30"/>
  <c r="F256" i="30"/>
  <c r="H256" i="30"/>
  <c r="H212" i="30"/>
  <c r="J212" i="30"/>
  <c r="AL15" i="35"/>
  <c r="AK15" i="35"/>
  <c r="AJ15" i="35"/>
  <c r="N57" i="33"/>
  <c r="J219" i="30"/>
  <c r="F79" i="30"/>
  <c r="J98" i="31"/>
  <c r="J87" i="31"/>
  <c r="L87" i="31"/>
  <c r="N185" i="30"/>
  <c r="F144" i="30"/>
  <c r="L148" i="30"/>
  <c r="J146" i="30"/>
  <c r="L146" i="30"/>
  <c r="H75" i="30"/>
  <c r="J75" i="30"/>
  <c r="J239" i="30"/>
  <c r="L236" i="30"/>
  <c r="H239" i="30"/>
  <c r="H56" i="30"/>
  <c r="J56" i="30"/>
  <c r="G118" i="28"/>
  <c r="K110" i="28"/>
  <c r="I110" i="28"/>
  <c r="L111" i="28"/>
  <c r="J111" i="28"/>
  <c r="D90" i="28"/>
  <c r="L145" i="43"/>
  <c r="O145" i="43"/>
  <c r="N145" i="43"/>
  <c r="M145" i="43"/>
  <c r="M9" i="41"/>
  <c r="H9" i="41"/>
  <c r="I9" i="41"/>
  <c r="J9" i="41"/>
  <c r="I17" i="37"/>
  <c r="J17" i="37"/>
  <c r="J24" i="36"/>
  <c r="I24" i="36"/>
  <c r="P10" i="37"/>
  <c r="Q10" i="37"/>
  <c r="I37" i="35"/>
  <c r="H37" i="35"/>
  <c r="AK11" i="35"/>
  <c r="AJ11" i="35"/>
  <c r="L34" i="31"/>
  <c r="AS16" i="35"/>
  <c r="AR16" i="35"/>
  <c r="AV16" i="35"/>
  <c r="AU16" i="35"/>
  <c r="AT16" i="35"/>
  <c r="H278" i="30"/>
  <c r="H55" i="31"/>
  <c r="F171" i="30"/>
  <c r="F58" i="30"/>
  <c r="N137" i="45"/>
  <c r="O137" i="45"/>
  <c r="C146" i="45"/>
  <c r="D146" i="43"/>
  <c r="H140" i="44"/>
  <c r="G140" i="44"/>
  <c r="D146" i="44"/>
  <c r="H145" i="43"/>
  <c r="K145" i="43" s="1"/>
  <c r="G145" i="43"/>
  <c r="N140" i="44"/>
  <c r="O140" i="44"/>
  <c r="O138" i="44"/>
  <c r="N138" i="44"/>
  <c r="G140" i="43"/>
  <c r="H140" i="43"/>
  <c r="K140" i="43" s="1"/>
  <c r="H125" i="39"/>
  <c r="G125" i="39"/>
  <c r="I125" i="39"/>
  <c r="P12" i="43"/>
  <c r="S12" i="43"/>
  <c r="R12" i="43"/>
  <c r="Q12" i="43"/>
  <c r="T12" i="43"/>
  <c r="H124" i="39"/>
  <c r="G124" i="39"/>
  <c r="Q22" i="36"/>
  <c r="P22" i="36"/>
  <c r="I20" i="37"/>
  <c r="J20" i="37"/>
  <c r="J18" i="37"/>
  <c r="I18" i="37"/>
  <c r="J44" i="37"/>
  <c r="I44" i="37"/>
  <c r="J24" i="37"/>
  <c r="I24" i="37"/>
  <c r="M124" i="39"/>
  <c r="L124" i="39"/>
  <c r="O124" i="39"/>
  <c r="N124" i="39"/>
  <c r="J29" i="36"/>
  <c r="I29" i="36"/>
  <c r="J18" i="36"/>
  <c r="I18" i="36"/>
  <c r="I33" i="36"/>
  <c r="J33" i="36"/>
  <c r="I40" i="36"/>
  <c r="J40" i="36"/>
  <c r="M9" i="40"/>
  <c r="I9" i="40"/>
  <c r="J9" i="40"/>
  <c r="H9" i="40"/>
  <c r="L9" i="40"/>
  <c r="J6" i="37"/>
  <c r="I6" i="37"/>
  <c r="Q36" i="36"/>
  <c r="P36" i="36"/>
  <c r="Q25" i="36"/>
  <c r="P25" i="36"/>
  <c r="P32" i="36"/>
  <c r="Q32" i="36"/>
  <c r="Q47" i="36"/>
  <c r="P47" i="36"/>
  <c r="I34" i="35"/>
  <c r="H34" i="35"/>
  <c r="AB15" i="35"/>
  <c r="AB11" i="35"/>
  <c r="Q18" i="37"/>
  <c r="P18" i="37"/>
  <c r="Q45" i="37"/>
  <c r="P45" i="37"/>
  <c r="Q19" i="37"/>
  <c r="P19" i="37"/>
  <c r="Q41" i="37"/>
  <c r="P41" i="37"/>
  <c r="P47" i="37"/>
  <c r="Q47" i="37"/>
  <c r="P29" i="36"/>
  <c r="Q29" i="36"/>
  <c r="AL31" i="35"/>
  <c r="AK31" i="35"/>
  <c r="I30" i="35"/>
  <c r="H30" i="35"/>
  <c r="H12" i="35"/>
  <c r="AK32" i="35"/>
  <c r="AL32" i="35"/>
  <c r="L84" i="31"/>
  <c r="L57" i="31"/>
  <c r="F65" i="31"/>
  <c r="H65" i="31"/>
  <c r="N8" i="35"/>
  <c r="L104" i="31"/>
  <c r="F43" i="31"/>
  <c r="H43" i="31"/>
  <c r="L32" i="31"/>
  <c r="F77" i="31"/>
  <c r="F280" i="30"/>
  <c r="H280" i="30"/>
  <c r="J274" i="30"/>
  <c r="L274" i="30"/>
  <c r="AV18" i="35"/>
  <c r="AU18" i="35"/>
  <c r="AT18" i="35"/>
  <c r="AR18" i="35"/>
  <c r="AS18" i="35"/>
  <c r="F76" i="31"/>
  <c r="F84" i="31"/>
  <c r="F38" i="31"/>
  <c r="F283" i="30"/>
  <c r="W40" i="35"/>
  <c r="V40" i="35"/>
  <c r="L102" i="31"/>
  <c r="H82" i="31"/>
  <c r="H41" i="31"/>
  <c r="H42" i="31"/>
  <c r="J42" i="31"/>
  <c r="H60" i="31"/>
  <c r="J261" i="30"/>
  <c r="F257" i="30"/>
  <c r="J207" i="30"/>
  <c r="L207" i="30"/>
  <c r="AL14" i="35"/>
  <c r="AJ14" i="35"/>
  <c r="AK14" i="35"/>
  <c r="H217" i="30"/>
  <c r="F210" i="30"/>
  <c r="J76" i="30"/>
  <c r="J86" i="31"/>
  <c r="J60" i="31"/>
  <c r="J99" i="31"/>
  <c r="L187" i="30"/>
  <c r="N187" i="30"/>
  <c r="F151" i="30"/>
  <c r="L149" i="30"/>
  <c r="H77" i="30"/>
  <c r="J77" i="30"/>
  <c r="H231" i="30"/>
  <c r="J237" i="30"/>
  <c r="L241" i="30"/>
  <c r="J145" i="30"/>
  <c r="K100" i="28"/>
  <c r="I100" i="28"/>
  <c r="E20" i="28"/>
  <c r="F48" i="27"/>
  <c r="L103" i="28"/>
  <c r="J103" i="28"/>
  <c r="L154" i="28"/>
  <c r="J154" i="28"/>
  <c r="F9" i="40"/>
  <c r="J47" i="37"/>
  <c r="I47" i="37"/>
  <c r="J27" i="37"/>
  <c r="I27" i="37"/>
  <c r="P16" i="36"/>
  <c r="Q16" i="36"/>
  <c r="I14" i="36"/>
  <c r="J14" i="36"/>
  <c r="Q49" i="37"/>
  <c r="P49" i="37"/>
  <c r="L80" i="31"/>
  <c r="W39" i="35"/>
  <c r="V39" i="35"/>
  <c r="J255" i="30"/>
  <c r="L255" i="30"/>
  <c r="J217" i="30"/>
  <c r="L145" i="30"/>
  <c r="H234" i="30"/>
  <c r="O143" i="45"/>
  <c r="N143" i="45"/>
  <c r="M143" i="45"/>
  <c r="L143" i="45"/>
  <c r="H138" i="44"/>
  <c r="G138" i="44"/>
  <c r="H145" i="44"/>
  <c r="G145" i="44"/>
  <c r="C146" i="44"/>
  <c r="N136" i="44"/>
  <c r="O136" i="44"/>
  <c r="D16" i="43"/>
  <c r="L9" i="42"/>
  <c r="N9" i="42"/>
  <c r="M9" i="42"/>
  <c r="O139" i="43"/>
  <c r="N139" i="43"/>
  <c r="M139" i="43"/>
  <c r="L139" i="43"/>
  <c r="N6" i="41"/>
  <c r="M6" i="41"/>
  <c r="L6" i="41"/>
  <c r="N8" i="41"/>
  <c r="N12" i="41"/>
  <c r="Q6" i="41"/>
  <c r="N11" i="41"/>
  <c r="P6" i="41"/>
  <c r="N10" i="41"/>
  <c r="N7" i="41"/>
  <c r="J8" i="43"/>
  <c r="H8" i="43"/>
  <c r="I8" i="43"/>
  <c r="M8" i="43"/>
  <c r="L8" i="43"/>
  <c r="T9" i="43"/>
  <c r="S9" i="43"/>
  <c r="R9" i="43"/>
  <c r="P9" i="43"/>
  <c r="Q9" i="43"/>
  <c r="Q7" i="41"/>
  <c r="P7" i="41"/>
  <c r="T7" i="41"/>
  <c r="AA19" i="41" s="1"/>
  <c r="R7" i="41"/>
  <c r="S7" i="41"/>
  <c r="M7" i="40"/>
  <c r="N7" i="40"/>
  <c r="L7" i="40"/>
  <c r="P7" i="40"/>
  <c r="Q7" i="40"/>
  <c r="G134" i="40"/>
  <c r="I134" i="40"/>
  <c r="H134" i="40"/>
  <c r="L134" i="40"/>
  <c r="I138" i="40"/>
  <c r="I136" i="40"/>
  <c r="I137" i="40"/>
  <c r="I135" i="40"/>
  <c r="M134" i="40"/>
  <c r="J46" i="37"/>
  <c r="I46" i="37"/>
  <c r="J34" i="37"/>
  <c r="I34" i="37"/>
  <c r="J32" i="37"/>
  <c r="I32" i="37"/>
  <c r="J38" i="37"/>
  <c r="I38" i="37"/>
  <c r="Q34" i="37"/>
  <c r="P34" i="37"/>
  <c r="J20" i="36"/>
  <c r="I20" i="36"/>
  <c r="J37" i="36"/>
  <c r="I37" i="36"/>
  <c r="J26" i="36"/>
  <c r="I26" i="36"/>
  <c r="I41" i="36"/>
  <c r="J41" i="36"/>
  <c r="J48" i="36"/>
  <c r="I48" i="36"/>
  <c r="V11" i="35"/>
  <c r="T9" i="42"/>
  <c r="S9" i="42"/>
  <c r="R9" i="42"/>
  <c r="P9" i="42"/>
  <c r="Q9" i="42"/>
  <c r="J14" i="37"/>
  <c r="I14" i="37"/>
  <c r="Q44" i="36"/>
  <c r="P44" i="36"/>
  <c r="Q33" i="36"/>
  <c r="P33" i="36"/>
  <c r="P40" i="36"/>
  <c r="Q40" i="36"/>
  <c r="J39" i="36"/>
  <c r="I39" i="36"/>
  <c r="Q30" i="37"/>
  <c r="P30" i="37"/>
  <c r="Q51" i="37"/>
  <c r="P51" i="37"/>
  <c r="Q37" i="37"/>
  <c r="P37" i="37"/>
  <c r="P24" i="37"/>
  <c r="Q24" i="37"/>
  <c r="Q38" i="37"/>
  <c r="P38" i="37"/>
  <c r="J28" i="36"/>
  <c r="I28" i="36"/>
  <c r="Q20" i="36"/>
  <c r="P20" i="36"/>
  <c r="H16" i="35"/>
  <c r="AL34" i="35"/>
  <c r="AK34" i="35"/>
  <c r="I33" i="35"/>
  <c r="H33" i="35"/>
  <c r="L78" i="31"/>
  <c r="F53" i="31"/>
  <c r="H53" i="31"/>
  <c r="F98" i="31"/>
  <c r="N16" i="35"/>
  <c r="L101" i="31"/>
  <c r="L40" i="31"/>
  <c r="F32" i="31"/>
  <c r="L285" i="30"/>
  <c r="H279" i="30"/>
  <c r="J279" i="30"/>
  <c r="N273" i="30"/>
  <c r="AV10" i="35"/>
  <c r="AU10" i="35"/>
  <c r="AT10" i="35"/>
  <c r="AR10" i="35"/>
  <c r="AS10" i="35"/>
  <c r="AV9" i="35"/>
  <c r="AU9" i="35"/>
  <c r="AS9" i="35"/>
  <c r="AT9" i="35"/>
  <c r="AR9" i="35"/>
  <c r="L65" i="31"/>
  <c r="F78" i="31"/>
  <c r="F35" i="31"/>
  <c r="H282" i="30"/>
  <c r="H276" i="30"/>
  <c r="L106" i="31"/>
  <c r="F282" i="30"/>
  <c r="H54" i="31"/>
  <c r="H107" i="31"/>
  <c r="L252" i="30"/>
  <c r="F260" i="30"/>
  <c r="H260" i="30"/>
  <c r="F173" i="30"/>
  <c r="F75" i="30"/>
  <c r="J55" i="31"/>
  <c r="L55" i="31"/>
  <c r="J61" i="31"/>
  <c r="J108" i="31"/>
  <c r="L108" i="31"/>
  <c r="H190" i="30"/>
  <c r="J188" i="30"/>
  <c r="L188" i="30"/>
  <c r="F152" i="30"/>
  <c r="H229" i="30"/>
  <c r="J229" i="30"/>
  <c r="L240" i="30"/>
  <c r="D34" i="27"/>
  <c r="L75" i="30"/>
  <c r="D90" i="27"/>
  <c r="G138" i="43"/>
  <c r="E146" i="43"/>
  <c r="H138" i="43"/>
  <c r="K138" i="43" s="1"/>
  <c r="S9" i="41"/>
  <c r="R9" i="41"/>
  <c r="F9" i="42"/>
  <c r="H9" i="42"/>
  <c r="I9" i="42"/>
  <c r="J41" i="37"/>
  <c r="I41" i="37"/>
  <c r="Q31" i="37"/>
  <c r="P31" i="37"/>
  <c r="F85" i="31"/>
  <c r="F101" i="31"/>
  <c r="H56" i="31"/>
  <c r="H213" i="30"/>
  <c r="F146" i="30"/>
  <c r="F236" i="30"/>
  <c r="H236" i="30"/>
  <c r="I139" i="45"/>
  <c r="G139" i="45"/>
  <c r="H139" i="45"/>
  <c r="K139" i="45" s="1"/>
  <c r="H139" i="44"/>
  <c r="G139" i="44"/>
  <c r="H142" i="43"/>
  <c r="K142" i="43" s="1"/>
  <c r="G142" i="43"/>
  <c r="O144" i="44"/>
  <c r="N144" i="44"/>
  <c r="O144" i="43"/>
  <c r="N144" i="43"/>
  <c r="N143" i="43"/>
  <c r="M143" i="43"/>
  <c r="L143" i="43"/>
  <c r="O143" i="43"/>
  <c r="S6" i="41"/>
  <c r="R6" i="41"/>
  <c r="J13" i="43"/>
  <c r="I13" i="43"/>
  <c r="H13" i="43"/>
  <c r="M13" i="43"/>
  <c r="L13" i="43"/>
  <c r="J10" i="42"/>
  <c r="I10" i="42"/>
  <c r="H10" i="42"/>
  <c r="L10" i="42"/>
  <c r="M10" i="42"/>
  <c r="Q7" i="43"/>
  <c r="P7" i="43"/>
  <c r="T7" i="43"/>
  <c r="R7" i="43"/>
  <c r="S7" i="43"/>
  <c r="O16" i="43"/>
  <c r="E129" i="39"/>
  <c r="H127" i="39"/>
  <c r="G127" i="39"/>
  <c r="N8" i="40"/>
  <c r="L8" i="40"/>
  <c r="N128" i="39"/>
  <c r="O128" i="39"/>
  <c r="J43" i="37"/>
  <c r="I43" i="37"/>
  <c r="P21" i="37"/>
  <c r="Q21" i="37"/>
  <c r="J10" i="37"/>
  <c r="I10" i="37"/>
  <c r="Q30" i="36"/>
  <c r="P30" i="36"/>
  <c r="J42" i="37"/>
  <c r="I42" i="37"/>
  <c r="I40" i="37"/>
  <c r="J40" i="37"/>
  <c r="K126" i="39"/>
  <c r="N126" i="39"/>
  <c r="L126" i="39"/>
  <c r="O126" i="39"/>
  <c r="M126" i="39"/>
  <c r="J19" i="36"/>
  <c r="I19" i="36"/>
  <c r="J45" i="36"/>
  <c r="I45" i="36"/>
  <c r="J34" i="36"/>
  <c r="I34" i="36"/>
  <c r="I49" i="36"/>
  <c r="J49" i="36"/>
  <c r="J6" i="40"/>
  <c r="I6" i="40"/>
  <c r="H6" i="40"/>
  <c r="J11" i="40"/>
  <c r="J12" i="40"/>
  <c r="J21" i="37"/>
  <c r="I21" i="37"/>
  <c r="P45" i="36"/>
  <c r="Q45" i="36"/>
  <c r="Q26" i="36"/>
  <c r="P26" i="36"/>
  <c r="Q41" i="36"/>
  <c r="P41" i="36"/>
  <c r="P48" i="36"/>
  <c r="Q48" i="36"/>
  <c r="J36" i="36"/>
  <c r="I36" i="36"/>
  <c r="J47" i="36"/>
  <c r="I47" i="36"/>
  <c r="J26" i="37"/>
  <c r="I26" i="37"/>
  <c r="P36" i="37"/>
  <c r="Q36" i="37"/>
  <c r="P44" i="37"/>
  <c r="Q44" i="37"/>
  <c r="P32" i="37"/>
  <c r="Q32" i="37"/>
  <c r="P46" i="37"/>
  <c r="Q46" i="37"/>
  <c r="Q18" i="36"/>
  <c r="P18" i="36"/>
  <c r="AS15" i="35"/>
  <c r="AR15" i="35"/>
  <c r="H9" i="35"/>
  <c r="N13" i="33"/>
  <c r="I39" i="35"/>
  <c r="H39" i="35"/>
  <c r="I38" i="35"/>
  <c r="H38" i="35"/>
  <c r="N9" i="35"/>
  <c r="F108" i="31"/>
  <c r="F100" i="31"/>
  <c r="F99" i="31"/>
  <c r="F40" i="31"/>
  <c r="F285" i="30"/>
  <c r="J278" i="30"/>
  <c r="L278" i="30"/>
  <c r="F273" i="30"/>
  <c r="H273" i="30"/>
  <c r="AV13" i="35"/>
  <c r="AT13" i="35"/>
  <c r="AS13" i="35"/>
  <c r="AR13" i="35"/>
  <c r="AU13" i="35"/>
  <c r="L64" i="31"/>
  <c r="F33" i="31"/>
  <c r="J281" i="30"/>
  <c r="L275" i="30"/>
  <c r="W34" i="35"/>
  <c r="V34" i="35"/>
  <c r="L82" i="31"/>
  <c r="H61" i="31"/>
  <c r="H58" i="31"/>
  <c r="H99" i="31"/>
  <c r="J256" i="30"/>
  <c r="L261" i="30"/>
  <c r="F172" i="30"/>
  <c r="H172" i="30"/>
  <c r="J209" i="30"/>
  <c r="L208" i="30"/>
  <c r="H215" i="30"/>
  <c r="J81" i="31"/>
  <c r="J37" i="31"/>
  <c r="L37" i="31"/>
  <c r="H196" i="30"/>
  <c r="J196" i="30"/>
  <c r="L192" i="30"/>
  <c r="H191" i="30"/>
  <c r="F153" i="30"/>
  <c r="I125" i="28"/>
  <c r="G132" i="28"/>
  <c r="K125" i="28"/>
  <c r="J233" i="30"/>
  <c r="N229" i="30"/>
  <c r="F186" i="30"/>
  <c r="G48" i="28"/>
  <c r="E160" i="27"/>
  <c r="L53" i="30"/>
  <c r="J11" i="43"/>
  <c r="I11" i="43"/>
  <c r="H11" i="43"/>
  <c r="M11" i="43"/>
  <c r="L11" i="43"/>
  <c r="J31" i="37"/>
  <c r="I31" i="37"/>
  <c r="P13" i="36"/>
  <c r="Q13" i="36"/>
  <c r="F83" i="31"/>
  <c r="F107" i="31"/>
  <c r="J83" i="31"/>
  <c r="L83" i="31"/>
  <c r="L137" i="28"/>
  <c r="J137" i="28"/>
  <c r="I144" i="45"/>
  <c r="H144" i="45"/>
  <c r="K144" i="45" s="1"/>
  <c r="G144" i="45"/>
  <c r="M144" i="45"/>
  <c r="L144" i="45"/>
  <c r="I143" i="44"/>
  <c r="G143" i="44"/>
  <c r="H143" i="44"/>
  <c r="M143" i="44"/>
  <c r="F146" i="44"/>
  <c r="L143" i="44"/>
  <c r="E146" i="44"/>
  <c r="G136" i="44"/>
  <c r="H136" i="44"/>
  <c r="K136" i="44" s="1"/>
  <c r="C146" i="43"/>
  <c r="O143" i="44"/>
  <c r="N143" i="44"/>
  <c r="M140" i="43"/>
  <c r="L140" i="43"/>
  <c r="O140" i="43"/>
  <c r="N140" i="43"/>
  <c r="J14" i="43"/>
  <c r="I14" i="43"/>
  <c r="H14" i="43"/>
  <c r="L14" i="43"/>
  <c r="M14" i="43"/>
  <c r="M8" i="42"/>
  <c r="I8" i="42"/>
  <c r="H8" i="42"/>
  <c r="J8" i="42"/>
  <c r="L8" i="42"/>
  <c r="R15" i="43"/>
  <c r="P15" i="43"/>
  <c r="T15" i="43"/>
  <c r="S15" i="43"/>
  <c r="Q15" i="43"/>
  <c r="R8" i="41"/>
  <c r="T8" i="41"/>
  <c r="S8" i="41"/>
  <c r="P8" i="41"/>
  <c r="Q8" i="41"/>
  <c r="T6" i="40"/>
  <c r="S6" i="40"/>
  <c r="R6" i="40"/>
  <c r="P6" i="40"/>
  <c r="Q6" i="40"/>
  <c r="T7" i="40"/>
  <c r="AA19" i="40" s="1"/>
  <c r="T11" i="40"/>
  <c r="T9" i="40"/>
  <c r="T12" i="40"/>
  <c r="F7" i="42"/>
  <c r="H7" i="42"/>
  <c r="I7" i="42"/>
  <c r="D129" i="39"/>
  <c r="J30" i="37"/>
  <c r="I30" i="37"/>
  <c r="C129" i="39"/>
  <c r="I50" i="37"/>
  <c r="J50" i="37"/>
  <c r="J13" i="37"/>
  <c r="I13" i="37"/>
  <c r="J49" i="37"/>
  <c r="I49" i="37"/>
  <c r="I48" i="37"/>
  <c r="J48" i="37"/>
  <c r="Q43" i="36"/>
  <c r="P43" i="36"/>
  <c r="J27" i="36"/>
  <c r="I27" i="36"/>
  <c r="J42" i="36"/>
  <c r="I42" i="36"/>
  <c r="J7" i="36"/>
  <c r="I7" i="36"/>
  <c r="AL37" i="35"/>
  <c r="AK37" i="35"/>
  <c r="J10" i="40"/>
  <c r="H10" i="40"/>
  <c r="I10" i="40"/>
  <c r="J44" i="36"/>
  <c r="I44" i="36"/>
  <c r="Q34" i="36"/>
  <c r="P34" i="36"/>
  <c r="Q49" i="36"/>
  <c r="P49" i="36"/>
  <c r="Q6" i="36"/>
  <c r="P6" i="36"/>
  <c r="AK40" i="35"/>
  <c r="AL40" i="35"/>
  <c r="P28" i="37"/>
  <c r="Q28" i="37"/>
  <c r="J22" i="36"/>
  <c r="I22" i="36"/>
  <c r="J13" i="36"/>
  <c r="I13" i="36"/>
  <c r="P15" i="37"/>
  <c r="Q15" i="37"/>
  <c r="Q11" i="37"/>
  <c r="P11" i="37"/>
  <c r="P27" i="37"/>
  <c r="Q27" i="37"/>
  <c r="Q40" i="37"/>
  <c r="P40" i="37"/>
  <c r="P50" i="37"/>
  <c r="Q50" i="37"/>
  <c r="J23" i="36"/>
  <c r="I23" i="36"/>
  <c r="J12" i="36"/>
  <c r="I12" i="36"/>
  <c r="AL39" i="35"/>
  <c r="AK39" i="35"/>
  <c r="H15" i="35"/>
  <c r="H13" i="35"/>
  <c r="I32" i="35"/>
  <c r="H32" i="35"/>
  <c r="N15" i="35"/>
  <c r="N13" i="35"/>
  <c r="F64" i="31"/>
  <c r="F105" i="31"/>
  <c r="F102" i="31"/>
  <c r="F87" i="31"/>
  <c r="H87" i="31"/>
  <c r="F39" i="31"/>
  <c r="F284" i="30"/>
  <c r="H284" i="30"/>
  <c r="N277" i="30"/>
  <c r="AV17" i="35"/>
  <c r="AT17" i="35"/>
  <c r="AU17" i="35"/>
  <c r="AS17" i="35"/>
  <c r="AR17" i="35"/>
  <c r="L63" i="31"/>
  <c r="L43" i="31"/>
  <c r="F31" i="31"/>
  <c r="L280" i="30"/>
  <c r="L54" i="31"/>
  <c r="J277" i="30"/>
  <c r="H59" i="31"/>
  <c r="H101" i="31"/>
  <c r="F255" i="30"/>
  <c r="L254" i="30"/>
  <c r="J262" i="30"/>
  <c r="L262" i="30"/>
  <c r="F169" i="30"/>
  <c r="AK12" i="35"/>
  <c r="AJ12" i="35"/>
  <c r="AL12" i="35"/>
  <c r="H211" i="30"/>
  <c r="F216" i="30"/>
  <c r="J33" i="31"/>
  <c r="J79" i="31"/>
  <c r="J193" i="30"/>
  <c r="L193" i="30"/>
  <c r="F85" i="30"/>
  <c r="J235" i="30"/>
  <c r="J230" i="30"/>
  <c r="L230" i="30"/>
  <c r="F142" i="30"/>
  <c r="H80" i="30"/>
  <c r="F83" i="30"/>
  <c r="N56" i="30"/>
  <c r="F20" i="27"/>
  <c r="N140" i="45"/>
  <c r="M140" i="45"/>
  <c r="L140" i="45"/>
  <c r="O140" i="45"/>
  <c r="P8" i="40"/>
  <c r="S8" i="40"/>
  <c r="R8" i="40"/>
  <c r="Q8" i="40"/>
  <c r="T8" i="40"/>
  <c r="J51" i="36"/>
  <c r="I51" i="36"/>
  <c r="R10" i="42"/>
  <c r="Q10" i="42"/>
  <c r="P10" i="42"/>
  <c r="T10" i="42"/>
  <c r="AA20" i="42" s="1"/>
  <c r="S10" i="42"/>
  <c r="AB8" i="35"/>
  <c r="Q25" i="37"/>
  <c r="P25" i="37"/>
  <c r="N9" i="33"/>
  <c r="L60" i="31"/>
  <c r="F62" i="31"/>
  <c r="N275" i="30"/>
  <c r="L39" i="31"/>
  <c r="W37" i="35"/>
  <c r="V37" i="35"/>
  <c r="H285" i="30"/>
  <c r="J163" i="30"/>
  <c r="L163" i="30"/>
  <c r="F238" i="30"/>
  <c r="O139" i="45"/>
  <c r="N139" i="45"/>
  <c r="M139" i="45"/>
  <c r="L139" i="45"/>
  <c r="J146" i="45"/>
  <c r="N139" i="44"/>
  <c r="M139" i="44"/>
  <c r="O139" i="44"/>
  <c r="L139" i="44"/>
  <c r="J146" i="44"/>
  <c r="H144" i="44"/>
  <c r="G144" i="44"/>
  <c r="N137" i="44"/>
  <c r="O137" i="44"/>
  <c r="G139" i="43"/>
  <c r="H139" i="43"/>
  <c r="K139" i="43" s="1"/>
  <c r="D146" i="45"/>
  <c r="O136" i="43"/>
  <c r="M136" i="43"/>
  <c r="L136" i="43"/>
  <c r="J146" i="43"/>
  <c r="N136" i="43"/>
  <c r="J15" i="43"/>
  <c r="H15" i="43"/>
  <c r="I15" i="43"/>
  <c r="L15" i="43"/>
  <c r="M15" i="43"/>
  <c r="S13" i="43"/>
  <c r="R13" i="43"/>
  <c r="Q13" i="43"/>
  <c r="P13" i="43"/>
  <c r="T13" i="43"/>
  <c r="T8" i="43"/>
  <c r="R8" i="43"/>
  <c r="S8" i="43"/>
  <c r="Q8" i="43"/>
  <c r="P8" i="43"/>
  <c r="T10" i="40"/>
  <c r="AA20" i="40" s="1"/>
  <c r="S10" i="40"/>
  <c r="R10" i="40"/>
  <c r="Q10" i="40"/>
  <c r="P10" i="40"/>
  <c r="F6" i="42"/>
  <c r="I6" i="42"/>
  <c r="F10" i="42"/>
  <c r="H6" i="42"/>
  <c r="F11" i="42"/>
  <c r="F12" i="42"/>
  <c r="J35" i="37"/>
  <c r="I35" i="37"/>
  <c r="I37" i="37"/>
  <c r="J37" i="37"/>
  <c r="I25" i="37"/>
  <c r="J25" i="37"/>
  <c r="J51" i="37"/>
  <c r="I51" i="37"/>
  <c r="J15" i="37"/>
  <c r="I15" i="37"/>
  <c r="Q22" i="37"/>
  <c r="P22" i="37"/>
  <c r="J35" i="36"/>
  <c r="I35" i="36"/>
  <c r="J50" i="36"/>
  <c r="I50" i="36"/>
  <c r="I15" i="36"/>
  <c r="J15" i="36"/>
  <c r="AB12" i="35"/>
  <c r="R6" i="42"/>
  <c r="Q6" i="42"/>
  <c r="T6" i="42"/>
  <c r="P6" i="42"/>
  <c r="S6" i="42"/>
  <c r="T12" i="42"/>
  <c r="T11" i="42"/>
  <c r="P7" i="42"/>
  <c r="S7" i="42"/>
  <c r="Q7" i="42"/>
  <c r="R7" i="42"/>
  <c r="T7" i="42"/>
  <c r="AA19" i="42" s="1"/>
  <c r="H8" i="40"/>
  <c r="J8" i="40"/>
  <c r="I8" i="40"/>
  <c r="M8" i="40"/>
  <c r="I23" i="37"/>
  <c r="J23" i="37"/>
  <c r="Q42" i="36"/>
  <c r="P42" i="36"/>
  <c r="P7" i="36"/>
  <c r="Q7" i="36"/>
  <c r="Q14" i="36"/>
  <c r="P14" i="36"/>
  <c r="H40" i="35"/>
  <c r="I40" i="35"/>
  <c r="Q8" i="37"/>
  <c r="P8" i="37"/>
  <c r="Q12" i="37"/>
  <c r="P12" i="37"/>
  <c r="Q17" i="37"/>
  <c r="P17" i="37"/>
  <c r="Q35" i="37"/>
  <c r="P35" i="37"/>
  <c r="Q48" i="37"/>
  <c r="P48" i="37"/>
  <c r="H17" i="35"/>
  <c r="N11" i="33"/>
  <c r="H14" i="35"/>
  <c r="N17" i="35"/>
  <c r="F63" i="31"/>
  <c r="F109" i="31"/>
  <c r="F106" i="31"/>
  <c r="L85" i="31"/>
  <c r="L36" i="31"/>
  <c r="F56" i="31"/>
  <c r="H283" i="30"/>
  <c r="J283" i="30"/>
  <c r="F277" i="30"/>
  <c r="H277" i="30"/>
  <c r="AS8" i="35"/>
  <c r="AR8" i="35"/>
  <c r="AV8" i="35"/>
  <c r="AU8" i="35"/>
  <c r="AT8" i="35"/>
  <c r="AV15" i="35"/>
  <c r="L53" i="31"/>
  <c r="L105" i="31"/>
  <c r="H274" i="30"/>
  <c r="W30" i="35"/>
  <c r="V30" i="35"/>
  <c r="W31" i="35"/>
  <c r="V31" i="35"/>
  <c r="L42" i="31"/>
  <c r="L56" i="31"/>
  <c r="N276" i="30"/>
  <c r="H34" i="31"/>
  <c r="H104" i="31"/>
  <c r="N253" i="30"/>
  <c r="H255" i="30"/>
  <c r="J251" i="30"/>
  <c r="L251" i="30"/>
  <c r="H263" i="30"/>
  <c r="J263" i="30"/>
  <c r="N166" i="30"/>
  <c r="H63" i="31"/>
  <c r="H174" i="30"/>
  <c r="J213" i="30"/>
  <c r="H219" i="30"/>
  <c r="J105" i="31"/>
  <c r="L196" i="30"/>
  <c r="J194" i="30"/>
  <c r="L194" i="30"/>
  <c r="F141" i="30"/>
  <c r="H141" i="30"/>
  <c r="H60" i="30"/>
  <c r="J60" i="30"/>
  <c r="G76" i="28"/>
  <c r="F233" i="30"/>
  <c r="F76" i="30"/>
  <c r="N79" i="30"/>
  <c r="F20" i="28"/>
  <c r="D146" i="27"/>
  <c r="L22" i="28"/>
  <c r="J22" i="28"/>
  <c r="F62" i="27"/>
  <c r="L79" i="30"/>
  <c r="L142" i="45"/>
  <c r="O142" i="45"/>
  <c r="M142" i="45"/>
  <c r="N142" i="45"/>
  <c r="H141" i="43"/>
  <c r="K141" i="43" s="1"/>
  <c r="G141" i="43"/>
  <c r="I141" i="43"/>
  <c r="F146" i="43"/>
  <c r="J28" i="37"/>
  <c r="I28" i="37"/>
  <c r="I17" i="36"/>
  <c r="J17" i="36"/>
  <c r="J19" i="37"/>
  <c r="I19" i="37"/>
  <c r="Q8" i="36"/>
  <c r="P8" i="36"/>
  <c r="L281" i="30"/>
  <c r="H141" i="45"/>
  <c r="K141" i="45" s="1"/>
  <c r="G141" i="45"/>
  <c r="E146" i="45"/>
  <c r="N145" i="44"/>
  <c r="O145" i="44"/>
  <c r="O142" i="44"/>
  <c r="N142" i="44"/>
  <c r="L137" i="43"/>
  <c r="O137" i="43"/>
  <c r="N137" i="43"/>
  <c r="M137" i="43"/>
  <c r="O141" i="43"/>
  <c r="N141" i="43"/>
  <c r="M141" i="43"/>
  <c r="L141" i="43"/>
  <c r="I7" i="43"/>
  <c r="H7" i="43"/>
  <c r="J7" i="43"/>
  <c r="L7" i="43"/>
  <c r="M7" i="43"/>
  <c r="L9" i="41"/>
  <c r="N9" i="41"/>
  <c r="P9" i="41"/>
  <c r="Q9" i="41"/>
  <c r="T14" i="43"/>
  <c r="S14" i="43"/>
  <c r="R14" i="43"/>
  <c r="Q14" i="43"/>
  <c r="P14" i="43"/>
  <c r="L6" i="40"/>
  <c r="N6" i="40"/>
  <c r="M6" i="40"/>
  <c r="N12" i="40"/>
  <c r="N11" i="40"/>
  <c r="N9" i="40"/>
  <c r="I7" i="41"/>
  <c r="H7" i="41"/>
  <c r="J7" i="41"/>
  <c r="M7" i="41"/>
  <c r="L7" i="41"/>
  <c r="I11" i="37"/>
  <c r="J11" i="37"/>
  <c r="J12" i="37"/>
  <c r="I12" i="37"/>
  <c r="I33" i="37"/>
  <c r="J33" i="37"/>
  <c r="J39" i="37"/>
  <c r="I39" i="37"/>
  <c r="N127" i="39"/>
  <c r="M127" i="39"/>
  <c r="J129" i="39"/>
  <c r="L127" i="39"/>
  <c r="O127" i="39"/>
  <c r="K127" i="39"/>
  <c r="Q13" i="37"/>
  <c r="P13" i="37"/>
  <c r="Q51" i="36"/>
  <c r="P51" i="36"/>
  <c r="Q11" i="36"/>
  <c r="P11" i="36"/>
  <c r="J43" i="36"/>
  <c r="I43" i="36"/>
  <c r="I8" i="36"/>
  <c r="J8" i="36"/>
  <c r="I16" i="36"/>
  <c r="J16" i="36"/>
  <c r="H36" i="35"/>
  <c r="I36" i="35"/>
  <c r="T8" i="42"/>
  <c r="S8" i="42"/>
  <c r="R8" i="42"/>
  <c r="Q8" i="42"/>
  <c r="P8" i="42"/>
  <c r="Q38" i="36"/>
  <c r="P38" i="36"/>
  <c r="Q10" i="36"/>
  <c r="P10" i="36"/>
  <c r="Q50" i="36"/>
  <c r="P50" i="36"/>
  <c r="P15" i="36"/>
  <c r="Q15" i="36"/>
  <c r="Q23" i="36"/>
  <c r="P23" i="36"/>
  <c r="J6" i="36"/>
  <c r="I6" i="36"/>
  <c r="AK33" i="35"/>
  <c r="AL33" i="35"/>
  <c r="AL36" i="35"/>
  <c r="AK36" i="35"/>
  <c r="V18" i="35"/>
  <c r="V14" i="35"/>
  <c r="V10" i="35"/>
  <c r="Q20" i="37"/>
  <c r="P20" i="37"/>
  <c r="Q26" i="37"/>
  <c r="P26" i="37"/>
  <c r="Q43" i="37"/>
  <c r="P43" i="37"/>
  <c r="P23" i="37"/>
  <c r="Q23" i="37"/>
  <c r="N11" i="35"/>
  <c r="N100" i="33"/>
  <c r="N12" i="35"/>
  <c r="H31" i="35"/>
  <c r="I31" i="35"/>
  <c r="N10" i="35"/>
  <c r="L61" i="31"/>
  <c r="F81" i="31"/>
  <c r="H81" i="31"/>
  <c r="F82" i="31"/>
  <c r="F36" i="31"/>
  <c r="F58" i="31"/>
  <c r="J282" i="30"/>
  <c r="L282" i="30"/>
  <c r="J276" i="30"/>
  <c r="L276" i="30"/>
  <c r="AS12" i="35"/>
  <c r="AR12" i="35"/>
  <c r="AU12" i="35"/>
  <c r="AV12" i="35"/>
  <c r="AT12" i="35"/>
  <c r="L97" i="31"/>
  <c r="F104" i="31"/>
  <c r="F42" i="31"/>
  <c r="J285" i="30"/>
  <c r="F279" i="30"/>
  <c r="L273" i="30"/>
  <c r="V35" i="35"/>
  <c r="W35" i="35"/>
  <c r="V36" i="35"/>
  <c r="W36" i="35"/>
  <c r="L38" i="31"/>
  <c r="L58" i="31"/>
  <c r="F276" i="30"/>
  <c r="H40" i="31"/>
  <c r="H31" i="31"/>
  <c r="H80" i="31"/>
  <c r="L259" i="30"/>
  <c r="H258" i="30"/>
  <c r="F254" i="30"/>
  <c r="H254" i="30"/>
  <c r="L218" i="30"/>
  <c r="F166" i="30"/>
  <c r="H166" i="30"/>
  <c r="AL9" i="35"/>
  <c r="AK9" i="35"/>
  <c r="AJ9" i="35"/>
  <c r="H214" i="30"/>
  <c r="J36" i="31"/>
  <c r="J77" i="31"/>
  <c r="L197" i="30"/>
  <c r="N143" i="30"/>
  <c r="H59" i="30"/>
  <c r="J59" i="30"/>
  <c r="L231" i="30"/>
  <c r="H235" i="30"/>
  <c r="H64" i="30"/>
  <c r="J64" i="30"/>
  <c r="F84" i="30"/>
  <c r="F48" i="28"/>
  <c r="J56" i="28"/>
  <c r="L56" i="28"/>
  <c r="E48" i="27"/>
  <c r="L80" i="30"/>
  <c r="D48" i="28"/>
  <c r="C160" i="28"/>
  <c r="I151" i="26"/>
  <c r="K151" i="26"/>
  <c r="J151" i="26"/>
  <c r="K33" i="26"/>
  <c r="J33" i="26"/>
  <c r="I33" i="26"/>
  <c r="J141" i="26"/>
  <c r="K141" i="26"/>
  <c r="I141" i="26"/>
  <c r="H160" i="26"/>
  <c r="J152" i="26"/>
  <c r="I152" i="26"/>
  <c r="K152" i="26"/>
  <c r="M142" i="28"/>
  <c r="L142" i="28"/>
  <c r="J142" i="28"/>
  <c r="K142" i="28"/>
  <c r="I142" i="28"/>
  <c r="L40" i="28"/>
  <c r="J40" i="28"/>
  <c r="H48" i="28"/>
  <c r="K40" i="28"/>
  <c r="M40" i="28"/>
  <c r="I40" i="28"/>
  <c r="K86" i="28"/>
  <c r="I86" i="28"/>
  <c r="M86" i="28"/>
  <c r="L86" i="28"/>
  <c r="J86" i="28"/>
  <c r="I24" i="28"/>
  <c r="L24" i="28"/>
  <c r="K24" i="28"/>
  <c r="J24" i="28"/>
  <c r="M24" i="28"/>
  <c r="M99" i="28"/>
  <c r="J99" i="28"/>
  <c r="L99" i="28"/>
  <c r="K99" i="28"/>
  <c r="I99" i="28"/>
  <c r="M65" i="28"/>
  <c r="J65" i="28"/>
  <c r="I65" i="28"/>
  <c r="L65" i="28"/>
  <c r="K65" i="28"/>
  <c r="L33" i="28"/>
  <c r="I33" i="28"/>
  <c r="M33" i="28"/>
  <c r="J33" i="28"/>
  <c r="K33" i="28"/>
  <c r="M39" i="28"/>
  <c r="K39" i="28"/>
  <c r="J39" i="28"/>
  <c r="L39" i="28"/>
  <c r="I39" i="28"/>
  <c r="M97" i="28"/>
  <c r="K97" i="28"/>
  <c r="I97" i="28"/>
  <c r="J97" i="28"/>
  <c r="L97" i="28"/>
  <c r="K121" i="28"/>
  <c r="I121" i="28"/>
  <c r="L121" i="28"/>
  <c r="J121" i="28"/>
  <c r="M121" i="28"/>
  <c r="J55" i="28"/>
  <c r="M55" i="28"/>
  <c r="L55" i="28"/>
  <c r="K55" i="28"/>
  <c r="I55" i="28"/>
  <c r="J124" i="28"/>
  <c r="H132" i="28"/>
  <c r="M124" i="28"/>
  <c r="K124" i="28"/>
  <c r="I124" i="28"/>
  <c r="L124" i="28"/>
  <c r="K27" i="28"/>
  <c r="J27" i="28"/>
  <c r="I27" i="28"/>
  <c r="L27" i="28"/>
  <c r="M27" i="28"/>
  <c r="H104" i="28"/>
  <c r="K96" i="28"/>
  <c r="L96" i="28"/>
  <c r="I96" i="28"/>
  <c r="M96" i="28"/>
  <c r="J96" i="28"/>
  <c r="G20" i="27"/>
  <c r="K56" i="26"/>
  <c r="J56" i="26"/>
  <c r="I56" i="26"/>
  <c r="K30" i="26"/>
  <c r="J30" i="26"/>
  <c r="I30" i="26"/>
  <c r="K149" i="26"/>
  <c r="I149" i="26"/>
  <c r="J149" i="26"/>
  <c r="D90" i="26"/>
  <c r="J37" i="26"/>
  <c r="K37" i="26"/>
  <c r="I37" i="26"/>
  <c r="J11" i="26"/>
  <c r="I11" i="26"/>
  <c r="K11" i="26"/>
  <c r="J235" i="24"/>
  <c r="L235" i="24"/>
  <c r="I38" i="26"/>
  <c r="J38" i="26"/>
  <c r="J107" i="26"/>
  <c r="I107" i="26"/>
  <c r="J66" i="26"/>
  <c r="I66" i="26"/>
  <c r="J52" i="26"/>
  <c r="I52" i="26"/>
  <c r="I157" i="26"/>
  <c r="J157" i="26"/>
  <c r="J153" i="26"/>
  <c r="I153" i="26"/>
  <c r="J156" i="26"/>
  <c r="I156" i="26"/>
  <c r="G104" i="26"/>
  <c r="I96" i="26"/>
  <c r="J96" i="26"/>
  <c r="J27" i="26"/>
  <c r="I27" i="26"/>
  <c r="E160" i="26"/>
  <c r="C34" i="26"/>
  <c r="C104" i="26"/>
  <c r="L219" i="24"/>
  <c r="L218" i="24"/>
  <c r="L264" i="24"/>
  <c r="N258" i="24"/>
  <c r="L255" i="24"/>
  <c r="N255" i="24"/>
  <c r="J264" i="24"/>
  <c r="I161" i="22"/>
  <c r="L153" i="22"/>
  <c r="K153" i="22"/>
  <c r="J153" i="22"/>
  <c r="L140" i="22"/>
  <c r="K140" i="22"/>
  <c r="J140" i="22"/>
  <c r="L127" i="22"/>
  <c r="K127" i="22"/>
  <c r="J127" i="22"/>
  <c r="L54" i="22"/>
  <c r="K54" i="22"/>
  <c r="J54" i="22"/>
  <c r="I49" i="22"/>
  <c r="L41" i="22"/>
  <c r="K41" i="22"/>
  <c r="J41" i="22"/>
  <c r="L28" i="22"/>
  <c r="J28" i="22"/>
  <c r="K28" i="22"/>
  <c r="W12" i="22"/>
  <c r="V12" i="22"/>
  <c r="E21" i="22"/>
  <c r="K160" i="22"/>
  <c r="J160" i="22"/>
  <c r="L160" i="22"/>
  <c r="E119" i="22"/>
  <c r="K48" i="22"/>
  <c r="J48" i="22"/>
  <c r="L48" i="22"/>
  <c r="L11" i="22"/>
  <c r="K11" i="22"/>
  <c r="J11" i="22"/>
  <c r="C161" i="22"/>
  <c r="L142" i="22"/>
  <c r="K142" i="22"/>
  <c r="J142" i="22"/>
  <c r="L129" i="22"/>
  <c r="K129" i="22"/>
  <c r="J129" i="22"/>
  <c r="L116" i="22"/>
  <c r="K116" i="22"/>
  <c r="J116" i="22"/>
  <c r="L103" i="22"/>
  <c r="K103" i="22"/>
  <c r="J103" i="22"/>
  <c r="C63" i="22"/>
  <c r="C49" i="22"/>
  <c r="L30" i="22"/>
  <c r="K30" i="22"/>
  <c r="J30" i="22"/>
  <c r="L171" i="24"/>
  <c r="N164" i="24"/>
  <c r="J170" i="24"/>
  <c r="N167" i="24"/>
  <c r="L167" i="24"/>
  <c r="F147" i="22"/>
  <c r="F91" i="22"/>
  <c r="F35" i="22"/>
  <c r="Q21" i="22"/>
  <c r="D106" i="21"/>
  <c r="H54" i="21"/>
  <c r="H17" i="21"/>
  <c r="F22" i="21"/>
  <c r="I73" i="21"/>
  <c r="H73" i="21"/>
  <c r="I142" i="21"/>
  <c r="H142" i="21"/>
  <c r="I115" i="21"/>
  <c r="H115" i="21"/>
  <c r="I80" i="21"/>
  <c r="H80" i="21"/>
  <c r="I157" i="21"/>
  <c r="H157" i="21"/>
  <c r="I139" i="21"/>
  <c r="H139" i="21"/>
  <c r="H129" i="21"/>
  <c r="I129" i="21"/>
  <c r="I94" i="21"/>
  <c r="H94" i="21"/>
  <c r="H18" i="21"/>
  <c r="I18" i="21"/>
  <c r="H118" i="21"/>
  <c r="K9" i="27"/>
  <c r="J9" i="27"/>
  <c r="I9" i="27"/>
  <c r="K110" i="27"/>
  <c r="I110" i="27"/>
  <c r="H118" i="27"/>
  <c r="J110" i="27"/>
  <c r="K60" i="27"/>
  <c r="J60" i="27"/>
  <c r="I60" i="27"/>
  <c r="J57" i="27"/>
  <c r="K57" i="27"/>
  <c r="I57" i="27"/>
  <c r="K44" i="27"/>
  <c r="J44" i="27"/>
  <c r="I44" i="27"/>
  <c r="K17" i="27"/>
  <c r="J17" i="27"/>
  <c r="I17" i="27"/>
  <c r="K33" i="27"/>
  <c r="I33" i="27"/>
  <c r="J33" i="27"/>
  <c r="K111" i="27"/>
  <c r="J111" i="27"/>
  <c r="I111" i="27"/>
  <c r="K70" i="27"/>
  <c r="J70" i="27"/>
  <c r="I70" i="27"/>
  <c r="K150" i="27"/>
  <c r="J150" i="27"/>
  <c r="I150" i="27"/>
  <c r="J71" i="27"/>
  <c r="I71" i="27"/>
  <c r="K71" i="27"/>
  <c r="J142" i="27"/>
  <c r="K142" i="27"/>
  <c r="I142" i="27"/>
  <c r="I72" i="27"/>
  <c r="J72" i="27"/>
  <c r="K72" i="27"/>
  <c r="I148" i="27"/>
  <c r="K148" i="27"/>
  <c r="J148" i="27"/>
  <c r="K73" i="27"/>
  <c r="J73" i="27"/>
  <c r="I73" i="27"/>
  <c r="I154" i="27"/>
  <c r="K154" i="27"/>
  <c r="J154" i="27"/>
  <c r="C36" i="21"/>
  <c r="D134" i="21"/>
  <c r="C148" i="21"/>
  <c r="H60" i="21"/>
  <c r="Q21" i="21"/>
  <c r="R21" i="21"/>
  <c r="E22" i="21"/>
  <c r="G77" i="22"/>
  <c r="G49" i="22"/>
  <c r="G161" i="22"/>
  <c r="G119" i="22"/>
  <c r="R14" i="21"/>
  <c r="Q14" i="21"/>
  <c r="P22" i="21"/>
  <c r="J150" i="22"/>
  <c r="K150" i="22"/>
  <c r="K68" i="22"/>
  <c r="J68" i="22"/>
  <c r="K89" i="22"/>
  <c r="J89" i="22"/>
  <c r="K59" i="22"/>
  <c r="J59" i="22"/>
  <c r="K15" i="22"/>
  <c r="J15" i="22"/>
  <c r="H20" i="19"/>
  <c r="H29" i="19"/>
  <c r="H30" i="19"/>
  <c r="H54" i="19"/>
  <c r="H123" i="19"/>
  <c r="H87" i="19"/>
  <c r="H58" i="19"/>
  <c r="H59" i="19"/>
  <c r="H81" i="19"/>
  <c r="H89" i="19"/>
  <c r="H132" i="19"/>
  <c r="H90" i="19"/>
  <c r="H129" i="19"/>
  <c r="H113" i="19"/>
  <c r="F65" i="19"/>
  <c r="F93" i="19"/>
  <c r="Q139" i="18"/>
  <c r="W120" i="18"/>
  <c r="X121" i="18"/>
  <c r="X94" i="18"/>
  <c r="O76" i="18"/>
  <c r="I56" i="18"/>
  <c r="X46" i="18"/>
  <c r="I30" i="18"/>
  <c r="L34" i="18"/>
  <c r="N20" i="18"/>
  <c r="J45" i="17"/>
  <c r="I45" i="17"/>
  <c r="J28" i="17"/>
  <c r="I28" i="17"/>
  <c r="E65" i="16"/>
  <c r="J28" i="16"/>
  <c r="I28" i="16"/>
  <c r="U160" i="18"/>
  <c r="D36" i="18"/>
  <c r="I24" i="18"/>
  <c r="I15" i="18"/>
  <c r="M20" i="18"/>
  <c r="M8" i="18"/>
  <c r="Q85" i="18"/>
  <c r="Q58" i="18"/>
  <c r="Q136" i="18"/>
  <c r="Q109" i="18"/>
  <c r="Q99" i="18"/>
  <c r="Q81" i="18"/>
  <c r="Q158" i="18"/>
  <c r="Q131" i="18"/>
  <c r="I102" i="18"/>
  <c r="I75" i="18"/>
  <c r="I153" i="18"/>
  <c r="I126" i="18"/>
  <c r="I116" i="18"/>
  <c r="I98" i="18"/>
  <c r="I71" i="18"/>
  <c r="H148" i="18"/>
  <c r="I149" i="18"/>
  <c r="E149" i="17"/>
  <c r="I86" i="17"/>
  <c r="J86" i="17"/>
  <c r="I69" i="17"/>
  <c r="H77" i="17"/>
  <c r="J69" i="17"/>
  <c r="I52" i="17"/>
  <c r="H51" i="17"/>
  <c r="J52" i="17"/>
  <c r="I34" i="17"/>
  <c r="J34" i="17"/>
  <c r="I70" i="18"/>
  <c r="Q51" i="18"/>
  <c r="P50" i="18"/>
  <c r="Q42" i="18"/>
  <c r="X32" i="18"/>
  <c r="L20" i="18"/>
  <c r="L8" i="18"/>
  <c r="X110" i="18"/>
  <c r="W118" i="18"/>
  <c r="X83" i="18"/>
  <c r="X56" i="18"/>
  <c r="W62" i="18"/>
  <c r="X142" i="18"/>
  <c r="X115" i="18"/>
  <c r="X97" i="18"/>
  <c r="X61" i="18"/>
  <c r="X139" i="18"/>
  <c r="O78" i="18"/>
  <c r="G104" i="18"/>
  <c r="F147" i="17"/>
  <c r="J59" i="17"/>
  <c r="I59" i="17"/>
  <c r="Q129" i="18"/>
  <c r="L64" i="18"/>
  <c r="Q55" i="18"/>
  <c r="Q17" i="18"/>
  <c r="X112" i="18"/>
  <c r="N132" i="18"/>
  <c r="N78" i="18"/>
  <c r="N146" i="18"/>
  <c r="E147" i="17"/>
  <c r="E135" i="17"/>
  <c r="J127" i="17"/>
  <c r="I127" i="17"/>
  <c r="J110" i="17"/>
  <c r="I110" i="17"/>
  <c r="G93" i="17"/>
  <c r="J75" i="17"/>
  <c r="I75" i="17"/>
  <c r="J128" i="16"/>
  <c r="I128" i="16"/>
  <c r="J85" i="16"/>
  <c r="I85" i="16"/>
  <c r="J15" i="16"/>
  <c r="I15" i="16"/>
  <c r="W133" i="19"/>
  <c r="W149" i="19"/>
  <c r="Q122" i="18"/>
  <c r="H78" i="18"/>
  <c r="I79" i="18"/>
  <c r="F62" i="18"/>
  <c r="I44" i="18"/>
  <c r="X26" i="18"/>
  <c r="W34" i="18"/>
  <c r="M148" i="18"/>
  <c r="E104" i="18"/>
  <c r="E51" i="17"/>
  <c r="J10" i="17"/>
  <c r="I10" i="17"/>
  <c r="H9" i="17"/>
  <c r="K59" i="17" s="1"/>
  <c r="E121" i="16"/>
  <c r="J84" i="16"/>
  <c r="I84" i="16"/>
  <c r="P24" i="19"/>
  <c r="O23" i="19"/>
  <c r="P20" i="19"/>
  <c r="P12" i="19"/>
  <c r="P41" i="19"/>
  <c r="O49" i="19"/>
  <c r="P94" i="19"/>
  <c r="O93" i="19"/>
  <c r="P62" i="19"/>
  <c r="P132" i="19"/>
  <c r="P66" i="19"/>
  <c r="O65" i="19"/>
  <c r="P47" i="19"/>
  <c r="P82" i="19"/>
  <c r="P99" i="19"/>
  <c r="P142" i="19"/>
  <c r="P109" i="19"/>
  <c r="P154" i="19"/>
  <c r="P118" i="19"/>
  <c r="I129" i="18"/>
  <c r="X44" i="18"/>
  <c r="Q11" i="18"/>
  <c r="L118" i="18"/>
  <c r="D92" i="18"/>
  <c r="J159" i="17"/>
  <c r="I159" i="17"/>
  <c r="F133" i="17"/>
  <c r="D49" i="17"/>
  <c r="E51" i="16"/>
  <c r="J18" i="16"/>
  <c r="I18" i="16"/>
  <c r="N35" i="19"/>
  <c r="N91" i="19"/>
  <c r="P31" i="19"/>
  <c r="N133" i="19"/>
  <c r="R9" i="16"/>
  <c r="E105" i="15"/>
  <c r="G77" i="15"/>
  <c r="I69" i="15"/>
  <c r="K69" i="15"/>
  <c r="K52" i="15"/>
  <c r="I52" i="15"/>
  <c r="L31" i="15"/>
  <c r="K31" i="15"/>
  <c r="M31" i="15"/>
  <c r="J31" i="15"/>
  <c r="I31" i="15"/>
  <c r="L18" i="15"/>
  <c r="K18" i="15"/>
  <c r="M18" i="15"/>
  <c r="J18" i="15"/>
  <c r="I18" i="15"/>
  <c r="J131" i="15"/>
  <c r="L131" i="15"/>
  <c r="D105" i="15"/>
  <c r="L97" i="15"/>
  <c r="J97" i="15"/>
  <c r="M90" i="15"/>
  <c r="L90" i="15"/>
  <c r="K90" i="15"/>
  <c r="J90" i="15"/>
  <c r="I90" i="15"/>
  <c r="J83" i="15"/>
  <c r="I83" i="15"/>
  <c r="H91" i="15"/>
  <c r="M83" i="15"/>
  <c r="L83" i="15"/>
  <c r="K83" i="15"/>
  <c r="J160" i="15"/>
  <c r="I160" i="15"/>
  <c r="M160" i="15"/>
  <c r="L160" i="15"/>
  <c r="K160" i="15"/>
  <c r="I146" i="15"/>
  <c r="L146" i="15"/>
  <c r="K146" i="15"/>
  <c r="J146" i="15"/>
  <c r="M146" i="15"/>
  <c r="K132" i="15"/>
  <c r="J132" i="15"/>
  <c r="I132" i="15"/>
  <c r="M132" i="15"/>
  <c r="L132" i="15"/>
  <c r="G160" i="13"/>
  <c r="F118" i="13"/>
  <c r="G48" i="13"/>
  <c r="C36" i="18"/>
  <c r="C34" i="18"/>
  <c r="C78" i="18"/>
  <c r="C146" i="18"/>
  <c r="K140" i="15"/>
  <c r="J140" i="15"/>
  <c r="I140" i="15"/>
  <c r="M140" i="15"/>
  <c r="L140" i="15"/>
  <c r="I102" i="15"/>
  <c r="K102" i="15"/>
  <c r="G105" i="15"/>
  <c r="G91" i="15"/>
  <c r="G161" i="15"/>
  <c r="K34" i="18"/>
  <c r="K92" i="18"/>
  <c r="S8" i="18"/>
  <c r="S104" i="18"/>
  <c r="F49" i="16"/>
  <c r="F63" i="16"/>
  <c r="E161" i="15"/>
  <c r="I113" i="15"/>
  <c r="K113" i="15"/>
  <c r="I79" i="15"/>
  <c r="K79" i="15"/>
  <c r="I61" i="15"/>
  <c r="K61" i="15"/>
  <c r="M24" i="15"/>
  <c r="L24" i="15"/>
  <c r="K24" i="15"/>
  <c r="I24" i="15"/>
  <c r="J24" i="15"/>
  <c r="G21" i="15"/>
  <c r="I13" i="15"/>
  <c r="K13" i="15"/>
  <c r="L96" i="15"/>
  <c r="J96" i="15"/>
  <c r="L85" i="15"/>
  <c r="J85" i="15"/>
  <c r="D160" i="13"/>
  <c r="W15" i="13"/>
  <c r="U15" i="13"/>
  <c r="V15" i="13"/>
  <c r="K25" i="12"/>
  <c r="L25" i="12"/>
  <c r="J25" i="12"/>
  <c r="I25" i="12"/>
  <c r="D77" i="16"/>
  <c r="T35" i="12"/>
  <c r="V35" i="12"/>
  <c r="S35" i="12"/>
  <c r="V38" i="12"/>
  <c r="V36" i="12"/>
  <c r="V37" i="12"/>
  <c r="C149" i="16"/>
  <c r="Y16" i="15"/>
  <c r="W16" i="15"/>
  <c r="X16" i="15"/>
  <c r="S37" i="12"/>
  <c r="T37" i="12"/>
  <c r="J90" i="16"/>
  <c r="I90" i="16"/>
  <c r="J28" i="12"/>
  <c r="I28" i="12"/>
  <c r="N53" i="10"/>
  <c r="K61" i="13"/>
  <c r="J61" i="13"/>
  <c r="I61" i="13"/>
  <c r="K107" i="13"/>
  <c r="J107" i="13"/>
  <c r="I107" i="13"/>
  <c r="H117" i="3"/>
  <c r="K106" i="3"/>
  <c r="J106" i="3"/>
  <c r="I41" i="5"/>
  <c r="M41" i="5"/>
  <c r="K41" i="5"/>
  <c r="L41" i="5"/>
  <c r="J41" i="5"/>
  <c r="G117" i="3"/>
  <c r="R16" i="6"/>
  <c r="Q16" i="6"/>
  <c r="L16" i="5"/>
  <c r="J16" i="5"/>
  <c r="L181" i="3"/>
  <c r="I192" i="3"/>
  <c r="K181" i="3"/>
  <c r="J181" i="3"/>
  <c r="L141" i="3"/>
  <c r="K141" i="3"/>
  <c r="J141" i="3"/>
  <c r="F79" i="31"/>
  <c r="L98" i="31"/>
  <c r="L86" i="31"/>
  <c r="J284" i="30"/>
  <c r="F278" i="30"/>
  <c r="H103" i="31"/>
  <c r="H36" i="31"/>
  <c r="H79" i="31"/>
  <c r="H33" i="31"/>
  <c r="H97" i="31"/>
  <c r="H84" i="31"/>
  <c r="L258" i="30"/>
  <c r="J260" i="30"/>
  <c r="H253" i="30"/>
  <c r="F259" i="30"/>
  <c r="N254" i="30"/>
  <c r="F261" i="30"/>
  <c r="J216" i="30"/>
  <c r="J174" i="30"/>
  <c r="L174" i="30"/>
  <c r="F168" i="30"/>
  <c r="H168" i="30"/>
  <c r="AL10" i="35"/>
  <c r="AK10" i="35"/>
  <c r="AJ10" i="35"/>
  <c r="AK16" i="35"/>
  <c r="AJ16" i="35"/>
  <c r="AL16" i="35"/>
  <c r="F211" i="30"/>
  <c r="J173" i="30"/>
  <c r="H218" i="30"/>
  <c r="L213" i="30"/>
  <c r="J78" i="30"/>
  <c r="J106" i="31"/>
  <c r="J32" i="31"/>
  <c r="J102" i="31"/>
  <c r="J41" i="31"/>
  <c r="L41" i="31"/>
  <c r="J103" i="31"/>
  <c r="J101" i="31"/>
  <c r="L185" i="30"/>
  <c r="F191" i="30"/>
  <c r="J197" i="30"/>
  <c r="J186" i="30"/>
  <c r="L186" i="30"/>
  <c r="F192" i="30"/>
  <c r="H192" i="30"/>
  <c r="H152" i="30"/>
  <c r="J152" i="30"/>
  <c r="L143" i="30"/>
  <c r="J149" i="30"/>
  <c r="J144" i="30"/>
  <c r="L144" i="30"/>
  <c r="J150" i="30"/>
  <c r="L150" i="30"/>
  <c r="N78" i="30"/>
  <c r="H81" i="30"/>
  <c r="G146" i="28"/>
  <c r="J231" i="30"/>
  <c r="F232" i="30"/>
  <c r="L235" i="30"/>
  <c r="L229" i="30"/>
  <c r="F235" i="30"/>
  <c r="J241" i="30"/>
  <c r="N233" i="30"/>
  <c r="F240" i="30"/>
  <c r="L147" i="30"/>
  <c r="L195" i="30"/>
  <c r="H63" i="30"/>
  <c r="J63" i="30"/>
  <c r="F78" i="30"/>
  <c r="F118" i="27"/>
  <c r="F146" i="28"/>
  <c r="F34" i="28"/>
  <c r="F104" i="28"/>
  <c r="F76" i="28"/>
  <c r="E48" i="28"/>
  <c r="L11" i="28"/>
  <c r="J11" i="28"/>
  <c r="L77" i="30"/>
  <c r="L81" i="30"/>
  <c r="L84" i="30"/>
  <c r="D118" i="28"/>
  <c r="D62" i="28"/>
  <c r="E90" i="27"/>
  <c r="D132" i="27"/>
  <c r="D104" i="27"/>
  <c r="K102" i="26"/>
  <c r="J102" i="26"/>
  <c r="I102" i="26"/>
  <c r="L143" i="28"/>
  <c r="J143" i="28"/>
  <c r="I143" i="28"/>
  <c r="K143" i="28"/>
  <c r="M143" i="28"/>
  <c r="K138" i="26"/>
  <c r="I138" i="26"/>
  <c r="H146" i="26"/>
  <c r="J138" i="26"/>
  <c r="I84" i="26"/>
  <c r="K84" i="26"/>
  <c r="J84" i="26"/>
  <c r="I58" i="26"/>
  <c r="J58" i="26"/>
  <c r="K58" i="26"/>
  <c r="I32" i="26"/>
  <c r="K32" i="26"/>
  <c r="J32" i="26"/>
  <c r="J150" i="26"/>
  <c r="K150" i="26"/>
  <c r="I150" i="26"/>
  <c r="L152" i="28"/>
  <c r="K152" i="28"/>
  <c r="J152" i="28"/>
  <c r="I152" i="28"/>
  <c r="H160" i="28"/>
  <c r="M152" i="28"/>
  <c r="K17" i="28"/>
  <c r="I17" i="28"/>
  <c r="M17" i="28"/>
  <c r="L17" i="28"/>
  <c r="J17" i="28"/>
  <c r="L94" i="28"/>
  <c r="I94" i="28"/>
  <c r="M94" i="28"/>
  <c r="K94" i="28"/>
  <c r="J94" i="28"/>
  <c r="L25" i="28"/>
  <c r="K25" i="28"/>
  <c r="J25" i="28"/>
  <c r="I25" i="28"/>
  <c r="M25" i="28"/>
  <c r="L128" i="28"/>
  <c r="K128" i="28"/>
  <c r="I128" i="28"/>
  <c r="M128" i="28"/>
  <c r="J128" i="28"/>
  <c r="L68" i="28"/>
  <c r="I68" i="28"/>
  <c r="K68" i="28"/>
  <c r="J68" i="28"/>
  <c r="H76" i="28"/>
  <c r="M68" i="28"/>
  <c r="L66" i="28"/>
  <c r="J66" i="28"/>
  <c r="I66" i="28"/>
  <c r="K66" i="28"/>
  <c r="M66" i="28"/>
  <c r="M73" i="28"/>
  <c r="J73" i="28"/>
  <c r="L73" i="28"/>
  <c r="K73" i="28"/>
  <c r="I73" i="28"/>
  <c r="M106" i="28"/>
  <c r="K106" i="28"/>
  <c r="J106" i="28"/>
  <c r="I106" i="28"/>
  <c r="L106" i="28"/>
  <c r="K129" i="28"/>
  <c r="I129" i="28"/>
  <c r="M129" i="28"/>
  <c r="J129" i="28"/>
  <c r="L129" i="28"/>
  <c r="J64" i="28"/>
  <c r="K64" i="28"/>
  <c r="I64" i="28"/>
  <c r="M64" i="28"/>
  <c r="L64" i="28"/>
  <c r="J141" i="28"/>
  <c r="M141" i="28"/>
  <c r="K141" i="28"/>
  <c r="I141" i="28"/>
  <c r="L141" i="28"/>
  <c r="I36" i="28"/>
  <c r="L36" i="28"/>
  <c r="M36" i="28"/>
  <c r="J36" i="28"/>
  <c r="K36" i="28"/>
  <c r="K113" i="28"/>
  <c r="J113" i="28"/>
  <c r="I113" i="28"/>
  <c r="M113" i="28"/>
  <c r="L113" i="28"/>
  <c r="G48" i="27"/>
  <c r="D34" i="26"/>
  <c r="F160" i="26"/>
  <c r="I125" i="26"/>
  <c r="K125" i="26"/>
  <c r="J125" i="26"/>
  <c r="F90" i="26"/>
  <c r="F62" i="26"/>
  <c r="G160" i="26"/>
  <c r="L234" i="24"/>
  <c r="I46" i="26"/>
  <c r="J46" i="26"/>
  <c r="I111" i="26"/>
  <c r="J111" i="26"/>
  <c r="J148" i="26"/>
  <c r="I148" i="26"/>
  <c r="J74" i="26"/>
  <c r="I74" i="26"/>
  <c r="J60" i="26"/>
  <c r="I60" i="26"/>
  <c r="I142" i="26"/>
  <c r="J142" i="26"/>
  <c r="E20" i="26"/>
  <c r="E90" i="26"/>
  <c r="C48" i="26"/>
  <c r="C90" i="26"/>
  <c r="L209" i="24"/>
  <c r="N209" i="24"/>
  <c r="J219" i="24"/>
  <c r="J261" i="24"/>
  <c r="J259" i="24"/>
  <c r="J256" i="24"/>
  <c r="L266" i="24"/>
  <c r="C147" i="22"/>
  <c r="L114" i="22"/>
  <c r="J114" i="22"/>
  <c r="K114" i="22"/>
  <c r="L101" i="22"/>
  <c r="K101" i="22"/>
  <c r="J101" i="22"/>
  <c r="L88" i="22"/>
  <c r="K88" i="22"/>
  <c r="J88" i="22"/>
  <c r="L75" i="22"/>
  <c r="K75" i="22"/>
  <c r="J75" i="22"/>
  <c r="C35" i="22"/>
  <c r="L12" i="22"/>
  <c r="K12" i="22"/>
  <c r="J12" i="22"/>
  <c r="F119" i="22"/>
  <c r="F63" i="22"/>
  <c r="K135" i="22"/>
  <c r="J135" i="22"/>
  <c r="L135" i="22"/>
  <c r="K122" i="22"/>
  <c r="J122" i="22"/>
  <c r="L122" i="22"/>
  <c r="K109" i="22"/>
  <c r="J109" i="22"/>
  <c r="L109" i="22"/>
  <c r="K23" i="22"/>
  <c r="J23" i="22"/>
  <c r="L23" i="22"/>
  <c r="K14" i="22"/>
  <c r="J14" i="22"/>
  <c r="L14" i="22"/>
  <c r="X16" i="22"/>
  <c r="W16" i="22"/>
  <c r="V16" i="22"/>
  <c r="E161" i="22"/>
  <c r="L90" i="22"/>
  <c r="K90" i="22"/>
  <c r="J90" i="22"/>
  <c r="E49" i="22"/>
  <c r="J173" i="24"/>
  <c r="J163" i="24"/>
  <c r="J172" i="24"/>
  <c r="L172" i="24"/>
  <c r="F21" i="22"/>
  <c r="I161" i="21"/>
  <c r="H161" i="21"/>
  <c r="H29" i="21"/>
  <c r="I29" i="21"/>
  <c r="G36" i="21"/>
  <c r="I82" i="21"/>
  <c r="H82" i="21"/>
  <c r="I151" i="21"/>
  <c r="H151" i="21"/>
  <c r="I124" i="21"/>
  <c r="H124" i="21"/>
  <c r="I88" i="21"/>
  <c r="H88" i="21"/>
  <c r="I70" i="21"/>
  <c r="G78" i="21"/>
  <c r="H70" i="21"/>
  <c r="I147" i="21"/>
  <c r="H147" i="21"/>
  <c r="H138" i="21"/>
  <c r="I138" i="21"/>
  <c r="H102" i="21"/>
  <c r="I102" i="21"/>
  <c r="I91" i="21"/>
  <c r="H91" i="21"/>
  <c r="F148" i="21"/>
  <c r="F162" i="21"/>
  <c r="J40" i="27"/>
  <c r="I40" i="27"/>
  <c r="K40" i="27"/>
  <c r="H48" i="27"/>
  <c r="I145" i="27"/>
  <c r="J145" i="27"/>
  <c r="K145" i="27"/>
  <c r="J66" i="27"/>
  <c r="K66" i="27"/>
  <c r="I66" i="27"/>
  <c r="K93" i="27"/>
  <c r="I93" i="27"/>
  <c r="J93" i="27"/>
  <c r="K75" i="27"/>
  <c r="I75" i="27"/>
  <c r="J75" i="27"/>
  <c r="I24" i="27"/>
  <c r="J24" i="27"/>
  <c r="K24" i="27"/>
  <c r="K10" i="27"/>
  <c r="J10" i="27"/>
  <c r="I10" i="27"/>
  <c r="K42" i="27"/>
  <c r="J42" i="27"/>
  <c r="I42" i="27"/>
  <c r="K120" i="27"/>
  <c r="J120" i="27"/>
  <c r="I120" i="27"/>
  <c r="K79" i="27"/>
  <c r="J79" i="27"/>
  <c r="I79" i="27"/>
  <c r="K156" i="27"/>
  <c r="J156" i="27"/>
  <c r="I156" i="27"/>
  <c r="J80" i="27"/>
  <c r="I80" i="27"/>
  <c r="K80" i="27"/>
  <c r="J149" i="27"/>
  <c r="I149" i="27"/>
  <c r="K149" i="27"/>
  <c r="I81" i="27"/>
  <c r="K81" i="27"/>
  <c r="J81" i="27"/>
  <c r="I13" i="27"/>
  <c r="K13" i="27"/>
  <c r="J13" i="27"/>
  <c r="H90" i="27"/>
  <c r="K82" i="27"/>
  <c r="I82" i="27"/>
  <c r="J82" i="27"/>
  <c r="J144" i="27"/>
  <c r="K144" i="27"/>
  <c r="I144" i="27"/>
  <c r="D148" i="21"/>
  <c r="D92" i="21"/>
  <c r="H57" i="21"/>
  <c r="F64" i="21"/>
  <c r="C92" i="21"/>
  <c r="C134" i="21"/>
  <c r="I83" i="21"/>
  <c r="H83" i="21"/>
  <c r="O22" i="21"/>
  <c r="E148" i="21"/>
  <c r="K29" i="22"/>
  <c r="J29" i="22"/>
  <c r="J85" i="22"/>
  <c r="K85" i="22"/>
  <c r="K107" i="22"/>
  <c r="J107" i="22"/>
  <c r="J76" i="22"/>
  <c r="K76" i="22"/>
  <c r="H77" i="22"/>
  <c r="H35" i="22"/>
  <c r="H147" i="22"/>
  <c r="H38" i="19"/>
  <c r="G37" i="19"/>
  <c r="H19" i="19"/>
  <c r="H28" i="19"/>
  <c r="H44" i="19"/>
  <c r="H62" i="19"/>
  <c r="H140" i="19"/>
  <c r="H110" i="19"/>
  <c r="H69" i="19"/>
  <c r="G77" i="19"/>
  <c r="H154" i="19"/>
  <c r="H85" i="19"/>
  <c r="H94" i="19"/>
  <c r="G93" i="19"/>
  <c r="H137" i="19"/>
  <c r="H95" i="19"/>
  <c r="H138" i="19"/>
  <c r="H117" i="19"/>
  <c r="F49" i="19"/>
  <c r="F91" i="19"/>
  <c r="F37" i="19"/>
  <c r="F79" i="19"/>
  <c r="F121" i="19"/>
  <c r="G146" i="18"/>
  <c r="I138" i="18"/>
  <c r="Q112" i="18"/>
  <c r="M92" i="18"/>
  <c r="P48" i="18"/>
  <c r="Q40" i="18"/>
  <c r="U36" i="18"/>
  <c r="X29" i="18"/>
  <c r="D34" i="18"/>
  <c r="F20" i="18"/>
  <c r="I140" i="17"/>
  <c r="J140" i="17"/>
  <c r="J123" i="17"/>
  <c r="I123" i="17"/>
  <c r="E107" i="17"/>
  <c r="K44" i="17"/>
  <c r="J44" i="17"/>
  <c r="I44" i="17"/>
  <c r="H35" i="17"/>
  <c r="K27" i="17"/>
  <c r="J27" i="17"/>
  <c r="I27" i="17"/>
  <c r="Q21" i="17"/>
  <c r="Q9" i="17"/>
  <c r="J62" i="16"/>
  <c r="I62" i="16"/>
  <c r="Q32" i="18"/>
  <c r="X23" i="18"/>
  <c r="W22" i="18"/>
  <c r="X14" i="18"/>
  <c r="E20" i="18"/>
  <c r="E8" i="18"/>
  <c r="Q94" i="18"/>
  <c r="Q67" i="18"/>
  <c r="Q144" i="18"/>
  <c r="Q117" i="18"/>
  <c r="Q108" i="18"/>
  <c r="Q89" i="18"/>
  <c r="P62" i="18"/>
  <c r="Q54" i="18"/>
  <c r="Q140" i="18"/>
  <c r="I111" i="18"/>
  <c r="I84" i="18"/>
  <c r="I57" i="18"/>
  <c r="I135" i="18"/>
  <c r="H134" i="18"/>
  <c r="I125" i="18"/>
  <c r="I107" i="18"/>
  <c r="H106" i="18"/>
  <c r="I80" i="18"/>
  <c r="I157" i="18"/>
  <c r="I146" i="17"/>
  <c r="K146" i="17"/>
  <c r="J146" i="17"/>
  <c r="F105" i="17"/>
  <c r="I156" i="16"/>
  <c r="J156" i="16"/>
  <c r="I113" i="16"/>
  <c r="J113" i="16"/>
  <c r="E92" i="18"/>
  <c r="I69" i="18"/>
  <c r="I51" i="18"/>
  <c r="H50" i="18"/>
  <c r="I42" i="18"/>
  <c r="V22" i="18"/>
  <c r="D20" i="18"/>
  <c r="D8" i="18"/>
  <c r="X127" i="18"/>
  <c r="X100" i="18"/>
  <c r="W64" i="18"/>
  <c r="X65" i="18"/>
  <c r="X151" i="18"/>
  <c r="X124" i="18"/>
  <c r="W132" i="18"/>
  <c r="X114" i="18"/>
  <c r="X70" i="18"/>
  <c r="X156" i="18"/>
  <c r="O90" i="18"/>
  <c r="G134" i="18"/>
  <c r="G148" i="18"/>
  <c r="D63" i="17"/>
  <c r="J42" i="17"/>
  <c r="I42" i="17"/>
  <c r="K42" i="17"/>
  <c r="J25" i="17"/>
  <c r="I25" i="17"/>
  <c r="K25" i="17"/>
  <c r="J11" i="17"/>
  <c r="I11" i="17"/>
  <c r="K11" i="17"/>
  <c r="J129" i="16"/>
  <c r="I129" i="16"/>
  <c r="J86" i="16"/>
  <c r="I86" i="16"/>
  <c r="J43" i="16"/>
  <c r="I43" i="16"/>
  <c r="V15" i="16"/>
  <c r="U15" i="16"/>
  <c r="W15" i="16"/>
  <c r="T21" i="16"/>
  <c r="I155" i="18"/>
  <c r="D90" i="18"/>
  <c r="X33" i="18"/>
  <c r="I17" i="18"/>
  <c r="V160" i="18"/>
  <c r="V106" i="18"/>
  <c r="V120" i="18"/>
  <c r="N90" i="18"/>
  <c r="N62" i="18"/>
  <c r="F134" i="18"/>
  <c r="F148" i="18"/>
  <c r="V10" i="17"/>
  <c r="U10" i="17"/>
  <c r="T9" i="17"/>
  <c r="W10" i="17" s="1"/>
  <c r="E79" i="16"/>
  <c r="J42" i="16"/>
  <c r="I42" i="16"/>
  <c r="H49" i="16"/>
  <c r="F161" i="19"/>
  <c r="W65" i="19"/>
  <c r="L160" i="18"/>
  <c r="G120" i="18"/>
  <c r="X52" i="18"/>
  <c r="X43" i="18"/>
  <c r="O34" i="18"/>
  <c r="T22" i="18"/>
  <c r="U90" i="18"/>
  <c r="U104" i="18"/>
  <c r="U92" i="18"/>
  <c r="M106" i="18"/>
  <c r="M120" i="18"/>
  <c r="E90" i="18"/>
  <c r="E76" i="18"/>
  <c r="K100" i="17"/>
  <c r="J100" i="17"/>
  <c r="I100" i="17"/>
  <c r="K83" i="17"/>
  <c r="J83" i="17"/>
  <c r="I83" i="17"/>
  <c r="H91" i="17"/>
  <c r="H79" i="17"/>
  <c r="K66" i="17"/>
  <c r="J66" i="17"/>
  <c r="I66" i="17"/>
  <c r="H65" i="17"/>
  <c r="K48" i="17"/>
  <c r="J48" i="17"/>
  <c r="I48" i="17"/>
  <c r="S21" i="17"/>
  <c r="J118" i="16"/>
  <c r="I118" i="16"/>
  <c r="J75" i="16"/>
  <c r="I75" i="16"/>
  <c r="P25" i="19"/>
  <c r="P32" i="19"/>
  <c r="P13" i="19"/>
  <c r="O21" i="19"/>
  <c r="P43" i="19"/>
  <c r="P111" i="19"/>
  <c r="O119" i="19"/>
  <c r="P67" i="19"/>
  <c r="P151" i="19"/>
  <c r="P70" i="19"/>
  <c r="P56" i="19"/>
  <c r="P86" i="19"/>
  <c r="P103" i="19"/>
  <c r="P146" i="19"/>
  <c r="P113" i="19"/>
  <c r="P160" i="19"/>
  <c r="P123" i="19"/>
  <c r="X154" i="18"/>
  <c r="V34" i="18"/>
  <c r="I11" i="18"/>
  <c r="T104" i="18"/>
  <c r="L132" i="18"/>
  <c r="L78" i="18"/>
  <c r="L76" i="18"/>
  <c r="D106" i="18"/>
  <c r="D146" i="18"/>
  <c r="D161" i="17"/>
  <c r="G133" i="17"/>
  <c r="E93" i="17"/>
  <c r="E49" i="17"/>
  <c r="K30" i="17"/>
  <c r="J30" i="17"/>
  <c r="I30" i="17"/>
  <c r="W17" i="17"/>
  <c r="V17" i="17"/>
  <c r="U17" i="17"/>
  <c r="R9" i="17"/>
  <c r="J48" i="16"/>
  <c r="I48" i="16"/>
  <c r="S21" i="16"/>
  <c r="V14" i="16"/>
  <c r="U14" i="16"/>
  <c r="N63" i="19"/>
  <c r="N21" i="19"/>
  <c r="N147" i="19"/>
  <c r="G133" i="15"/>
  <c r="L48" i="15"/>
  <c r="K48" i="15"/>
  <c r="M48" i="15"/>
  <c r="J48" i="15"/>
  <c r="I48" i="15"/>
  <c r="D35" i="15"/>
  <c r="L27" i="15"/>
  <c r="J27" i="15"/>
  <c r="L17" i="15"/>
  <c r="J17" i="15"/>
  <c r="L12" i="15"/>
  <c r="K12" i="15"/>
  <c r="M12" i="15"/>
  <c r="J12" i="15"/>
  <c r="I12" i="15"/>
  <c r="F146" i="13"/>
  <c r="G76" i="13"/>
  <c r="F34" i="13"/>
  <c r="S76" i="18"/>
  <c r="I45" i="15"/>
  <c r="M45" i="15"/>
  <c r="L45" i="15"/>
  <c r="J45" i="15"/>
  <c r="K45" i="15"/>
  <c r="I28" i="15"/>
  <c r="M28" i="15"/>
  <c r="L28" i="15"/>
  <c r="K28" i="15"/>
  <c r="J28" i="15"/>
  <c r="H35" i="15"/>
  <c r="M99" i="15"/>
  <c r="L99" i="15"/>
  <c r="K99" i="15"/>
  <c r="J99" i="15"/>
  <c r="I99" i="15"/>
  <c r="J100" i="15"/>
  <c r="I100" i="15"/>
  <c r="M100" i="15"/>
  <c r="L100" i="15"/>
  <c r="K100" i="15"/>
  <c r="I86" i="15"/>
  <c r="L86" i="15"/>
  <c r="K86" i="15"/>
  <c r="J86" i="15"/>
  <c r="M86" i="15"/>
  <c r="I155" i="15"/>
  <c r="L155" i="15"/>
  <c r="K155" i="15"/>
  <c r="J155" i="15"/>
  <c r="M155" i="15"/>
  <c r="K141" i="15"/>
  <c r="M141" i="15"/>
  <c r="J141" i="15"/>
  <c r="I141" i="15"/>
  <c r="L141" i="15"/>
  <c r="G118" i="13"/>
  <c r="F76" i="13"/>
  <c r="C48" i="18"/>
  <c r="E77" i="15"/>
  <c r="J51" i="15"/>
  <c r="I51" i="15"/>
  <c r="M51" i="15"/>
  <c r="L51" i="15"/>
  <c r="K51" i="15"/>
  <c r="J33" i="15"/>
  <c r="I33" i="15"/>
  <c r="M33" i="15"/>
  <c r="L33" i="15"/>
  <c r="K33" i="15"/>
  <c r="G119" i="15"/>
  <c r="K111" i="15"/>
  <c r="I111" i="15"/>
  <c r="K22" i="18"/>
  <c r="K120" i="18"/>
  <c r="K160" i="18"/>
  <c r="S20" i="18"/>
  <c r="F51" i="16"/>
  <c r="F35" i="16"/>
  <c r="F149" i="16"/>
  <c r="J157" i="15"/>
  <c r="L157" i="15"/>
  <c r="M110" i="15"/>
  <c r="J110" i="15"/>
  <c r="L110" i="15"/>
  <c r="I110" i="15"/>
  <c r="K110" i="15"/>
  <c r="M41" i="15"/>
  <c r="L41" i="15"/>
  <c r="K41" i="15"/>
  <c r="I41" i="15"/>
  <c r="H49" i="15"/>
  <c r="J41" i="15"/>
  <c r="J94" i="15"/>
  <c r="L94" i="15"/>
  <c r="C119" i="17"/>
  <c r="C93" i="17"/>
  <c r="C63" i="17"/>
  <c r="C65" i="17"/>
  <c r="E132" i="13"/>
  <c r="K21" i="12"/>
  <c r="J21" i="12"/>
  <c r="I21" i="12"/>
  <c r="L21" i="12"/>
  <c r="H53" i="12"/>
  <c r="L24" i="12"/>
  <c r="L22" i="12"/>
  <c r="T24" i="12"/>
  <c r="S24" i="12"/>
  <c r="V24" i="12"/>
  <c r="N34" i="10"/>
  <c r="K158" i="13"/>
  <c r="J158" i="13"/>
  <c r="I158" i="13"/>
  <c r="I40" i="13"/>
  <c r="H48" i="13"/>
  <c r="K40" i="13"/>
  <c r="J40" i="13"/>
  <c r="K42" i="13"/>
  <c r="J42" i="13"/>
  <c r="I42" i="13"/>
  <c r="Q25" i="6"/>
  <c r="R25" i="6"/>
  <c r="S25" i="6"/>
  <c r="S27" i="6"/>
  <c r="S28" i="6"/>
  <c r="S26" i="6"/>
  <c r="J98" i="3"/>
  <c r="K98" i="3"/>
  <c r="L33" i="2"/>
  <c r="K33" i="2"/>
  <c r="J33" i="2"/>
  <c r="H69" i="2"/>
  <c r="J46" i="5"/>
  <c r="L46" i="5"/>
  <c r="L173" i="3"/>
  <c r="K173" i="3"/>
  <c r="J173" i="3"/>
  <c r="J215" i="30"/>
  <c r="L215" i="30"/>
  <c r="L173" i="30"/>
  <c r="J167" i="30"/>
  <c r="L167" i="30"/>
  <c r="AL18" i="35"/>
  <c r="AJ18" i="35"/>
  <c r="AK18" i="35"/>
  <c r="N208" i="30"/>
  <c r="N55" i="33"/>
  <c r="H210" i="30"/>
  <c r="L172" i="30"/>
  <c r="L212" i="30"/>
  <c r="F219" i="30"/>
  <c r="J214" i="30"/>
  <c r="L214" i="30"/>
  <c r="F77" i="30"/>
  <c r="J31" i="31"/>
  <c r="J34" i="31"/>
  <c r="J57" i="31"/>
  <c r="J76" i="31"/>
  <c r="L76" i="31"/>
  <c r="J107" i="31"/>
  <c r="J104" i="31"/>
  <c r="H186" i="30"/>
  <c r="F187" i="30"/>
  <c r="H187" i="30"/>
  <c r="F193" i="30"/>
  <c r="F150" i="30"/>
  <c r="H144" i="30"/>
  <c r="H150" i="30"/>
  <c r="F145" i="30"/>
  <c r="H145" i="30"/>
  <c r="H151" i="30"/>
  <c r="J151" i="30"/>
  <c r="H85" i="30"/>
  <c r="J85" i="30"/>
  <c r="I56" i="28"/>
  <c r="G62" i="28"/>
  <c r="K56" i="28"/>
  <c r="N232" i="30"/>
  <c r="F234" i="30"/>
  <c r="H233" i="30"/>
  <c r="F237" i="30"/>
  <c r="H237" i="30"/>
  <c r="H230" i="30"/>
  <c r="F229" i="30"/>
  <c r="J234" i="30"/>
  <c r="J191" i="30"/>
  <c r="H62" i="30"/>
  <c r="J62" i="30"/>
  <c r="F80" i="30"/>
  <c r="K93" i="28"/>
  <c r="I93" i="28"/>
  <c r="G160" i="28"/>
  <c r="F160" i="27"/>
  <c r="E118" i="27"/>
  <c r="F132" i="28"/>
  <c r="F90" i="28"/>
  <c r="L85" i="30"/>
  <c r="L82" i="30"/>
  <c r="D76" i="28"/>
  <c r="E104" i="27"/>
  <c r="N10" i="33"/>
  <c r="K52" i="28"/>
  <c r="I52" i="28"/>
  <c r="M52" i="28"/>
  <c r="L52" i="28"/>
  <c r="J52" i="28"/>
  <c r="C118" i="28"/>
  <c r="G146" i="27"/>
  <c r="K51" i="26"/>
  <c r="J51" i="26"/>
  <c r="I51" i="26"/>
  <c r="D62" i="26"/>
  <c r="J158" i="26"/>
  <c r="I158" i="26"/>
  <c r="K158" i="26"/>
  <c r="L126" i="28"/>
  <c r="J126" i="28"/>
  <c r="I126" i="28"/>
  <c r="K126" i="28"/>
  <c r="M126" i="28"/>
  <c r="M108" i="28"/>
  <c r="J108" i="28"/>
  <c r="L108" i="28"/>
  <c r="K108" i="28"/>
  <c r="I108" i="28"/>
  <c r="I101" i="28"/>
  <c r="L101" i="28"/>
  <c r="M101" i="28"/>
  <c r="K101" i="28"/>
  <c r="J101" i="28"/>
  <c r="L57" i="28"/>
  <c r="J57" i="28"/>
  <c r="M57" i="28"/>
  <c r="K57" i="28"/>
  <c r="I57" i="28"/>
  <c r="L145" i="28"/>
  <c r="K145" i="28"/>
  <c r="I145" i="28"/>
  <c r="M145" i="28"/>
  <c r="J145" i="28"/>
  <c r="I75" i="28"/>
  <c r="L75" i="28"/>
  <c r="K75" i="28"/>
  <c r="J75" i="28"/>
  <c r="M75" i="28"/>
  <c r="I67" i="28"/>
  <c r="L67" i="28"/>
  <c r="J67" i="28"/>
  <c r="K67" i="28"/>
  <c r="M67" i="28"/>
  <c r="K112" i="28"/>
  <c r="I112" i="28"/>
  <c r="M112" i="28"/>
  <c r="L112" i="28"/>
  <c r="J112" i="28"/>
  <c r="H118" i="28"/>
  <c r="M114" i="28"/>
  <c r="K114" i="28"/>
  <c r="L114" i="28"/>
  <c r="J114" i="28"/>
  <c r="I114" i="28"/>
  <c r="K138" i="28"/>
  <c r="I138" i="28"/>
  <c r="H146" i="28"/>
  <c r="L138" i="28"/>
  <c r="J138" i="28"/>
  <c r="M138" i="28"/>
  <c r="J72" i="28"/>
  <c r="M72" i="28"/>
  <c r="K72" i="28"/>
  <c r="I72" i="28"/>
  <c r="L72" i="28"/>
  <c r="J150" i="28"/>
  <c r="I150" i="28"/>
  <c r="M150" i="28"/>
  <c r="L150" i="28"/>
  <c r="K150" i="28"/>
  <c r="M44" i="28"/>
  <c r="L44" i="28"/>
  <c r="J44" i="28"/>
  <c r="K44" i="28"/>
  <c r="I44" i="28"/>
  <c r="M122" i="28"/>
  <c r="K122" i="28"/>
  <c r="L122" i="28"/>
  <c r="J122" i="28"/>
  <c r="I122" i="28"/>
  <c r="G104" i="27"/>
  <c r="K99" i="26"/>
  <c r="J99" i="26"/>
  <c r="I99" i="26"/>
  <c r="K73" i="26"/>
  <c r="J73" i="26"/>
  <c r="I73" i="26"/>
  <c r="C132" i="28"/>
  <c r="J124" i="26"/>
  <c r="K124" i="26"/>
  <c r="I124" i="26"/>
  <c r="H132" i="26"/>
  <c r="J106" i="26"/>
  <c r="K106" i="26"/>
  <c r="I106" i="26"/>
  <c r="J80" i="26"/>
  <c r="K80" i="26"/>
  <c r="I80" i="26"/>
  <c r="J54" i="26"/>
  <c r="H62" i="26"/>
  <c r="K54" i="26"/>
  <c r="I54" i="26"/>
  <c r="J233" i="24"/>
  <c r="I55" i="26"/>
  <c r="J55" i="26"/>
  <c r="G62" i="26"/>
  <c r="I112" i="26"/>
  <c r="J112" i="26"/>
  <c r="I154" i="26"/>
  <c r="J154" i="26"/>
  <c r="G90" i="26"/>
  <c r="J83" i="26"/>
  <c r="I83" i="26"/>
  <c r="I69" i="26"/>
  <c r="J69" i="26"/>
  <c r="C132" i="27"/>
  <c r="I134" i="26"/>
  <c r="J134" i="26"/>
  <c r="I79" i="26"/>
  <c r="J79" i="26"/>
  <c r="E62" i="26"/>
  <c r="E132" i="26"/>
  <c r="C146" i="26"/>
  <c r="J218" i="24"/>
  <c r="J214" i="24"/>
  <c r="J210" i="24"/>
  <c r="L258" i="24"/>
  <c r="L261" i="24"/>
  <c r="L257" i="24"/>
  <c r="N257" i="24"/>
  <c r="J267" i="24"/>
  <c r="L267" i="24"/>
  <c r="L212" i="24"/>
  <c r="E133" i="22"/>
  <c r="L62" i="22"/>
  <c r="J62" i="22"/>
  <c r="K62" i="22"/>
  <c r="K96" i="22"/>
  <c r="J96" i="22"/>
  <c r="L96" i="22"/>
  <c r="K83" i="22"/>
  <c r="J83" i="22"/>
  <c r="I91" i="22"/>
  <c r="L83" i="22"/>
  <c r="K70" i="22"/>
  <c r="J70" i="22"/>
  <c r="L70" i="22"/>
  <c r="K57" i="22"/>
  <c r="J57" i="22"/>
  <c r="L57" i="22"/>
  <c r="W19" i="22"/>
  <c r="V19" i="22"/>
  <c r="X19" i="22"/>
  <c r="D21" i="22"/>
  <c r="L151" i="22"/>
  <c r="K151" i="22"/>
  <c r="J151" i="22"/>
  <c r="E147" i="22"/>
  <c r="L65" i="22"/>
  <c r="K65" i="22"/>
  <c r="J65" i="22"/>
  <c r="L52" i="22"/>
  <c r="K52" i="22"/>
  <c r="J52" i="22"/>
  <c r="L39" i="22"/>
  <c r="K39" i="22"/>
  <c r="J39" i="22"/>
  <c r="E35" i="22"/>
  <c r="L175" i="24"/>
  <c r="J166" i="24"/>
  <c r="J165" i="24"/>
  <c r="L170" i="24"/>
  <c r="D161" i="22"/>
  <c r="D105" i="22"/>
  <c r="D49" i="22"/>
  <c r="T21" i="22"/>
  <c r="H46" i="21"/>
  <c r="I46" i="21"/>
  <c r="G50" i="21"/>
  <c r="F36" i="21"/>
  <c r="H28" i="21"/>
  <c r="I90" i="21"/>
  <c r="H90" i="21"/>
  <c r="I159" i="21"/>
  <c r="H159" i="21"/>
  <c r="I132" i="21"/>
  <c r="H132" i="21"/>
  <c r="I97" i="21"/>
  <c r="H97" i="21"/>
  <c r="I87" i="21"/>
  <c r="H87" i="21"/>
  <c r="I156" i="21"/>
  <c r="H156" i="21"/>
  <c r="H146" i="21"/>
  <c r="I146" i="21"/>
  <c r="I111" i="21"/>
  <c r="H111" i="21"/>
  <c r="R21" i="22"/>
  <c r="F106" i="21"/>
  <c r="H58" i="21"/>
  <c r="H136" i="21"/>
  <c r="K136" i="27"/>
  <c r="I136" i="27"/>
  <c r="J136" i="27"/>
  <c r="J23" i="27"/>
  <c r="I23" i="27"/>
  <c r="K23" i="27"/>
  <c r="K101" i="27"/>
  <c r="I101" i="27"/>
  <c r="J101" i="27"/>
  <c r="K121" i="27"/>
  <c r="J121" i="27"/>
  <c r="I121" i="27"/>
  <c r="K103" i="27"/>
  <c r="J103" i="27"/>
  <c r="I103" i="27"/>
  <c r="I41" i="27"/>
  <c r="J41" i="27"/>
  <c r="K41" i="27"/>
  <c r="K26" i="27"/>
  <c r="J26" i="27"/>
  <c r="H34" i="27"/>
  <c r="I26" i="27"/>
  <c r="K51" i="27"/>
  <c r="J51" i="27"/>
  <c r="I51" i="27"/>
  <c r="K128" i="27"/>
  <c r="J128" i="27"/>
  <c r="I128" i="27"/>
  <c r="K87" i="27"/>
  <c r="J87" i="27"/>
  <c r="I87" i="27"/>
  <c r="J11" i="27"/>
  <c r="I11" i="27"/>
  <c r="K11" i="27"/>
  <c r="J88" i="27"/>
  <c r="I88" i="27"/>
  <c r="K88" i="27"/>
  <c r="I12" i="27"/>
  <c r="H20" i="27"/>
  <c r="J12" i="27"/>
  <c r="K12" i="27"/>
  <c r="I89" i="27"/>
  <c r="K89" i="27"/>
  <c r="J89" i="27"/>
  <c r="K22" i="27"/>
  <c r="I22" i="27"/>
  <c r="J22" i="27"/>
  <c r="K99" i="27"/>
  <c r="J99" i="27"/>
  <c r="I99" i="27"/>
  <c r="J153" i="27"/>
  <c r="K153" i="27"/>
  <c r="I153" i="27"/>
  <c r="I110" i="21"/>
  <c r="H110" i="21"/>
  <c r="D64" i="21"/>
  <c r="I152" i="21"/>
  <c r="H152" i="21"/>
  <c r="Q18" i="21"/>
  <c r="E162" i="21"/>
  <c r="Q11" i="21"/>
  <c r="R11" i="21"/>
  <c r="K98" i="22"/>
  <c r="J98" i="22"/>
  <c r="K102" i="22"/>
  <c r="J102" i="22"/>
  <c r="K124" i="22"/>
  <c r="J124" i="22"/>
  <c r="K94" i="22"/>
  <c r="J94" i="22"/>
  <c r="H105" i="22"/>
  <c r="H17" i="19"/>
  <c r="H18" i="19"/>
  <c r="J27" i="19"/>
  <c r="G35" i="19"/>
  <c r="H27" i="19"/>
  <c r="H53" i="19"/>
  <c r="H67" i="19"/>
  <c r="H47" i="19"/>
  <c r="H127" i="19"/>
  <c r="J73" i="19"/>
  <c r="H73" i="19"/>
  <c r="H159" i="19"/>
  <c r="H101" i="19"/>
  <c r="J101" i="19"/>
  <c r="H98" i="19"/>
  <c r="H141" i="19"/>
  <c r="H99" i="19"/>
  <c r="H142" i="19"/>
  <c r="H122" i="19"/>
  <c r="G121" i="19"/>
  <c r="J122" i="19"/>
  <c r="F105" i="19"/>
  <c r="F35" i="19"/>
  <c r="X86" i="18"/>
  <c r="T64" i="18"/>
  <c r="V62" i="18"/>
  <c r="X54" i="18"/>
  <c r="H48" i="18"/>
  <c r="I40" i="18"/>
  <c r="M36" i="18"/>
  <c r="P22" i="18"/>
  <c r="Q23" i="18"/>
  <c r="Q14" i="18"/>
  <c r="P20" i="18"/>
  <c r="H147" i="17"/>
  <c r="K139" i="17"/>
  <c r="J139" i="17"/>
  <c r="I139" i="17"/>
  <c r="H121" i="17"/>
  <c r="K122" i="17"/>
  <c r="J122" i="17"/>
  <c r="I122" i="17"/>
  <c r="K104" i="17"/>
  <c r="J104" i="17"/>
  <c r="I104" i="17"/>
  <c r="J88" i="17"/>
  <c r="I88" i="17"/>
  <c r="F63" i="17"/>
  <c r="K20" i="17"/>
  <c r="J20" i="17"/>
  <c r="I20" i="17"/>
  <c r="F21" i="17"/>
  <c r="F9" i="17"/>
  <c r="J140" i="16"/>
  <c r="I140" i="16"/>
  <c r="H105" i="16"/>
  <c r="J97" i="16"/>
  <c r="I97" i="16"/>
  <c r="W16" i="16"/>
  <c r="U16" i="16"/>
  <c r="V16" i="16"/>
  <c r="X102" i="18"/>
  <c r="L90" i="18"/>
  <c r="I32" i="18"/>
  <c r="O22" i="18"/>
  <c r="Q102" i="18"/>
  <c r="Q75" i="18"/>
  <c r="Q153" i="18"/>
  <c r="Q126" i="18"/>
  <c r="Q116" i="18"/>
  <c r="Q98" i="18"/>
  <c r="Q71" i="18"/>
  <c r="P148" i="18"/>
  <c r="Q149" i="18"/>
  <c r="I128" i="18"/>
  <c r="I93" i="18"/>
  <c r="H92" i="18"/>
  <c r="I66" i="18"/>
  <c r="I143" i="18"/>
  <c r="I142" i="18"/>
  <c r="I115" i="18"/>
  <c r="I88" i="18"/>
  <c r="I129" i="17"/>
  <c r="K129" i="17"/>
  <c r="J129" i="17"/>
  <c r="U15" i="17"/>
  <c r="W15" i="17"/>
  <c r="V15" i="17"/>
  <c r="E107" i="16"/>
  <c r="I70" i="16"/>
  <c r="J70" i="16"/>
  <c r="I27" i="16"/>
  <c r="H35" i="16"/>
  <c r="J27" i="16"/>
  <c r="H23" i="16"/>
  <c r="U118" i="18"/>
  <c r="X41" i="18"/>
  <c r="N22" i="18"/>
  <c r="X58" i="18"/>
  <c r="X136" i="18"/>
  <c r="X109" i="18"/>
  <c r="X73" i="18"/>
  <c r="X159" i="18"/>
  <c r="X141" i="18"/>
  <c r="X123" i="18"/>
  <c r="X79" i="18"/>
  <c r="W78" i="18"/>
  <c r="O104" i="18"/>
  <c r="Q96" i="18"/>
  <c r="I122" i="18"/>
  <c r="J154" i="17"/>
  <c r="I154" i="17"/>
  <c r="K154" i="17"/>
  <c r="J137" i="17"/>
  <c r="I137" i="17"/>
  <c r="K137" i="17"/>
  <c r="F121" i="17"/>
  <c r="J102" i="17"/>
  <c r="I102" i="17"/>
  <c r="K102" i="17"/>
  <c r="D37" i="17"/>
  <c r="E37" i="16"/>
  <c r="P21" i="16"/>
  <c r="G62" i="18"/>
  <c r="X16" i="18"/>
  <c r="V64" i="18"/>
  <c r="N104" i="18"/>
  <c r="N92" i="18"/>
  <c r="E121" i="17"/>
  <c r="K58" i="17"/>
  <c r="J58" i="17"/>
  <c r="I58" i="17"/>
  <c r="K41" i="17"/>
  <c r="J41" i="17"/>
  <c r="I41" i="17"/>
  <c r="H49" i="17"/>
  <c r="H37" i="17"/>
  <c r="K24" i="17"/>
  <c r="J24" i="17"/>
  <c r="I24" i="17"/>
  <c r="H23" i="17"/>
  <c r="J76" i="16"/>
  <c r="I76" i="16"/>
  <c r="J33" i="16"/>
  <c r="I33" i="16"/>
  <c r="W9" i="19"/>
  <c r="W121" i="19"/>
  <c r="W93" i="19"/>
  <c r="T48" i="18"/>
  <c r="G34" i="18"/>
  <c r="L22" i="18"/>
  <c r="Q10" i="18"/>
  <c r="U76" i="18"/>
  <c r="K160" i="17"/>
  <c r="J160" i="17"/>
  <c r="I160" i="17"/>
  <c r="F119" i="17"/>
  <c r="F107" i="17"/>
  <c r="K31" i="17"/>
  <c r="J31" i="17"/>
  <c r="I31" i="17"/>
  <c r="K14" i="17"/>
  <c r="J14" i="17"/>
  <c r="I14" i="17"/>
  <c r="H21" i="17"/>
  <c r="J153" i="16"/>
  <c r="I153" i="16"/>
  <c r="H161" i="16"/>
  <c r="H149" i="16"/>
  <c r="P26" i="19"/>
  <c r="P15" i="19"/>
  <c r="P14" i="19"/>
  <c r="P59" i="19"/>
  <c r="P128" i="19"/>
  <c r="P71" i="19"/>
  <c r="P158" i="19"/>
  <c r="P74" i="19"/>
  <c r="P156" i="19"/>
  <c r="P89" i="19"/>
  <c r="P108" i="19"/>
  <c r="O107" i="19"/>
  <c r="P155" i="19"/>
  <c r="P117" i="19"/>
  <c r="P153" i="19"/>
  <c r="O161" i="19"/>
  <c r="P127" i="19"/>
  <c r="X69" i="18"/>
  <c r="N34" i="18"/>
  <c r="Q19" i="18"/>
  <c r="X10" i="18"/>
  <c r="T148" i="18"/>
  <c r="D118" i="18"/>
  <c r="E161" i="17"/>
  <c r="K142" i="17"/>
  <c r="J142" i="17"/>
  <c r="I142" i="17"/>
  <c r="K125" i="17"/>
  <c r="J125" i="17"/>
  <c r="I125" i="17"/>
  <c r="H133" i="17"/>
  <c r="K108" i="17"/>
  <c r="J108" i="17"/>
  <c r="I108" i="17"/>
  <c r="H107" i="17"/>
  <c r="K90" i="17"/>
  <c r="J90" i="17"/>
  <c r="I90" i="17"/>
  <c r="F49" i="17"/>
  <c r="G9" i="17"/>
  <c r="J126" i="16"/>
  <c r="I126" i="16"/>
  <c r="H133" i="16"/>
  <c r="J83" i="16"/>
  <c r="I83" i="16"/>
  <c r="H91" i="16"/>
  <c r="E49" i="16"/>
  <c r="J14" i="16"/>
  <c r="I14" i="16"/>
  <c r="H21" i="16"/>
  <c r="N93" i="19"/>
  <c r="M156" i="15"/>
  <c r="L156" i="15"/>
  <c r="I156" i="15"/>
  <c r="K156" i="15"/>
  <c r="J156" i="15"/>
  <c r="M122" i="15"/>
  <c r="L122" i="15"/>
  <c r="I122" i="15"/>
  <c r="K122" i="15"/>
  <c r="J122" i="15"/>
  <c r="M87" i="15"/>
  <c r="L87" i="15"/>
  <c r="I87" i="15"/>
  <c r="K87" i="15"/>
  <c r="J87" i="15"/>
  <c r="L66" i="15"/>
  <c r="K66" i="15"/>
  <c r="M66" i="15"/>
  <c r="J66" i="15"/>
  <c r="I66" i="15"/>
  <c r="L44" i="15"/>
  <c r="J44" i="15"/>
  <c r="I26" i="15"/>
  <c r="K26" i="15"/>
  <c r="L11" i="15"/>
  <c r="J11" i="15"/>
  <c r="C64" i="18"/>
  <c r="I62" i="15"/>
  <c r="M62" i="15"/>
  <c r="L62" i="15"/>
  <c r="K62" i="15"/>
  <c r="J62" i="15"/>
  <c r="D49" i="15"/>
  <c r="M108" i="15"/>
  <c r="L108" i="15"/>
  <c r="K108" i="15"/>
  <c r="J108" i="15"/>
  <c r="I108" i="15"/>
  <c r="J109" i="15"/>
  <c r="I109" i="15"/>
  <c r="M109" i="15"/>
  <c r="L109" i="15"/>
  <c r="K109" i="15"/>
  <c r="I95" i="15"/>
  <c r="L95" i="15"/>
  <c r="K95" i="15"/>
  <c r="J95" i="15"/>
  <c r="M95" i="15"/>
  <c r="K81" i="15"/>
  <c r="J81" i="15"/>
  <c r="I81" i="15"/>
  <c r="M81" i="15"/>
  <c r="L81" i="15"/>
  <c r="K150" i="15"/>
  <c r="J150" i="15"/>
  <c r="I150" i="15"/>
  <c r="M150" i="15"/>
  <c r="L150" i="15"/>
  <c r="G146" i="13"/>
  <c r="F104" i="13"/>
  <c r="G34" i="13"/>
  <c r="C104" i="18"/>
  <c r="K88" i="15"/>
  <c r="J88" i="15"/>
  <c r="I88" i="15"/>
  <c r="M88" i="15"/>
  <c r="L88" i="15"/>
  <c r="J68" i="15"/>
  <c r="I68" i="15"/>
  <c r="M68" i="15"/>
  <c r="L68" i="15"/>
  <c r="K68" i="15"/>
  <c r="L46" i="15"/>
  <c r="J46" i="15"/>
  <c r="L29" i="15"/>
  <c r="J29" i="15"/>
  <c r="I128" i="15"/>
  <c r="K128" i="15"/>
  <c r="K76" i="18"/>
  <c r="K118" i="18"/>
  <c r="S34" i="18"/>
  <c r="S148" i="18"/>
  <c r="S134" i="18"/>
  <c r="F23" i="16"/>
  <c r="F121" i="16"/>
  <c r="C106" i="18"/>
  <c r="M144" i="15"/>
  <c r="J144" i="15"/>
  <c r="L144" i="15"/>
  <c r="I144" i="15"/>
  <c r="K144" i="15"/>
  <c r="M75" i="15"/>
  <c r="L75" i="15"/>
  <c r="K75" i="15"/>
  <c r="I75" i="15"/>
  <c r="J75" i="15"/>
  <c r="M58" i="15"/>
  <c r="L58" i="15"/>
  <c r="K58" i="15"/>
  <c r="I58" i="15"/>
  <c r="J58" i="15"/>
  <c r="K19" i="15"/>
  <c r="I19" i="15"/>
  <c r="K11" i="15"/>
  <c r="I11" i="15"/>
  <c r="L113" i="15"/>
  <c r="J113" i="15"/>
  <c r="L102" i="15"/>
  <c r="J102" i="15"/>
  <c r="C35" i="17"/>
  <c r="C149" i="17"/>
  <c r="C9" i="17"/>
  <c r="C161" i="17"/>
  <c r="F133" i="15"/>
  <c r="V56" i="12"/>
  <c r="S56" i="12"/>
  <c r="T56" i="12"/>
  <c r="U19" i="12"/>
  <c r="C9" i="16"/>
  <c r="W17" i="15"/>
  <c r="X17" i="15"/>
  <c r="Y17" i="15"/>
  <c r="C53" i="12"/>
  <c r="I10" i="12"/>
  <c r="J10" i="12"/>
  <c r="I117" i="13"/>
  <c r="K117" i="13"/>
  <c r="J117" i="13"/>
  <c r="N100" i="10"/>
  <c r="Q18" i="6"/>
  <c r="R18" i="6"/>
  <c r="H123" i="3"/>
  <c r="K90" i="3"/>
  <c r="J90" i="3"/>
  <c r="L24" i="5"/>
  <c r="J24" i="5"/>
  <c r="T14" i="14"/>
  <c r="S14" i="14"/>
  <c r="L214" i="3"/>
  <c r="K214" i="3"/>
  <c r="J214" i="3"/>
  <c r="K50" i="3"/>
  <c r="J50" i="3"/>
  <c r="K20" i="6"/>
  <c r="J20" i="6"/>
  <c r="I20" i="6"/>
  <c r="L165" i="3"/>
  <c r="K165" i="3"/>
  <c r="J165" i="3"/>
  <c r="S12" i="5"/>
  <c r="U12" i="5"/>
  <c r="W12" i="5"/>
  <c r="V12" i="5"/>
  <c r="T12" i="5"/>
  <c r="W14" i="5"/>
  <c r="L125" i="28"/>
  <c r="J125" i="28"/>
  <c r="E34" i="28"/>
  <c r="D48" i="27"/>
  <c r="D20" i="27"/>
  <c r="L86" i="30"/>
  <c r="E132" i="27"/>
  <c r="F104" i="27"/>
  <c r="E34" i="27"/>
  <c r="N12" i="33"/>
  <c r="I41" i="28"/>
  <c r="M41" i="28"/>
  <c r="K41" i="28"/>
  <c r="L41" i="28"/>
  <c r="J41" i="28"/>
  <c r="C48" i="28"/>
  <c r="C34" i="28"/>
  <c r="G118" i="27"/>
  <c r="K137" i="26"/>
  <c r="J137" i="26"/>
  <c r="I137" i="26"/>
  <c r="F104" i="26"/>
  <c r="K25" i="26"/>
  <c r="J25" i="26"/>
  <c r="I25" i="26"/>
  <c r="I101" i="26"/>
  <c r="K101" i="26"/>
  <c r="J101" i="26"/>
  <c r="F34" i="26"/>
  <c r="K109" i="26"/>
  <c r="I109" i="26"/>
  <c r="J109" i="26"/>
  <c r="K95" i="28"/>
  <c r="I95" i="28"/>
  <c r="M95" i="28"/>
  <c r="J95" i="28"/>
  <c r="L95" i="28"/>
  <c r="L14" i="28"/>
  <c r="J14" i="28"/>
  <c r="M14" i="28"/>
  <c r="K14" i="28"/>
  <c r="I14" i="28"/>
  <c r="L109" i="28"/>
  <c r="J109" i="28"/>
  <c r="M109" i="28"/>
  <c r="K109" i="28"/>
  <c r="I109" i="28"/>
  <c r="I58" i="28"/>
  <c r="L58" i="28"/>
  <c r="K58" i="28"/>
  <c r="J58" i="28"/>
  <c r="M58" i="28"/>
  <c r="M151" i="28"/>
  <c r="L151" i="28"/>
  <c r="J151" i="28"/>
  <c r="K151" i="28"/>
  <c r="I151" i="28"/>
  <c r="L83" i="28"/>
  <c r="J83" i="28"/>
  <c r="K83" i="28"/>
  <c r="I83" i="28"/>
  <c r="M83" i="28"/>
  <c r="L74" i="28"/>
  <c r="J74" i="28"/>
  <c r="I74" i="28"/>
  <c r="M74" i="28"/>
  <c r="K74" i="28"/>
  <c r="L120" i="28"/>
  <c r="I120" i="28"/>
  <c r="M120" i="28"/>
  <c r="K120" i="28"/>
  <c r="J120" i="28"/>
  <c r="M123" i="28"/>
  <c r="K123" i="28"/>
  <c r="J123" i="28"/>
  <c r="L123" i="28"/>
  <c r="I123" i="28"/>
  <c r="K155" i="28"/>
  <c r="J155" i="28"/>
  <c r="I155" i="28"/>
  <c r="M155" i="28"/>
  <c r="L155" i="28"/>
  <c r="J81" i="28"/>
  <c r="M81" i="28"/>
  <c r="L81" i="28"/>
  <c r="K81" i="28"/>
  <c r="I81" i="28"/>
  <c r="J158" i="28"/>
  <c r="I158" i="28"/>
  <c r="M158" i="28"/>
  <c r="K158" i="28"/>
  <c r="L158" i="28"/>
  <c r="M53" i="28"/>
  <c r="L53" i="28"/>
  <c r="K53" i="28"/>
  <c r="J53" i="28"/>
  <c r="I53" i="28"/>
  <c r="M130" i="28"/>
  <c r="K130" i="28"/>
  <c r="I130" i="28"/>
  <c r="L130" i="28"/>
  <c r="J130" i="28"/>
  <c r="G76" i="27"/>
  <c r="D76" i="26"/>
  <c r="K47" i="26"/>
  <c r="J47" i="26"/>
  <c r="I47" i="26"/>
  <c r="K22" i="26"/>
  <c r="J22" i="26"/>
  <c r="I22" i="26"/>
  <c r="K123" i="26"/>
  <c r="J123" i="26"/>
  <c r="I123" i="26"/>
  <c r="J28" i="26"/>
  <c r="K28" i="26"/>
  <c r="I28" i="26"/>
  <c r="H34" i="26"/>
  <c r="E34" i="26"/>
  <c r="L232" i="24"/>
  <c r="N232" i="24"/>
  <c r="I64" i="26"/>
  <c r="J64" i="26"/>
  <c r="I113" i="26"/>
  <c r="J113" i="26"/>
  <c r="I14" i="26"/>
  <c r="J14" i="26"/>
  <c r="J92" i="26"/>
  <c r="I92" i="26"/>
  <c r="J78" i="26"/>
  <c r="I78" i="26"/>
  <c r="I159" i="26"/>
  <c r="J159" i="26"/>
  <c r="C48" i="27"/>
  <c r="C118" i="27"/>
  <c r="J131" i="26"/>
  <c r="I131" i="26"/>
  <c r="E118" i="26"/>
  <c r="C132" i="26"/>
  <c r="C62" i="26"/>
  <c r="J217" i="24"/>
  <c r="J213" i="24"/>
  <c r="L211" i="24"/>
  <c r="J262" i="24"/>
  <c r="J258" i="24"/>
  <c r="L216" i="24"/>
  <c r="J209" i="24"/>
  <c r="L149" i="22"/>
  <c r="J149" i="22"/>
  <c r="K149" i="22"/>
  <c r="L136" i="22"/>
  <c r="K136" i="22"/>
  <c r="J136" i="22"/>
  <c r="L123" i="22"/>
  <c r="K123" i="22"/>
  <c r="J123" i="22"/>
  <c r="L37" i="22"/>
  <c r="K37" i="22"/>
  <c r="J37" i="22"/>
  <c r="L24" i="22"/>
  <c r="K24" i="22"/>
  <c r="J24" i="22"/>
  <c r="X9" i="22"/>
  <c r="V9" i="22"/>
  <c r="W9" i="22"/>
  <c r="X15" i="22"/>
  <c r="X20" i="22"/>
  <c r="X12" i="22"/>
  <c r="X17" i="22"/>
  <c r="D133" i="22"/>
  <c r="D77" i="22"/>
  <c r="W17" i="22"/>
  <c r="V17" i="22"/>
  <c r="K156" i="22"/>
  <c r="J156" i="22"/>
  <c r="L156" i="22"/>
  <c r="K143" i="22"/>
  <c r="J143" i="22"/>
  <c r="L143" i="22"/>
  <c r="K130" i="22"/>
  <c r="J130" i="22"/>
  <c r="L130" i="22"/>
  <c r="K117" i="22"/>
  <c r="J117" i="22"/>
  <c r="L117" i="22"/>
  <c r="C77" i="22"/>
  <c r="K44" i="22"/>
  <c r="J44" i="22"/>
  <c r="L44" i="22"/>
  <c r="K31" i="22"/>
  <c r="J31" i="22"/>
  <c r="L31" i="22"/>
  <c r="W11" i="22"/>
  <c r="V11" i="22"/>
  <c r="X11" i="22"/>
  <c r="F161" i="22"/>
  <c r="F105" i="22"/>
  <c r="F49" i="22"/>
  <c r="L138" i="22"/>
  <c r="K138" i="22"/>
  <c r="J138" i="22"/>
  <c r="L125" i="22"/>
  <c r="K125" i="22"/>
  <c r="J125" i="22"/>
  <c r="I133" i="22"/>
  <c r="L112" i="22"/>
  <c r="K112" i="22"/>
  <c r="J112" i="22"/>
  <c r="I119" i="22"/>
  <c r="L99" i="22"/>
  <c r="K99" i="22"/>
  <c r="J99" i="22"/>
  <c r="L26" i="22"/>
  <c r="K26" i="22"/>
  <c r="J26" i="22"/>
  <c r="J164" i="24"/>
  <c r="L168" i="24"/>
  <c r="J171" i="24"/>
  <c r="L13" i="22"/>
  <c r="K13" i="22"/>
  <c r="J13" i="22"/>
  <c r="I21" i="22"/>
  <c r="S21" i="22"/>
  <c r="H69" i="21"/>
  <c r="I69" i="21"/>
  <c r="H45" i="21"/>
  <c r="F50" i="21"/>
  <c r="Q13" i="21"/>
  <c r="R13" i="21"/>
  <c r="I99" i="21"/>
  <c r="H99" i="21"/>
  <c r="H63" i="21"/>
  <c r="I63" i="21"/>
  <c r="I141" i="21"/>
  <c r="H141" i="21"/>
  <c r="I105" i="21"/>
  <c r="H105" i="21"/>
  <c r="I96" i="21"/>
  <c r="H96" i="21"/>
  <c r="H77" i="21"/>
  <c r="I77" i="21"/>
  <c r="H155" i="21"/>
  <c r="I155" i="21"/>
  <c r="I119" i="21"/>
  <c r="H119" i="21"/>
  <c r="H47" i="21"/>
  <c r="I47" i="21"/>
  <c r="H30" i="21"/>
  <c r="I30" i="21"/>
  <c r="H14" i="21"/>
  <c r="G22" i="21"/>
  <c r="I14" i="21"/>
  <c r="H61" i="21"/>
  <c r="F120" i="21"/>
  <c r="H67" i="21"/>
  <c r="K78" i="27"/>
  <c r="J78" i="27"/>
  <c r="I78" i="27"/>
  <c r="K95" i="27"/>
  <c r="J95" i="27"/>
  <c r="I95" i="27"/>
  <c r="K36" i="27"/>
  <c r="J36" i="27"/>
  <c r="I36" i="27"/>
  <c r="J126" i="27"/>
  <c r="K126" i="27"/>
  <c r="I126" i="27"/>
  <c r="J109" i="27"/>
  <c r="K109" i="27"/>
  <c r="I109" i="27"/>
  <c r="K58" i="27"/>
  <c r="I58" i="27"/>
  <c r="J58" i="27"/>
  <c r="K43" i="27"/>
  <c r="J43" i="27"/>
  <c r="I43" i="27"/>
  <c r="K59" i="27"/>
  <c r="J59" i="27"/>
  <c r="I59" i="27"/>
  <c r="I137" i="27"/>
  <c r="K137" i="27"/>
  <c r="J137" i="27"/>
  <c r="K96" i="27"/>
  <c r="J96" i="27"/>
  <c r="I96" i="27"/>
  <c r="H104" i="27"/>
  <c r="J19" i="27"/>
  <c r="I19" i="27"/>
  <c r="K19" i="27"/>
  <c r="J97" i="27"/>
  <c r="I97" i="27"/>
  <c r="K97" i="27"/>
  <c r="I29" i="27"/>
  <c r="K29" i="27"/>
  <c r="J29" i="27"/>
  <c r="I98" i="27"/>
  <c r="K98" i="27"/>
  <c r="J98" i="27"/>
  <c r="K30" i="27"/>
  <c r="J30" i="27"/>
  <c r="I30" i="27"/>
  <c r="K108" i="27"/>
  <c r="J108" i="27"/>
  <c r="I108" i="27"/>
  <c r="H146" i="27"/>
  <c r="K138" i="27"/>
  <c r="I138" i="27"/>
  <c r="J138" i="27"/>
  <c r="E50" i="21"/>
  <c r="E78" i="21"/>
  <c r="E120" i="21"/>
  <c r="G133" i="22"/>
  <c r="G35" i="22"/>
  <c r="G147" i="22"/>
  <c r="Q15" i="21"/>
  <c r="R15" i="21"/>
  <c r="K46" i="22"/>
  <c r="J46" i="22"/>
  <c r="K137" i="22"/>
  <c r="J137" i="22"/>
  <c r="J141" i="22"/>
  <c r="K141" i="22"/>
  <c r="H119" i="22"/>
  <c r="K111" i="22"/>
  <c r="J111" i="22"/>
  <c r="H16" i="19"/>
  <c r="H57" i="19"/>
  <c r="G9" i="19"/>
  <c r="J29" i="19" s="1"/>
  <c r="H10" i="19"/>
  <c r="J61" i="19"/>
  <c r="H61" i="19"/>
  <c r="J71" i="19"/>
  <c r="H71" i="19"/>
  <c r="H56" i="19"/>
  <c r="G63" i="19"/>
  <c r="H144" i="19"/>
  <c r="J144" i="19"/>
  <c r="J82" i="19"/>
  <c r="H82" i="19"/>
  <c r="J52" i="19"/>
  <c r="H52" i="19"/>
  <c r="G51" i="19"/>
  <c r="H118" i="19"/>
  <c r="H102" i="19"/>
  <c r="H145" i="19"/>
  <c r="J145" i="19"/>
  <c r="H103" i="19"/>
  <c r="H146" i="19"/>
  <c r="J146" i="19"/>
  <c r="H126" i="19"/>
  <c r="J126" i="19"/>
  <c r="F119" i="19"/>
  <c r="F107" i="19"/>
  <c r="X155" i="18"/>
  <c r="L134" i="18"/>
  <c r="X39" i="18"/>
  <c r="E36" i="18"/>
  <c r="H22" i="18"/>
  <c r="I23" i="18"/>
  <c r="I14" i="18"/>
  <c r="H20" i="18"/>
  <c r="K87" i="17"/>
  <c r="J87" i="17"/>
  <c r="I87" i="17"/>
  <c r="J71" i="17"/>
  <c r="I71" i="17"/>
  <c r="J54" i="17"/>
  <c r="I54" i="17"/>
  <c r="V12" i="17"/>
  <c r="U12" i="17"/>
  <c r="J131" i="16"/>
  <c r="I131" i="16"/>
  <c r="J88" i="16"/>
  <c r="I88" i="16"/>
  <c r="J54" i="16"/>
  <c r="I54" i="16"/>
  <c r="Q121" i="18"/>
  <c r="P120" i="18"/>
  <c r="Q41" i="18"/>
  <c r="X31" i="18"/>
  <c r="G22" i="18"/>
  <c r="Q111" i="18"/>
  <c r="Q84" i="18"/>
  <c r="Q57" i="18"/>
  <c r="Q135" i="18"/>
  <c r="P134" i="18"/>
  <c r="Q125" i="18"/>
  <c r="Q107" i="18"/>
  <c r="P106" i="18"/>
  <c r="Q80" i="18"/>
  <c r="Q157" i="18"/>
  <c r="I137" i="18"/>
  <c r="I101" i="18"/>
  <c r="I74" i="18"/>
  <c r="I152" i="18"/>
  <c r="H160" i="18"/>
  <c r="I151" i="18"/>
  <c r="I124" i="18"/>
  <c r="H132" i="18"/>
  <c r="I97" i="18"/>
  <c r="D133" i="17"/>
  <c r="I112" i="17"/>
  <c r="K112" i="17"/>
  <c r="J112" i="17"/>
  <c r="I95" i="17"/>
  <c r="J95" i="17"/>
  <c r="K95" i="17"/>
  <c r="F79" i="17"/>
  <c r="I60" i="17"/>
  <c r="K60" i="17"/>
  <c r="J60" i="17"/>
  <c r="P21" i="17"/>
  <c r="P9" i="17"/>
  <c r="I104" i="16"/>
  <c r="J104" i="16"/>
  <c r="I61" i="16"/>
  <c r="J61" i="16"/>
  <c r="I20" i="16"/>
  <c r="J20" i="16"/>
  <c r="D134" i="18"/>
  <c r="F22" i="18"/>
  <c r="X67" i="18"/>
  <c r="X144" i="18"/>
  <c r="X117" i="18"/>
  <c r="X82" i="18"/>
  <c r="W90" i="18"/>
  <c r="X72" i="18"/>
  <c r="X150" i="18"/>
  <c r="X131" i="18"/>
  <c r="X87" i="18"/>
  <c r="O134" i="18"/>
  <c r="O148" i="18"/>
  <c r="Q113" i="18"/>
  <c r="G92" i="18"/>
  <c r="G160" i="18"/>
  <c r="G106" i="18"/>
  <c r="D149" i="17"/>
  <c r="G77" i="17"/>
  <c r="J15" i="17"/>
  <c r="I15" i="17"/>
  <c r="K15" i="17"/>
  <c r="J155" i="16"/>
  <c r="I155" i="16"/>
  <c r="J34" i="16"/>
  <c r="I34" i="16"/>
  <c r="E21" i="16"/>
  <c r="M160" i="18"/>
  <c r="I121" i="18"/>
  <c r="H120" i="18"/>
  <c r="Q52" i="18"/>
  <c r="Q43" i="18"/>
  <c r="U48" i="18"/>
  <c r="V132" i="18"/>
  <c r="V78" i="18"/>
  <c r="V146" i="18"/>
  <c r="F160" i="18"/>
  <c r="F106" i="18"/>
  <c r="F120" i="18"/>
  <c r="K153" i="17"/>
  <c r="J153" i="17"/>
  <c r="I153" i="17"/>
  <c r="H161" i="17"/>
  <c r="H149" i="17"/>
  <c r="K136" i="17"/>
  <c r="J136" i="17"/>
  <c r="I136" i="17"/>
  <c r="H135" i="17"/>
  <c r="K118" i="17"/>
  <c r="J118" i="17"/>
  <c r="I118" i="17"/>
  <c r="F77" i="17"/>
  <c r="F65" i="17"/>
  <c r="J154" i="16"/>
  <c r="I154" i="16"/>
  <c r="J111" i="16"/>
  <c r="I111" i="16"/>
  <c r="H119" i="16"/>
  <c r="H107" i="16"/>
  <c r="E35" i="16"/>
  <c r="W35" i="19"/>
  <c r="W23" i="19"/>
  <c r="I113" i="18"/>
  <c r="L48" i="18"/>
  <c r="D22" i="18"/>
  <c r="I10" i="18"/>
  <c r="U62" i="18"/>
  <c r="M64" i="18"/>
  <c r="M132" i="18"/>
  <c r="M78" i="18"/>
  <c r="M146" i="18"/>
  <c r="M134" i="18"/>
  <c r="E62" i="18"/>
  <c r="K143" i="17"/>
  <c r="J143" i="17"/>
  <c r="I143" i="17"/>
  <c r="D35" i="17"/>
  <c r="D23" i="17"/>
  <c r="J144" i="16"/>
  <c r="I144" i="16"/>
  <c r="J110" i="16"/>
  <c r="I110" i="16"/>
  <c r="K67" i="16"/>
  <c r="J67" i="16"/>
  <c r="I67" i="16"/>
  <c r="P27" i="19"/>
  <c r="O35" i="19"/>
  <c r="P16" i="19"/>
  <c r="P30" i="19"/>
  <c r="P68" i="19"/>
  <c r="P145" i="19"/>
  <c r="P75" i="19"/>
  <c r="P38" i="19"/>
  <c r="O37" i="19"/>
  <c r="O91" i="19"/>
  <c r="P83" i="19"/>
  <c r="P33" i="19"/>
  <c r="P124" i="19"/>
  <c r="P112" i="19"/>
  <c r="P157" i="19"/>
  <c r="P122" i="19"/>
  <c r="O121" i="19"/>
  <c r="P88" i="19"/>
  <c r="P131" i="19"/>
  <c r="I95" i="18"/>
  <c r="X68" i="18"/>
  <c r="W76" i="18"/>
  <c r="L62" i="18"/>
  <c r="U50" i="18"/>
  <c r="F34" i="18"/>
  <c r="I19" i="18"/>
  <c r="T120" i="18"/>
  <c r="L104" i="18"/>
  <c r="D132" i="18"/>
  <c r="D78" i="18"/>
  <c r="D76" i="18"/>
  <c r="D64" i="18"/>
  <c r="F161" i="17"/>
  <c r="K73" i="17"/>
  <c r="J73" i="17"/>
  <c r="I73" i="17"/>
  <c r="G63" i="17"/>
  <c r="K160" i="16"/>
  <c r="J160" i="16"/>
  <c r="I160" i="16"/>
  <c r="J117" i="16"/>
  <c r="I117" i="16"/>
  <c r="J74" i="16"/>
  <c r="I74" i="16"/>
  <c r="J40" i="16"/>
  <c r="I40" i="16"/>
  <c r="S9" i="16"/>
  <c r="U10" i="16"/>
  <c r="V10" i="16"/>
  <c r="N79" i="19"/>
  <c r="N119" i="19"/>
  <c r="N77" i="19"/>
  <c r="F161" i="16"/>
  <c r="D91" i="15"/>
  <c r="L61" i="15"/>
  <c r="J61" i="15"/>
  <c r="K43" i="15"/>
  <c r="I43" i="15"/>
  <c r="G49" i="15"/>
  <c r="L16" i="15"/>
  <c r="K16" i="15"/>
  <c r="M16" i="15"/>
  <c r="J16" i="15"/>
  <c r="I16" i="15"/>
  <c r="C50" i="18"/>
  <c r="M153" i="15"/>
  <c r="J153" i="15"/>
  <c r="I153" i="15"/>
  <c r="H161" i="15"/>
  <c r="L153" i="15"/>
  <c r="K153" i="15"/>
  <c r="M118" i="15"/>
  <c r="J118" i="15"/>
  <c r="I118" i="15"/>
  <c r="L118" i="15"/>
  <c r="K118" i="15"/>
  <c r="M84" i="15"/>
  <c r="J84" i="15"/>
  <c r="I84" i="15"/>
  <c r="L84" i="15"/>
  <c r="K84" i="15"/>
  <c r="M116" i="15"/>
  <c r="L116" i="15"/>
  <c r="K116" i="15"/>
  <c r="J116" i="15"/>
  <c r="I116" i="15"/>
  <c r="J117" i="15"/>
  <c r="I117" i="15"/>
  <c r="M117" i="15"/>
  <c r="L117" i="15"/>
  <c r="K117" i="15"/>
  <c r="I103" i="15"/>
  <c r="L103" i="15"/>
  <c r="K103" i="15"/>
  <c r="J103" i="15"/>
  <c r="M103" i="15"/>
  <c r="K89" i="15"/>
  <c r="M89" i="15"/>
  <c r="J89" i="15"/>
  <c r="I89" i="15"/>
  <c r="L89" i="15"/>
  <c r="K158" i="15"/>
  <c r="M158" i="15"/>
  <c r="J158" i="15"/>
  <c r="I158" i="15"/>
  <c r="L158" i="15"/>
  <c r="G104" i="13"/>
  <c r="F62" i="13"/>
  <c r="C90" i="18"/>
  <c r="C132" i="18"/>
  <c r="I137" i="15"/>
  <c r="K137" i="15"/>
  <c r="K48" i="18"/>
  <c r="K90" i="18"/>
  <c r="K62" i="18"/>
  <c r="K50" i="18"/>
  <c r="K78" i="18"/>
  <c r="K146" i="18"/>
  <c r="S92" i="18"/>
  <c r="F79" i="16"/>
  <c r="F21" i="16"/>
  <c r="F107" i="16"/>
  <c r="S50" i="18"/>
  <c r="F9" i="16"/>
  <c r="I96" i="15"/>
  <c r="K96" i="15"/>
  <c r="D119" i="15"/>
  <c r="L111" i="15"/>
  <c r="J111" i="15"/>
  <c r="C51" i="17"/>
  <c r="C121" i="17"/>
  <c r="F63" i="15"/>
  <c r="U15" i="12"/>
  <c r="H56" i="12"/>
  <c r="L9" i="12"/>
  <c r="K9" i="12"/>
  <c r="J9" i="12"/>
  <c r="I9" i="12"/>
  <c r="N75" i="10"/>
  <c r="K88" i="13"/>
  <c r="J88" i="13"/>
  <c r="I88" i="13"/>
  <c r="I24" i="13"/>
  <c r="K24" i="13"/>
  <c r="J24" i="13"/>
  <c r="S23" i="12"/>
  <c r="T23" i="12"/>
  <c r="F188" i="3"/>
  <c r="J82" i="3"/>
  <c r="K82" i="3"/>
  <c r="L10" i="5"/>
  <c r="J10" i="5"/>
  <c r="L13" i="5"/>
  <c r="J13" i="5"/>
  <c r="L34" i="5"/>
  <c r="K34" i="5"/>
  <c r="J34" i="5"/>
  <c r="I34" i="5"/>
  <c r="M34" i="5"/>
  <c r="M35" i="5"/>
  <c r="K59" i="3"/>
  <c r="J59" i="3"/>
  <c r="L157" i="3"/>
  <c r="K157" i="3"/>
  <c r="J157" i="3"/>
  <c r="G193" i="3"/>
  <c r="E20" i="27"/>
  <c r="L54" i="30"/>
  <c r="N54" i="30"/>
  <c r="L83" i="30"/>
  <c r="D160" i="28"/>
  <c r="F132" i="27"/>
  <c r="F76" i="27"/>
  <c r="N101" i="33"/>
  <c r="C104" i="28"/>
  <c r="C62" i="28"/>
  <c r="K94" i="26"/>
  <c r="J94" i="26"/>
  <c r="I94" i="26"/>
  <c r="H76" i="26"/>
  <c r="K68" i="26"/>
  <c r="J68" i="26"/>
  <c r="I68" i="26"/>
  <c r="D104" i="26"/>
  <c r="I75" i="26"/>
  <c r="K75" i="26"/>
  <c r="J75" i="26"/>
  <c r="I50" i="26"/>
  <c r="K50" i="26"/>
  <c r="J50" i="26"/>
  <c r="I24" i="26"/>
  <c r="K24" i="26"/>
  <c r="J24" i="26"/>
  <c r="J117" i="26"/>
  <c r="K117" i="26"/>
  <c r="I117" i="26"/>
  <c r="H118" i="26"/>
  <c r="C90" i="28"/>
  <c r="I15" i="28"/>
  <c r="M15" i="28"/>
  <c r="L15" i="28"/>
  <c r="K15" i="28"/>
  <c r="J15" i="28"/>
  <c r="M116" i="28"/>
  <c r="J116" i="28"/>
  <c r="L116" i="28"/>
  <c r="K116" i="28"/>
  <c r="I116" i="28"/>
  <c r="L59" i="28"/>
  <c r="K59" i="28"/>
  <c r="J59" i="28"/>
  <c r="I59" i="28"/>
  <c r="M59" i="28"/>
  <c r="K26" i="28"/>
  <c r="I26" i="28"/>
  <c r="H34" i="28"/>
  <c r="L26" i="28"/>
  <c r="J26" i="28"/>
  <c r="M26" i="28"/>
  <c r="L135" i="28"/>
  <c r="J135" i="28"/>
  <c r="I135" i="28"/>
  <c r="M135" i="28"/>
  <c r="K135" i="28"/>
  <c r="M82" i="28"/>
  <c r="J82" i="28"/>
  <c r="I82" i="28"/>
  <c r="H90" i="28"/>
  <c r="L82" i="28"/>
  <c r="K82" i="28"/>
  <c r="M134" i="28"/>
  <c r="L134" i="28"/>
  <c r="J134" i="28"/>
  <c r="K134" i="28"/>
  <c r="I134" i="28"/>
  <c r="M131" i="28"/>
  <c r="K131" i="28"/>
  <c r="J131" i="28"/>
  <c r="L131" i="28"/>
  <c r="I131" i="28"/>
  <c r="J12" i="28"/>
  <c r="H20" i="28"/>
  <c r="M12" i="28"/>
  <c r="L12" i="28"/>
  <c r="I12" i="28"/>
  <c r="K12" i="28"/>
  <c r="J89" i="28"/>
  <c r="M89" i="28"/>
  <c r="I89" i="28"/>
  <c r="L89" i="28"/>
  <c r="K89" i="28"/>
  <c r="I153" i="28"/>
  <c r="L153" i="28"/>
  <c r="M153" i="28"/>
  <c r="K153" i="28"/>
  <c r="J153" i="28"/>
  <c r="K61" i="28"/>
  <c r="J61" i="28"/>
  <c r="I61" i="28"/>
  <c r="M61" i="28"/>
  <c r="L61" i="28"/>
  <c r="M139" i="28"/>
  <c r="K139" i="28"/>
  <c r="L139" i="28"/>
  <c r="J139" i="28"/>
  <c r="I139" i="28"/>
  <c r="G132" i="27"/>
  <c r="F132" i="26"/>
  <c r="J122" i="26"/>
  <c r="K122" i="26"/>
  <c r="I122" i="26"/>
  <c r="D118" i="26"/>
  <c r="J240" i="24"/>
  <c r="J231" i="24"/>
  <c r="I72" i="26"/>
  <c r="J72" i="26"/>
  <c r="I114" i="26"/>
  <c r="J114" i="26"/>
  <c r="J23" i="26"/>
  <c r="I23" i="26"/>
  <c r="J100" i="26"/>
  <c r="I100" i="26"/>
  <c r="J9" i="26"/>
  <c r="I9" i="26"/>
  <c r="J86" i="26"/>
  <c r="I86" i="26"/>
  <c r="G118" i="26"/>
  <c r="J110" i="26"/>
  <c r="I110" i="26"/>
  <c r="C20" i="27"/>
  <c r="C104" i="27"/>
  <c r="I129" i="26"/>
  <c r="J129" i="26"/>
  <c r="I61" i="26"/>
  <c r="J61" i="26"/>
  <c r="E76" i="26"/>
  <c r="E104" i="26"/>
  <c r="C160" i="26"/>
  <c r="L129" i="24"/>
  <c r="N208" i="24"/>
  <c r="J212" i="24"/>
  <c r="L259" i="24"/>
  <c r="N259" i="24"/>
  <c r="N211" i="24"/>
  <c r="J208" i="24"/>
  <c r="L208" i="24"/>
  <c r="L110" i="22"/>
  <c r="K110" i="22"/>
  <c r="J110" i="22"/>
  <c r="I105" i="22"/>
  <c r="L97" i="22"/>
  <c r="J97" i="22"/>
  <c r="K97" i="22"/>
  <c r="L84" i="22"/>
  <c r="K84" i="22"/>
  <c r="J84" i="22"/>
  <c r="L71" i="22"/>
  <c r="K71" i="22"/>
  <c r="J71" i="22"/>
  <c r="J17" i="22"/>
  <c r="L17" i="22"/>
  <c r="K17" i="22"/>
  <c r="K104" i="22"/>
  <c r="J104" i="22"/>
  <c r="L104" i="22"/>
  <c r="E63" i="22"/>
  <c r="C21" i="22"/>
  <c r="L159" i="22"/>
  <c r="K159" i="22"/>
  <c r="J159" i="22"/>
  <c r="C119" i="22"/>
  <c r="C105" i="22"/>
  <c r="L86" i="22"/>
  <c r="K86" i="22"/>
  <c r="J86" i="22"/>
  <c r="L73" i="22"/>
  <c r="K73" i="22"/>
  <c r="J73" i="22"/>
  <c r="L60" i="22"/>
  <c r="K60" i="22"/>
  <c r="J60" i="22"/>
  <c r="L47" i="22"/>
  <c r="K47" i="22"/>
  <c r="J47" i="22"/>
  <c r="L16" i="22"/>
  <c r="K16" i="22"/>
  <c r="J16" i="22"/>
  <c r="L169" i="24"/>
  <c r="J174" i="24"/>
  <c r="X18" i="22"/>
  <c r="W18" i="22"/>
  <c r="V18" i="22"/>
  <c r="H66" i="21"/>
  <c r="H13" i="21"/>
  <c r="I108" i="21"/>
  <c r="H108" i="21"/>
  <c r="I72" i="21"/>
  <c r="H72" i="21"/>
  <c r="I150" i="21"/>
  <c r="H150" i="21"/>
  <c r="I114" i="21"/>
  <c r="H114" i="21"/>
  <c r="I104" i="21"/>
  <c r="H104" i="21"/>
  <c r="H86" i="21"/>
  <c r="I86" i="21"/>
  <c r="H59" i="21"/>
  <c r="I59" i="21"/>
  <c r="I128" i="21"/>
  <c r="H128" i="21"/>
  <c r="F78" i="21"/>
  <c r="H75" i="21"/>
  <c r="H153" i="21"/>
  <c r="J100" i="27"/>
  <c r="I100" i="27"/>
  <c r="K100" i="27"/>
  <c r="J15" i="27"/>
  <c r="K15" i="27"/>
  <c r="I15" i="27"/>
  <c r="J159" i="27"/>
  <c r="I159" i="27"/>
  <c r="K159" i="27"/>
  <c r="K129" i="27"/>
  <c r="J129" i="27"/>
  <c r="I129" i="27"/>
  <c r="K86" i="27"/>
  <c r="J86" i="27"/>
  <c r="I86" i="27"/>
  <c r="K84" i="27"/>
  <c r="I84" i="27"/>
  <c r="J84" i="27"/>
  <c r="K68" i="27"/>
  <c r="J68" i="27"/>
  <c r="H76" i="27"/>
  <c r="I68" i="27"/>
  <c r="K152" i="27"/>
  <c r="I152" i="27"/>
  <c r="H160" i="27"/>
  <c r="J152" i="27"/>
  <c r="K113" i="27"/>
  <c r="J113" i="27"/>
  <c r="I113" i="27"/>
  <c r="J28" i="27"/>
  <c r="I28" i="27"/>
  <c r="K28" i="27"/>
  <c r="J106" i="27"/>
  <c r="I106" i="27"/>
  <c r="K106" i="27"/>
  <c r="I38" i="27"/>
  <c r="K38" i="27"/>
  <c r="J38" i="27"/>
  <c r="I107" i="27"/>
  <c r="K107" i="27"/>
  <c r="J107" i="27"/>
  <c r="K39" i="27"/>
  <c r="J39" i="27"/>
  <c r="I39" i="27"/>
  <c r="K116" i="27"/>
  <c r="J116" i="27"/>
  <c r="I116" i="27"/>
  <c r="J155" i="27"/>
  <c r="I155" i="27"/>
  <c r="K155" i="27"/>
  <c r="H100" i="21"/>
  <c r="H49" i="21"/>
  <c r="C106" i="21"/>
  <c r="H53" i="21"/>
  <c r="E36" i="21"/>
  <c r="E92" i="21"/>
  <c r="L22" i="21"/>
  <c r="G105" i="22"/>
  <c r="G63" i="22"/>
  <c r="M22" i="21"/>
  <c r="Q19" i="21"/>
  <c r="R19" i="21"/>
  <c r="K115" i="22"/>
  <c r="J115" i="22"/>
  <c r="K154" i="22"/>
  <c r="J154" i="22"/>
  <c r="K158" i="22"/>
  <c r="J158" i="22"/>
  <c r="K128" i="22"/>
  <c r="J128" i="22"/>
  <c r="J15" i="19"/>
  <c r="H15" i="19"/>
  <c r="J31" i="19"/>
  <c r="H31" i="19"/>
  <c r="H157" i="19"/>
  <c r="J157" i="19"/>
  <c r="J75" i="19"/>
  <c r="H75" i="19"/>
  <c r="J66" i="19"/>
  <c r="H66" i="19"/>
  <c r="G65" i="19"/>
  <c r="H153" i="19"/>
  <c r="J153" i="19"/>
  <c r="G161" i="19"/>
  <c r="J86" i="19"/>
  <c r="H86" i="19"/>
  <c r="J60" i="19"/>
  <c r="H60" i="19"/>
  <c r="H136" i="19"/>
  <c r="G135" i="19"/>
  <c r="J136" i="19"/>
  <c r="H111" i="19"/>
  <c r="J111" i="19"/>
  <c r="G119" i="19"/>
  <c r="H151" i="19"/>
  <c r="J151" i="19"/>
  <c r="H108" i="19"/>
  <c r="J108" i="19"/>
  <c r="G107" i="19"/>
  <c r="H96" i="19"/>
  <c r="J96" i="19"/>
  <c r="H130" i="19"/>
  <c r="J130" i="19"/>
  <c r="F23" i="19"/>
  <c r="H11" i="19"/>
  <c r="F149" i="19"/>
  <c r="F147" i="19"/>
  <c r="I130" i="18"/>
  <c r="I103" i="18"/>
  <c r="I60" i="18"/>
  <c r="Q39" i="18"/>
  <c r="Q31" i="18"/>
  <c r="U34" i="18"/>
  <c r="Y13" i="18"/>
  <c r="X13" i="18"/>
  <c r="W20" i="18"/>
  <c r="J131" i="17"/>
  <c r="I131" i="17"/>
  <c r="D91" i="17"/>
  <c r="K70" i="17"/>
  <c r="J70" i="17"/>
  <c r="I70" i="17"/>
  <c r="K53" i="17"/>
  <c r="J53" i="17"/>
  <c r="I53" i="17"/>
  <c r="F37" i="17"/>
  <c r="K12" i="17"/>
  <c r="J12" i="17"/>
  <c r="I12" i="17"/>
  <c r="E91" i="16"/>
  <c r="I41" i="18"/>
  <c r="Q128" i="18"/>
  <c r="Q93" i="18"/>
  <c r="P92" i="18"/>
  <c r="Q66" i="18"/>
  <c r="Q143" i="18"/>
  <c r="Q142" i="18"/>
  <c r="Q115" i="18"/>
  <c r="Q88" i="18"/>
  <c r="I59" i="18"/>
  <c r="I145" i="18"/>
  <c r="I110" i="18"/>
  <c r="H118" i="18"/>
  <c r="I83" i="18"/>
  <c r="I73" i="18"/>
  <c r="I159" i="18"/>
  <c r="I141" i="18"/>
  <c r="I114" i="18"/>
  <c r="D107" i="17"/>
  <c r="G35" i="17"/>
  <c r="E21" i="17"/>
  <c r="E9" i="17"/>
  <c r="I139" i="16"/>
  <c r="H147" i="16"/>
  <c r="J139" i="16"/>
  <c r="X129" i="18"/>
  <c r="T90" i="18"/>
  <c r="Q65" i="18"/>
  <c r="P64" i="18"/>
  <c r="Q56" i="18"/>
  <c r="Q25" i="18"/>
  <c r="Q16" i="18"/>
  <c r="Y75" i="18"/>
  <c r="X75" i="18"/>
  <c r="X153" i="18"/>
  <c r="X126" i="18"/>
  <c r="X99" i="18"/>
  <c r="Y81" i="18"/>
  <c r="X81" i="18"/>
  <c r="X158" i="18"/>
  <c r="X140" i="18"/>
  <c r="Y140" i="18"/>
  <c r="W104" i="18"/>
  <c r="X96" i="18"/>
  <c r="I61" i="18"/>
  <c r="I139" i="18"/>
  <c r="E105" i="17"/>
  <c r="J85" i="17"/>
  <c r="I85" i="17"/>
  <c r="K85" i="17"/>
  <c r="J68" i="17"/>
  <c r="I68" i="17"/>
  <c r="K68" i="17"/>
  <c r="G51" i="17"/>
  <c r="J33" i="17"/>
  <c r="I33" i="17"/>
  <c r="K33" i="17"/>
  <c r="U19" i="17"/>
  <c r="V19" i="17"/>
  <c r="O21" i="17"/>
  <c r="E149" i="16"/>
  <c r="J112" i="16"/>
  <c r="I112" i="16"/>
  <c r="J69" i="16"/>
  <c r="I69" i="16"/>
  <c r="H77" i="16"/>
  <c r="K69" i="16"/>
  <c r="V11" i="16"/>
  <c r="U11" i="16"/>
  <c r="W11" i="16"/>
  <c r="Q95" i="18"/>
  <c r="I52" i="18"/>
  <c r="I43" i="18"/>
  <c r="M48" i="18"/>
  <c r="V90" i="18"/>
  <c r="X55" i="18"/>
  <c r="V76" i="18"/>
  <c r="N134" i="18"/>
  <c r="N148" i="18"/>
  <c r="F64" i="18"/>
  <c r="K101" i="17"/>
  <c r="J101" i="17"/>
  <c r="I101" i="17"/>
  <c r="W14" i="17"/>
  <c r="V14" i="17"/>
  <c r="U14" i="17"/>
  <c r="J145" i="16"/>
  <c r="I145" i="16"/>
  <c r="J102" i="16"/>
  <c r="I102" i="16"/>
  <c r="J68" i="16"/>
  <c r="I68" i="16"/>
  <c r="K25" i="16"/>
  <c r="J25" i="16"/>
  <c r="I25" i="16"/>
  <c r="W21" i="19"/>
  <c r="W77" i="19"/>
  <c r="W49" i="19"/>
  <c r="W79" i="19"/>
  <c r="W91" i="19"/>
  <c r="W105" i="19"/>
  <c r="W135" i="19"/>
  <c r="Y138" i="18"/>
  <c r="X138" i="18"/>
  <c r="W146" i="18"/>
  <c r="Q87" i="18"/>
  <c r="F76" i="18"/>
  <c r="V50" i="18"/>
  <c r="D48" i="18"/>
  <c r="Q18" i="18"/>
  <c r="X9" i="18"/>
  <c r="W8" i="18"/>
  <c r="Y124" i="18" s="1"/>
  <c r="U148" i="18"/>
  <c r="E148" i="18"/>
  <c r="E120" i="18"/>
  <c r="D147" i="17"/>
  <c r="D135" i="17"/>
  <c r="K126" i="17"/>
  <c r="J126" i="17"/>
  <c r="I126" i="17"/>
  <c r="K109" i="17"/>
  <c r="J109" i="17"/>
  <c r="I109" i="17"/>
  <c r="F93" i="17"/>
  <c r="K74" i="17"/>
  <c r="J74" i="17"/>
  <c r="I74" i="17"/>
  <c r="K18" i="17"/>
  <c r="J18" i="17"/>
  <c r="I18" i="17"/>
  <c r="E147" i="16"/>
  <c r="E135" i="16"/>
  <c r="P52" i="19"/>
  <c r="O51" i="19"/>
  <c r="P17" i="19"/>
  <c r="P45" i="19"/>
  <c r="P72" i="19"/>
  <c r="P150" i="19"/>
  <c r="O149" i="19"/>
  <c r="P80" i="19"/>
  <c r="O79" i="19"/>
  <c r="P40" i="19"/>
  <c r="P87" i="19"/>
  <c r="P48" i="19"/>
  <c r="P141" i="19"/>
  <c r="P116" i="19"/>
  <c r="P159" i="19"/>
  <c r="P126" i="19"/>
  <c r="P97" i="19"/>
  <c r="O105" i="19"/>
  <c r="P136" i="19"/>
  <c r="O135" i="19"/>
  <c r="V92" i="18"/>
  <c r="M50" i="18"/>
  <c r="Q37" i="18"/>
  <c r="P36" i="18"/>
  <c r="Q28" i="18"/>
  <c r="X18" i="18"/>
  <c r="T106" i="18"/>
  <c r="T92" i="18"/>
  <c r="E91" i="17"/>
  <c r="D77" i="17"/>
  <c r="K56" i="17"/>
  <c r="J56" i="17"/>
  <c r="I56" i="17"/>
  <c r="H63" i="17"/>
  <c r="K39" i="17"/>
  <c r="J39" i="17"/>
  <c r="I39" i="17"/>
  <c r="F23" i="17"/>
  <c r="R21" i="17"/>
  <c r="E161" i="16"/>
  <c r="E119" i="16"/>
  <c r="E77" i="16"/>
  <c r="J10" i="16"/>
  <c r="H9" i="16"/>
  <c r="K113" i="16" s="1"/>
  <c r="I10" i="16"/>
  <c r="N9" i="19"/>
  <c r="N161" i="19"/>
  <c r="O21" i="16"/>
  <c r="J79" i="15"/>
  <c r="L79" i="15"/>
  <c r="I60" i="15"/>
  <c r="K60" i="15"/>
  <c r="E49" i="15"/>
  <c r="L23" i="15"/>
  <c r="K23" i="15"/>
  <c r="M23" i="15"/>
  <c r="I23" i="15"/>
  <c r="J23" i="15"/>
  <c r="L15" i="15"/>
  <c r="J15" i="15"/>
  <c r="L10" i="15"/>
  <c r="K10" i="15"/>
  <c r="J10" i="15"/>
  <c r="I10" i="15"/>
  <c r="M10" i="15"/>
  <c r="J149" i="15"/>
  <c r="L149" i="15"/>
  <c r="L114" i="15"/>
  <c r="J114" i="15"/>
  <c r="G63" i="15"/>
  <c r="M125" i="15"/>
  <c r="L125" i="15"/>
  <c r="K125" i="15"/>
  <c r="H133" i="15"/>
  <c r="J125" i="15"/>
  <c r="I125" i="15"/>
  <c r="J126" i="15"/>
  <c r="I126" i="15"/>
  <c r="M126" i="15"/>
  <c r="L126" i="15"/>
  <c r="K126" i="15"/>
  <c r="I112" i="15"/>
  <c r="L112" i="15"/>
  <c r="K112" i="15"/>
  <c r="J112" i="15"/>
  <c r="M112" i="15"/>
  <c r="H119" i="15"/>
  <c r="K98" i="15"/>
  <c r="J98" i="15"/>
  <c r="I98" i="15"/>
  <c r="L98" i="15"/>
  <c r="M98" i="15"/>
  <c r="H105" i="15"/>
  <c r="G62" i="13"/>
  <c r="C76" i="18"/>
  <c r="C148" i="18"/>
  <c r="C134" i="18"/>
  <c r="K123" i="15"/>
  <c r="J123" i="15"/>
  <c r="I123" i="15"/>
  <c r="M123" i="15"/>
  <c r="L123" i="15"/>
  <c r="K145" i="15"/>
  <c r="I145" i="15"/>
  <c r="K64" i="18"/>
  <c r="K132" i="18"/>
  <c r="S36" i="18"/>
  <c r="S120" i="18"/>
  <c r="S160" i="18"/>
  <c r="F147" i="16"/>
  <c r="M93" i="15"/>
  <c r="J93" i="15"/>
  <c r="L93" i="15"/>
  <c r="I93" i="15"/>
  <c r="K93" i="15"/>
  <c r="K70" i="15"/>
  <c r="I70" i="15"/>
  <c r="K53" i="15"/>
  <c r="I53" i="15"/>
  <c r="M32" i="15"/>
  <c r="L32" i="15"/>
  <c r="K32" i="15"/>
  <c r="I32" i="15"/>
  <c r="J32" i="15"/>
  <c r="K17" i="15"/>
  <c r="I17" i="15"/>
  <c r="K9" i="15"/>
  <c r="I9" i="15"/>
  <c r="J130" i="15"/>
  <c r="L130" i="15"/>
  <c r="D133" i="15"/>
  <c r="L128" i="15"/>
  <c r="J128" i="15"/>
  <c r="C79" i="17"/>
  <c r="C21" i="17"/>
  <c r="C107" i="17"/>
  <c r="C161" i="15"/>
  <c r="D90" i="13"/>
  <c r="L41" i="12"/>
  <c r="K41" i="12"/>
  <c r="J41" i="12"/>
  <c r="I41" i="12"/>
  <c r="N32" i="10"/>
  <c r="D37" i="16"/>
  <c r="F49" i="15"/>
  <c r="C121" i="16"/>
  <c r="U40" i="12"/>
  <c r="T8" i="12"/>
  <c r="S8" i="12"/>
  <c r="G23" i="16"/>
  <c r="J24" i="16"/>
  <c r="I24" i="16"/>
  <c r="A12" i="12"/>
  <c r="I12" i="12"/>
  <c r="G54" i="12"/>
  <c r="J12" i="12"/>
  <c r="F53" i="12"/>
  <c r="K46" i="13"/>
  <c r="J46" i="13"/>
  <c r="I46" i="13"/>
  <c r="I93" i="13"/>
  <c r="K93" i="13"/>
  <c r="J93" i="13"/>
  <c r="K66" i="3"/>
  <c r="J66" i="3"/>
  <c r="J38" i="3"/>
  <c r="L38" i="3"/>
  <c r="K38" i="3"/>
  <c r="E189" i="3"/>
  <c r="J34" i="3"/>
  <c r="L34" i="3"/>
  <c r="K34" i="3"/>
  <c r="F119" i="3"/>
  <c r="V41" i="5"/>
  <c r="T41" i="5"/>
  <c r="E122" i="3"/>
  <c r="L66" i="2"/>
  <c r="K66" i="2"/>
  <c r="J66" i="2"/>
  <c r="I69" i="2"/>
  <c r="K29" i="6"/>
  <c r="J29" i="6"/>
  <c r="I29" i="6"/>
  <c r="K32" i="6"/>
  <c r="L14" i="2"/>
  <c r="K14" i="2"/>
  <c r="J14" i="2"/>
  <c r="I17" i="2"/>
  <c r="W20" i="5"/>
  <c r="T20" i="5"/>
  <c r="V20" i="5"/>
  <c r="U20" i="5"/>
  <c r="S20" i="5"/>
  <c r="V33" i="35"/>
  <c r="W33" i="35"/>
  <c r="L99" i="31"/>
  <c r="L35" i="31"/>
  <c r="L75" i="31"/>
  <c r="L62" i="31"/>
  <c r="H281" i="30"/>
  <c r="J275" i="30"/>
  <c r="H98" i="31"/>
  <c r="H75" i="31"/>
  <c r="H100" i="31"/>
  <c r="J100" i="31"/>
  <c r="H108" i="31"/>
  <c r="H64" i="31"/>
  <c r="J64" i="31"/>
  <c r="H257" i="30"/>
  <c r="L263" i="30"/>
  <c r="H262" i="30"/>
  <c r="F252" i="30"/>
  <c r="H252" i="30"/>
  <c r="L257" i="30"/>
  <c r="J210" i="30"/>
  <c r="H171" i="30"/>
  <c r="J171" i="30"/>
  <c r="J165" i="30"/>
  <c r="L165" i="30"/>
  <c r="AL17" i="35"/>
  <c r="AJ17" i="35"/>
  <c r="AK17" i="35"/>
  <c r="J81" i="30"/>
  <c r="H216" i="30"/>
  <c r="H207" i="30"/>
  <c r="H170" i="30"/>
  <c r="H209" i="30"/>
  <c r="F215" i="30"/>
  <c r="N210" i="30"/>
  <c r="F217" i="30"/>
  <c r="J84" i="30"/>
  <c r="J109" i="31"/>
  <c r="J39" i="31"/>
  <c r="J56" i="31"/>
  <c r="J62" i="31"/>
  <c r="J54" i="31"/>
  <c r="J59" i="31"/>
  <c r="F194" i="30"/>
  <c r="H188" i="30"/>
  <c r="H194" i="30"/>
  <c r="F189" i="30"/>
  <c r="H189" i="30"/>
  <c r="H195" i="30"/>
  <c r="J195" i="30"/>
  <c r="H146" i="30"/>
  <c r="L152" i="30"/>
  <c r="N141" i="30"/>
  <c r="H147" i="30"/>
  <c r="L153" i="30"/>
  <c r="H58" i="30"/>
  <c r="J58" i="30"/>
  <c r="H79" i="30"/>
  <c r="J79" i="30"/>
  <c r="G34" i="28"/>
  <c r="J240" i="30"/>
  <c r="L234" i="30"/>
  <c r="H232" i="30"/>
  <c r="H238" i="30"/>
  <c r="F231" i="30"/>
  <c r="N76" i="30"/>
  <c r="H55" i="30"/>
  <c r="J55" i="30"/>
  <c r="F87" i="30"/>
  <c r="L62" i="30"/>
  <c r="E104" i="28"/>
  <c r="F118" i="28"/>
  <c r="D160" i="27"/>
  <c r="L56" i="30"/>
  <c r="D118" i="27"/>
  <c r="L61" i="30"/>
  <c r="L55" i="30"/>
  <c r="N55" i="30"/>
  <c r="L87" i="30"/>
  <c r="E146" i="28"/>
  <c r="E76" i="28"/>
  <c r="F62" i="28"/>
  <c r="N97" i="33"/>
  <c r="M13" i="28"/>
  <c r="L13" i="28"/>
  <c r="K13" i="28"/>
  <c r="I13" i="28"/>
  <c r="J13" i="28"/>
  <c r="C76" i="28"/>
  <c r="C20" i="28"/>
  <c r="K42" i="26"/>
  <c r="J42" i="26"/>
  <c r="I42" i="26"/>
  <c r="K16" i="26"/>
  <c r="I16" i="26"/>
  <c r="J16" i="26"/>
  <c r="L85" i="28"/>
  <c r="I85" i="28"/>
  <c r="M85" i="28"/>
  <c r="K85" i="28"/>
  <c r="J85" i="28"/>
  <c r="K126" i="26"/>
  <c r="I126" i="26"/>
  <c r="J126" i="26"/>
  <c r="M54" i="28"/>
  <c r="K54" i="28"/>
  <c r="L54" i="28"/>
  <c r="H62" i="28"/>
  <c r="J54" i="28"/>
  <c r="I54" i="28"/>
  <c r="K78" i="28"/>
  <c r="I78" i="28"/>
  <c r="M78" i="28"/>
  <c r="L78" i="28"/>
  <c r="J78" i="28"/>
  <c r="L16" i="28"/>
  <c r="M16" i="28"/>
  <c r="K16" i="28"/>
  <c r="J16" i="28"/>
  <c r="I16" i="28"/>
  <c r="I136" i="28"/>
  <c r="L136" i="28"/>
  <c r="M136" i="28"/>
  <c r="K136" i="28"/>
  <c r="J136" i="28"/>
  <c r="K69" i="28"/>
  <c r="I69" i="28"/>
  <c r="M69" i="28"/>
  <c r="L69" i="28"/>
  <c r="J69" i="28"/>
  <c r="M28" i="28"/>
  <c r="K28" i="28"/>
  <c r="J28" i="28"/>
  <c r="I28" i="28"/>
  <c r="L28" i="28"/>
  <c r="M159" i="28"/>
  <c r="L159" i="28"/>
  <c r="J159" i="28"/>
  <c r="K159" i="28"/>
  <c r="I159" i="28"/>
  <c r="I127" i="28"/>
  <c r="L127" i="28"/>
  <c r="J127" i="28"/>
  <c r="K127" i="28"/>
  <c r="M127" i="28"/>
  <c r="M71" i="28"/>
  <c r="K71" i="28"/>
  <c r="L71" i="28"/>
  <c r="I71" i="28"/>
  <c r="J71" i="28"/>
  <c r="M140" i="28"/>
  <c r="K140" i="28"/>
  <c r="J140" i="28"/>
  <c r="L140" i="28"/>
  <c r="I140" i="28"/>
  <c r="J29" i="28"/>
  <c r="K29" i="28"/>
  <c r="I29" i="28"/>
  <c r="M29" i="28"/>
  <c r="L29" i="28"/>
  <c r="J98" i="28"/>
  <c r="M98" i="28"/>
  <c r="K98" i="28"/>
  <c r="I98" i="28"/>
  <c r="L98" i="28"/>
  <c r="K70" i="28"/>
  <c r="M70" i="28"/>
  <c r="L70" i="28"/>
  <c r="J70" i="28"/>
  <c r="I70" i="28"/>
  <c r="M148" i="28"/>
  <c r="K148" i="28"/>
  <c r="I148" i="28"/>
  <c r="L148" i="28"/>
  <c r="J148" i="28"/>
  <c r="G62" i="27"/>
  <c r="G160" i="27"/>
  <c r="K140" i="26"/>
  <c r="I140" i="26"/>
  <c r="J140" i="26"/>
  <c r="K65" i="26"/>
  <c r="J65" i="26"/>
  <c r="I65" i="26"/>
  <c r="F48" i="26"/>
  <c r="F20" i="26"/>
  <c r="M47" i="28"/>
  <c r="L47" i="28"/>
  <c r="K47" i="28"/>
  <c r="I47" i="28"/>
  <c r="J47" i="28"/>
  <c r="J121" i="26"/>
  <c r="K121" i="26"/>
  <c r="I121" i="26"/>
  <c r="J97" i="26"/>
  <c r="K97" i="26"/>
  <c r="I97" i="26"/>
  <c r="H104" i="26"/>
  <c r="J71" i="26"/>
  <c r="K71" i="26"/>
  <c r="I71" i="26"/>
  <c r="J45" i="26"/>
  <c r="I45" i="26"/>
  <c r="K45" i="26"/>
  <c r="J239" i="24"/>
  <c r="L239" i="24"/>
  <c r="L230" i="24"/>
  <c r="N230" i="24"/>
  <c r="I81" i="26"/>
  <c r="J81" i="26"/>
  <c r="I115" i="26"/>
  <c r="J115" i="26"/>
  <c r="J31" i="26"/>
  <c r="I31" i="26"/>
  <c r="I139" i="26"/>
  <c r="G146" i="26"/>
  <c r="J139" i="26"/>
  <c r="J17" i="26"/>
  <c r="I17" i="26"/>
  <c r="J95" i="26"/>
  <c r="I95" i="26"/>
  <c r="G132" i="26"/>
  <c r="I127" i="26"/>
  <c r="J127" i="26"/>
  <c r="C90" i="27"/>
  <c r="C34" i="27"/>
  <c r="C160" i="27"/>
  <c r="E48" i="26"/>
  <c r="C118" i="26"/>
  <c r="J126" i="24"/>
  <c r="L126" i="24"/>
  <c r="N207" i="24"/>
  <c r="L214" i="24"/>
  <c r="J255" i="24"/>
  <c r="L265" i="24"/>
  <c r="J260" i="24"/>
  <c r="L210" i="24"/>
  <c r="N210" i="24"/>
  <c r="L144" i="22"/>
  <c r="K144" i="22"/>
  <c r="J144" i="22"/>
  <c r="L131" i="22"/>
  <c r="J131" i="22"/>
  <c r="K131" i="22"/>
  <c r="C91" i="22"/>
  <c r="L58" i="22"/>
  <c r="K58" i="22"/>
  <c r="J58" i="22"/>
  <c r="L45" i="22"/>
  <c r="J45" i="22"/>
  <c r="K45" i="22"/>
  <c r="L32" i="22"/>
  <c r="K32" i="22"/>
  <c r="J32" i="22"/>
  <c r="L20" i="22"/>
  <c r="K20" i="22"/>
  <c r="J20" i="22"/>
  <c r="J9" i="22"/>
  <c r="L9" i="22"/>
  <c r="K9" i="22"/>
  <c r="L15" i="22"/>
  <c r="L10" i="22"/>
  <c r="L98" i="22"/>
  <c r="L42" i="22"/>
  <c r="L128" i="22"/>
  <c r="L51" i="22"/>
  <c r="L72" i="22"/>
  <c r="L107" i="22"/>
  <c r="L94" i="22"/>
  <c r="L102" i="22"/>
  <c r="L38" i="22"/>
  <c r="L158" i="22"/>
  <c r="L46" i="22"/>
  <c r="L18" i="22"/>
  <c r="L81" i="22"/>
  <c r="L59" i="22"/>
  <c r="L68" i="22"/>
  <c r="L124" i="22"/>
  <c r="L132" i="22"/>
  <c r="L111" i="22"/>
  <c r="L145" i="22"/>
  <c r="L33" i="22"/>
  <c r="L137" i="22"/>
  <c r="L55" i="22"/>
  <c r="L89" i="22"/>
  <c r="L29" i="22"/>
  <c r="L115" i="22"/>
  <c r="L25" i="22"/>
  <c r="L150" i="22"/>
  <c r="L76" i="22"/>
  <c r="L157" i="22"/>
  <c r="L85" i="22"/>
  <c r="L141" i="22"/>
  <c r="L154" i="22"/>
  <c r="K79" i="22"/>
  <c r="J79" i="22"/>
  <c r="L79" i="22"/>
  <c r="K66" i="22"/>
  <c r="J66" i="22"/>
  <c r="L66" i="22"/>
  <c r="K53" i="22"/>
  <c r="J53" i="22"/>
  <c r="L53" i="22"/>
  <c r="D119" i="22"/>
  <c r="D63" i="22"/>
  <c r="L146" i="22"/>
  <c r="K146" i="22"/>
  <c r="J146" i="22"/>
  <c r="E105" i="22"/>
  <c r="L34" i="22"/>
  <c r="K34" i="22"/>
  <c r="J34" i="22"/>
  <c r="L173" i="24"/>
  <c r="L163" i="24"/>
  <c r="N163" i="24"/>
  <c r="L174" i="24"/>
  <c r="X10" i="22"/>
  <c r="W10" i="22"/>
  <c r="V10" i="22"/>
  <c r="I127" i="21"/>
  <c r="H127" i="21"/>
  <c r="C50" i="21"/>
  <c r="H21" i="21"/>
  <c r="I116" i="21"/>
  <c r="H116" i="21"/>
  <c r="I81" i="21"/>
  <c r="H81" i="21"/>
  <c r="I158" i="21"/>
  <c r="H158" i="21"/>
  <c r="I123" i="21"/>
  <c r="H123" i="21"/>
  <c r="I113" i="21"/>
  <c r="H113" i="21"/>
  <c r="H95" i="21"/>
  <c r="I95" i="21"/>
  <c r="I68" i="21"/>
  <c r="H68" i="21"/>
  <c r="H137" i="21"/>
  <c r="I137" i="21"/>
  <c r="I126" i="21"/>
  <c r="H126" i="21"/>
  <c r="G134" i="21"/>
  <c r="F92" i="21"/>
  <c r="H84" i="21"/>
  <c r="K16" i="27"/>
  <c r="J16" i="27"/>
  <c r="I16" i="27"/>
  <c r="K8" i="27"/>
  <c r="I8" i="27"/>
  <c r="J8" i="27"/>
  <c r="I32" i="27"/>
  <c r="K32" i="27"/>
  <c r="J32" i="27"/>
  <c r="K14" i="27"/>
  <c r="J14" i="27"/>
  <c r="I14" i="27"/>
  <c r="J135" i="27"/>
  <c r="K135" i="27"/>
  <c r="I135" i="27"/>
  <c r="J92" i="27"/>
  <c r="I92" i="27"/>
  <c r="K92" i="27"/>
  <c r="K112" i="27"/>
  <c r="J112" i="27"/>
  <c r="I112" i="27"/>
  <c r="K85" i="27"/>
  <c r="J85" i="27"/>
  <c r="I85" i="27"/>
  <c r="K158" i="27"/>
  <c r="J158" i="27"/>
  <c r="I158" i="27"/>
  <c r="K122" i="27"/>
  <c r="J122" i="27"/>
  <c r="I122" i="27"/>
  <c r="J37" i="27"/>
  <c r="I37" i="27"/>
  <c r="K37" i="27"/>
  <c r="J114" i="27"/>
  <c r="I114" i="27"/>
  <c r="K114" i="27"/>
  <c r="I46" i="27"/>
  <c r="K46" i="27"/>
  <c r="J46" i="27"/>
  <c r="I115" i="27"/>
  <c r="K115" i="27"/>
  <c r="J115" i="27"/>
  <c r="K47" i="27"/>
  <c r="J47" i="27"/>
  <c r="I47" i="27"/>
  <c r="K125" i="27"/>
  <c r="I125" i="27"/>
  <c r="J125" i="27"/>
  <c r="N22" i="21"/>
  <c r="C162" i="21"/>
  <c r="I117" i="21"/>
  <c r="H117" i="21"/>
  <c r="Q12" i="21"/>
  <c r="E64" i="21"/>
  <c r="E134" i="21"/>
  <c r="R16" i="21"/>
  <c r="Q16" i="21"/>
  <c r="K132" i="22"/>
  <c r="J132" i="22"/>
  <c r="H21" i="22"/>
  <c r="K38" i="22"/>
  <c r="J38" i="22"/>
  <c r="K18" i="22"/>
  <c r="J18" i="22"/>
  <c r="K145" i="22"/>
  <c r="J145" i="22"/>
  <c r="H133" i="22"/>
  <c r="H91" i="22"/>
  <c r="J14" i="19"/>
  <c r="H14" i="19"/>
  <c r="G21" i="19"/>
  <c r="J26" i="19"/>
  <c r="H26" i="19"/>
  <c r="J48" i="19"/>
  <c r="H48" i="19"/>
  <c r="J40" i="19"/>
  <c r="H40" i="19"/>
  <c r="J80" i="19"/>
  <c r="H80" i="19"/>
  <c r="G79" i="19"/>
  <c r="J70" i="19"/>
  <c r="H70" i="19"/>
  <c r="J39" i="19"/>
  <c r="H39" i="19"/>
  <c r="H97" i="19"/>
  <c r="J97" i="19"/>
  <c r="G105" i="19"/>
  <c r="J68" i="19"/>
  <c r="H68" i="19"/>
  <c r="H152" i="19"/>
  <c r="J152" i="19"/>
  <c r="H115" i="19"/>
  <c r="J115" i="19"/>
  <c r="H150" i="19"/>
  <c r="J150" i="19"/>
  <c r="G149" i="19"/>
  <c r="H112" i="19"/>
  <c r="J112" i="19"/>
  <c r="H100" i="19"/>
  <c r="J100" i="19"/>
  <c r="H139" i="19"/>
  <c r="G147" i="19"/>
  <c r="J139" i="19"/>
  <c r="H12" i="19"/>
  <c r="E160" i="18"/>
  <c r="X128" i="18"/>
  <c r="Y47" i="18"/>
  <c r="X47" i="18"/>
  <c r="I39" i="18"/>
  <c r="I31" i="18"/>
  <c r="M34" i="18"/>
  <c r="O20" i="18"/>
  <c r="Q13" i="18"/>
  <c r="F149" i="17"/>
  <c r="K130" i="17"/>
  <c r="J130" i="17"/>
  <c r="I130" i="17"/>
  <c r="D65" i="17"/>
  <c r="V16" i="17"/>
  <c r="U16" i="17"/>
  <c r="O9" i="17"/>
  <c r="K123" i="16"/>
  <c r="J123" i="16"/>
  <c r="I123" i="16"/>
  <c r="H79" i="16"/>
  <c r="K80" i="16"/>
  <c r="J80" i="16"/>
  <c r="I80" i="16"/>
  <c r="K45" i="16"/>
  <c r="I45" i="16"/>
  <c r="J45" i="16"/>
  <c r="W12" i="16"/>
  <c r="V12" i="16"/>
  <c r="U12" i="16"/>
  <c r="Y137" i="18"/>
  <c r="X137" i="18"/>
  <c r="X40" i="18"/>
  <c r="W48" i="18"/>
  <c r="Y40" i="18"/>
  <c r="W36" i="18"/>
  <c r="Q137" i="18"/>
  <c r="Q101" i="18"/>
  <c r="Q74" i="18"/>
  <c r="Q152" i="18"/>
  <c r="P160" i="18"/>
  <c r="Q151" i="18"/>
  <c r="Q124" i="18"/>
  <c r="P132" i="18"/>
  <c r="Q97" i="18"/>
  <c r="P104" i="18"/>
  <c r="I68" i="18"/>
  <c r="H76" i="18"/>
  <c r="I154" i="18"/>
  <c r="I127" i="18"/>
  <c r="I100" i="18"/>
  <c r="I82" i="18"/>
  <c r="H90" i="18"/>
  <c r="I72" i="18"/>
  <c r="I150" i="18"/>
  <c r="I123" i="18"/>
  <c r="J156" i="17"/>
  <c r="I156" i="17"/>
  <c r="G147" i="17"/>
  <c r="E63" i="17"/>
  <c r="I43" i="17"/>
  <c r="K43" i="17"/>
  <c r="J43" i="17"/>
  <c r="I26" i="17"/>
  <c r="K26" i="17"/>
  <c r="J26" i="17"/>
  <c r="I130" i="16"/>
  <c r="K130" i="16"/>
  <c r="J130" i="16"/>
  <c r="I96" i="16"/>
  <c r="K96" i="16"/>
  <c r="J96" i="16"/>
  <c r="I53" i="16"/>
  <c r="J53" i="16"/>
  <c r="K53" i="16"/>
  <c r="I16" i="16"/>
  <c r="K16" i="16"/>
  <c r="J16" i="16"/>
  <c r="Q79" i="18"/>
  <c r="P78" i="18"/>
  <c r="V48" i="18"/>
  <c r="V36" i="18"/>
  <c r="I25" i="18"/>
  <c r="I16" i="18"/>
  <c r="Y84" i="18"/>
  <c r="X84" i="18"/>
  <c r="X57" i="18"/>
  <c r="Y57" i="18"/>
  <c r="Y135" i="18"/>
  <c r="X135" i="18"/>
  <c r="W134" i="18"/>
  <c r="Y108" i="18"/>
  <c r="X108" i="18"/>
  <c r="Y89" i="18"/>
  <c r="X89" i="18"/>
  <c r="X71" i="18"/>
  <c r="Y71" i="18"/>
  <c r="X149" i="18"/>
  <c r="W148" i="18"/>
  <c r="Y149" i="18"/>
  <c r="X113" i="18"/>
  <c r="Y113" i="18"/>
  <c r="O92" i="18"/>
  <c r="O160" i="18"/>
  <c r="O106" i="18"/>
  <c r="Q53" i="18"/>
  <c r="Q130" i="18"/>
  <c r="G118" i="18"/>
  <c r="G64" i="18"/>
  <c r="G132" i="18"/>
  <c r="I156" i="18"/>
  <c r="J145" i="17"/>
  <c r="I145" i="17"/>
  <c r="K145" i="17"/>
  <c r="J19" i="17"/>
  <c r="I19" i="17"/>
  <c r="K19" i="17"/>
  <c r="D21" i="17"/>
  <c r="J146" i="16"/>
  <c r="I146" i="16"/>
  <c r="K146" i="16"/>
  <c r="J103" i="16"/>
  <c r="I103" i="16"/>
  <c r="K103" i="16"/>
  <c r="J60" i="16"/>
  <c r="I60" i="16"/>
  <c r="K60" i="16"/>
  <c r="J26" i="16"/>
  <c r="I26" i="16"/>
  <c r="K26" i="16"/>
  <c r="F77" i="19"/>
  <c r="Y51" i="18"/>
  <c r="X51" i="18"/>
  <c r="W50" i="18"/>
  <c r="Y42" i="18"/>
  <c r="X42" i="18"/>
  <c r="E48" i="18"/>
  <c r="Q26" i="18"/>
  <c r="P34" i="18"/>
  <c r="U22" i="18"/>
  <c r="V104" i="18"/>
  <c r="F132" i="18"/>
  <c r="F78" i="18"/>
  <c r="F146" i="18"/>
  <c r="D105" i="17"/>
  <c r="D93" i="17"/>
  <c r="K84" i="17"/>
  <c r="J84" i="17"/>
  <c r="I84" i="17"/>
  <c r="K67" i="17"/>
  <c r="J67" i="17"/>
  <c r="I67" i="17"/>
  <c r="F51" i="17"/>
  <c r="K32" i="17"/>
  <c r="J32" i="17"/>
  <c r="I32" i="17"/>
  <c r="E105" i="16"/>
  <c r="E93" i="16"/>
  <c r="W147" i="19"/>
  <c r="W119" i="19"/>
  <c r="M118" i="18"/>
  <c r="N50" i="18"/>
  <c r="I18" i="18"/>
  <c r="O8" i="18"/>
  <c r="U106" i="18"/>
  <c r="U120" i="18"/>
  <c r="M90" i="18"/>
  <c r="M104" i="18"/>
  <c r="E106" i="18"/>
  <c r="E118" i="18"/>
  <c r="D121" i="17"/>
  <c r="G49" i="17"/>
  <c r="G37" i="17"/>
  <c r="K136" i="16"/>
  <c r="J136" i="16"/>
  <c r="I136" i="16"/>
  <c r="H135" i="16"/>
  <c r="K101" i="16"/>
  <c r="J101" i="16"/>
  <c r="I101" i="16"/>
  <c r="P18" i="19"/>
  <c r="P54" i="19"/>
  <c r="P76" i="19"/>
  <c r="P44" i="19"/>
  <c r="P84" i="19"/>
  <c r="P42" i="19"/>
  <c r="P102" i="19"/>
  <c r="P57" i="19"/>
  <c r="P125" i="19"/>
  <c r="O133" i="19"/>
  <c r="P96" i="19"/>
  <c r="P130" i="19"/>
  <c r="P101" i="19"/>
  <c r="P140" i="19"/>
  <c r="F118" i="18"/>
  <c r="Y85" i="18"/>
  <c r="X85" i="18"/>
  <c r="O62" i="18"/>
  <c r="E50" i="18"/>
  <c r="I37" i="18"/>
  <c r="H36" i="18"/>
  <c r="I28" i="18"/>
  <c r="V8" i="18"/>
  <c r="T146" i="18"/>
  <c r="T134" i="18"/>
  <c r="L148" i="18"/>
  <c r="L120" i="18"/>
  <c r="D104" i="18"/>
  <c r="K151" i="17"/>
  <c r="J151" i="17"/>
  <c r="I151" i="17"/>
  <c r="F135" i="17"/>
  <c r="K116" i="17"/>
  <c r="J116" i="17"/>
  <c r="I116" i="17"/>
  <c r="F91" i="17"/>
  <c r="D51" i="17"/>
  <c r="G21" i="17"/>
  <c r="K152" i="16"/>
  <c r="J152" i="16"/>
  <c r="I152" i="16"/>
  <c r="K109" i="16"/>
  <c r="J109" i="16"/>
  <c r="I109" i="16"/>
  <c r="K66" i="16"/>
  <c r="J66" i="16"/>
  <c r="I66" i="16"/>
  <c r="H65" i="16"/>
  <c r="K31" i="16"/>
  <c r="J31" i="16"/>
  <c r="I31" i="16"/>
  <c r="N49" i="19"/>
  <c r="N23" i="19"/>
  <c r="N107" i="19"/>
  <c r="F91" i="16"/>
  <c r="L40" i="15"/>
  <c r="K40" i="15"/>
  <c r="M40" i="15"/>
  <c r="J40" i="15"/>
  <c r="I40" i="15"/>
  <c r="L20" i="15"/>
  <c r="K20" i="15"/>
  <c r="M20" i="15"/>
  <c r="J20" i="15"/>
  <c r="I20" i="15"/>
  <c r="S21" i="15"/>
  <c r="L9" i="15"/>
  <c r="J9" i="15"/>
  <c r="F20" i="13"/>
  <c r="E119" i="15"/>
  <c r="E63" i="15"/>
  <c r="I37" i="15"/>
  <c r="M37" i="15"/>
  <c r="L37" i="15"/>
  <c r="K37" i="15"/>
  <c r="J37" i="15"/>
  <c r="M142" i="15"/>
  <c r="L142" i="15"/>
  <c r="K142" i="15"/>
  <c r="J142" i="15"/>
  <c r="I142" i="15"/>
  <c r="J135" i="15"/>
  <c r="I135" i="15"/>
  <c r="M135" i="15"/>
  <c r="L135" i="15"/>
  <c r="K135" i="15"/>
  <c r="I121" i="15"/>
  <c r="L121" i="15"/>
  <c r="K121" i="15"/>
  <c r="J121" i="15"/>
  <c r="M121" i="15"/>
  <c r="K107" i="15"/>
  <c r="M107" i="15"/>
  <c r="J107" i="15"/>
  <c r="I107" i="15"/>
  <c r="L107" i="15"/>
  <c r="F132" i="13"/>
  <c r="C92" i="18"/>
  <c r="D161" i="15"/>
  <c r="J80" i="15"/>
  <c r="I80" i="15"/>
  <c r="M80" i="15"/>
  <c r="L80" i="15"/>
  <c r="K80" i="15"/>
  <c r="J59" i="15"/>
  <c r="I59" i="15"/>
  <c r="M59" i="15"/>
  <c r="L59" i="15"/>
  <c r="K59" i="15"/>
  <c r="J42" i="15"/>
  <c r="I42" i="15"/>
  <c r="M42" i="15"/>
  <c r="L42" i="15"/>
  <c r="K42" i="15"/>
  <c r="J25" i="15"/>
  <c r="I25" i="15"/>
  <c r="M25" i="15"/>
  <c r="L25" i="15"/>
  <c r="K25" i="15"/>
  <c r="K154" i="15"/>
  <c r="I154" i="15"/>
  <c r="K104" i="18"/>
  <c r="S22" i="18"/>
  <c r="S118" i="18"/>
  <c r="F135" i="16"/>
  <c r="F93" i="16"/>
  <c r="F77" i="16"/>
  <c r="F65" i="16"/>
  <c r="F105" i="16"/>
  <c r="F133" i="16"/>
  <c r="K130" i="15"/>
  <c r="I130" i="15"/>
  <c r="D147" i="15"/>
  <c r="J137" i="15"/>
  <c r="L137" i="15"/>
  <c r="C147" i="17"/>
  <c r="F105" i="15"/>
  <c r="F147" i="15"/>
  <c r="U31" i="12"/>
  <c r="U56" i="12"/>
  <c r="S46" i="12"/>
  <c r="T46" i="12"/>
  <c r="G63" i="16"/>
  <c r="J55" i="16"/>
  <c r="I55" i="16"/>
  <c r="S29" i="12"/>
  <c r="T29" i="12"/>
  <c r="K8" i="13"/>
  <c r="J8" i="13"/>
  <c r="I8" i="13"/>
  <c r="K9" i="13"/>
  <c r="K43" i="13"/>
  <c r="K37" i="13"/>
  <c r="K134" i="13"/>
  <c r="K78" i="13"/>
  <c r="K36" i="13"/>
  <c r="K12" i="13"/>
  <c r="K99" i="13"/>
  <c r="K15" i="13"/>
  <c r="K140" i="13"/>
  <c r="K139" i="13"/>
  <c r="K29" i="13"/>
  <c r="J128" i="13"/>
  <c r="I128" i="13"/>
  <c r="K128" i="13"/>
  <c r="J24" i="3"/>
  <c r="L24" i="3"/>
  <c r="K24" i="3"/>
  <c r="J15" i="3"/>
  <c r="L15" i="3"/>
  <c r="K15" i="3"/>
  <c r="K74" i="2"/>
  <c r="J74" i="2"/>
  <c r="L35" i="5"/>
  <c r="J35" i="5"/>
  <c r="E114" i="3"/>
  <c r="I123" i="3"/>
  <c r="J112" i="3"/>
  <c r="K112" i="3"/>
  <c r="L112" i="3"/>
  <c r="G18" i="2"/>
  <c r="F97" i="31"/>
  <c r="L33" i="31"/>
  <c r="L77" i="31"/>
  <c r="L103" i="31"/>
  <c r="J280" i="30"/>
  <c r="H39" i="31"/>
  <c r="H102" i="31"/>
  <c r="H77" i="31"/>
  <c r="H106" i="31"/>
  <c r="H76" i="31"/>
  <c r="H105" i="31"/>
  <c r="F258" i="30"/>
  <c r="H251" i="30"/>
  <c r="L256" i="30"/>
  <c r="F263" i="30"/>
  <c r="N252" i="30"/>
  <c r="J258" i="30"/>
  <c r="L209" i="30"/>
  <c r="N209" i="30"/>
  <c r="J170" i="30"/>
  <c r="L170" i="30"/>
  <c r="N164" i="30"/>
  <c r="N56" i="33"/>
  <c r="F214" i="30"/>
  <c r="J169" i="30"/>
  <c r="J211" i="30"/>
  <c r="L211" i="30"/>
  <c r="L217" i="30"/>
  <c r="F82" i="30"/>
  <c r="J38" i="31"/>
  <c r="J43" i="31"/>
  <c r="J80" i="31"/>
  <c r="J78" i="31"/>
  <c r="J58" i="31"/>
  <c r="J63" i="31"/>
  <c r="F190" i="30"/>
  <c r="F195" i="30"/>
  <c r="N189" i="30"/>
  <c r="F196" i="30"/>
  <c r="L141" i="30"/>
  <c r="F147" i="30"/>
  <c r="J153" i="30"/>
  <c r="J142" i="30"/>
  <c r="L142" i="30"/>
  <c r="F148" i="30"/>
  <c r="H148" i="30"/>
  <c r="H87" i="30"/>
  <c r="J87" i="30"/>
  <c r="H57" i="30"/>
  <c r="J57" i="30"/>
  <c r="H82" i="30"/>
  <c r="J82" i="30"/>
  <c r="G104" i="28"/>
  <c r="K22" i="28"/>
  <c r="I22" i="28"/>
  <c r="H240" i="30"/>
  <c r="L239" i="30"/>
  <c r="F239" i="30"/>
  <c r="N231" i="30"/>
  <c r="L237" i="30"/>
  <c r="L191" i="30"/>
  <c r="L151" i="30"/>
  <c r="N75" i="30"/>
  <c r="K117" i="28"/>
  <c r="I117" i="28"/>
  <c r="L117" i="28"/>
  <c r="J117" i="28"/>
  <c r="F146" i="27"/>
  <c r="E76" i="27"/>
  <c r="D20" i="28"/>
  <c r="F160" i="28"/>
  <c r="E132" i="28"/>
  <c r="E62" i="28"/>
  <c r="L58" i="30"/>
  <c r="L64" i="30"/>
  <c r="L76" i="30"/>
  <c r="D62" i="27"/>
  <c r="L102" i="28"/>
  <c r="I102" i="28"/>
  <c r="M102" i="28"/>
  <c r="J102" i="28"/>
  <c r="K102" i="28"/>
  <c r="L8" i="28"/>
  <c r="M8" i="28"/>
  <c r="J8" i="28"/>
  <c r="K8" i="28"/>
  <c r="I8" i="28"/>
  <c r="M93" i="28"/>
  <c r="M100" i="28"/>
  <c r="M154" i="28"/>
  <c r="M22" i="28"/>
  <c r="M111" i="28"/>
  <c r="M103" i="28"/>
  <c r="M125" i="28"/>
  <c r="M137" i="28"/>
  <c r="M56" i="28"/>
  <c r="M9" i="28"/>
  <c r="M11" i="28"/>
  <c r="M110" i="28"/>
  <c r="M117" i="28"/>
  <c r="D20" i="26"/>
  <c r="K43" i="28"/>
  <c r="I43" i="28"/>
  <c r="M43" i="28"/>
  <c r="J43" i="28"/>
  <c r="L43" i="28"/>
  <c r="I93" i="26"/>
  <c r="J93" i="26"/>
  <c r="K93" i="26"/>
  <c r="F76" i="26"/>
  <c r="I15" i="26"/>
  <c r="K15" i="26"/>
  <c r="J15" i="26"/>
  <c r="J135" i="26"/>
  <c r="K135" i="26"/>
  <c r="I135" i="26"/>
  <c r="I50" i="28"/>
  <c r="M50" i="28"/>
  <c r="L50" i="28"/>
  <c r="K50" i="28"/>
  <c r="J50" i="28"/>
  <c r="I84" i="28"/>
  <c r="L84" i="28"/>
  <c r="M84" i="28"/>
  <c r="K84" i="28"/>
  <c r="J84" i="28"/>
  <c r="M30" i="28"/>
  <c r="J30" i="28"/>
  <c r="I30" i="28"/>
  <c r="L30" i="28"/>
  <c r="K30" i="28"/>
  <c r="L31" i="28"/>
  <c r="J31" i="28"/>
  <c r="I31" i="28"/>
  <c r="M31" i="28"/>
  <c r="K31" i="28"/>
  <c r="I144" i="28"/>
  <c r="L144" i="28"/>
  <c r="J144" i="28"/>
  <c r="M144" i="28"/>
  <c r="K144" i="28"/>
  <c r="M80" i="28"/>
  <c r="K80" i="28"/>
  <c r="J80" i="28"/>
  <c r="L80" i="28"/>
  <c r="I80" i="28"/>
  <c r="M149" i="28"/>
  <c r="L149" i="28"/>
  <c r="K149" i="28"/>
  <c r="J149" i="28"/>
  <c r="I149" i="28"/>
  <c r="J38" i="28"/>
  <c r="L38" i="28"/>
  <c r="K38" i="28"/>
  <c r="I38" i="28"/>
  <c r="M38" i="28"/>
  <c r="J107" i="28"/>
  <c r="M107" i="28"/>
  <c r="L107" i="28"/>
  <c r="K107" i="28"/>
  <c r="I107" i="28"/>
  <c r="M10" i="28"/>
  <c r="L10" i="28"/>
  <c r="J10" i="28"/>
  <c r="K10" i="28"/>
  <c r="I10" i="28"/>
  <c r="K79" i="28"/>
  <c r="M79" i="28"/>
  <c r="L79" i="28"/>
  <c r="I79" i="28"/>
  <c r="J79" i="28"/>
  <c r="M156" i="28"/>
  <c r="K156" i="28"/>
  <c r="J156" i="28"/>
  <c r="L156" i="28"/>
  <c r="I156" i="28"/>
  <c r="G34" i="27"/>
  <c r="F146" i="26"/>
  <c r="K39" i="26"/>
  <c r="J39" i="26"/>
  <c r="I39" i="26"/>
  <c r="K13" i="26"/>
  <c r="J13" i="26"/>
  <c r="I13" i="26"/>
  <c r="H20" i="26"/>
  <c r="L42" i="28"/>
  <c r="M42" i="28"/>
  <c r="J42" i="28"/>
  <c r="K42" i="28"/>
  <c r="I42" i="28"/>
  <c r="K155" i="26"/>
  <c r="J155" i="26"/>
  <c r="I155" i="26"/>
  <c r="J120" i="26"/>
  <c r="K120" i="26"/>
  <c r="I120" i="26"/>
  <c r="D48" i="26"/>
  <c r="J19" i="26"/>
  <c r="K19" i="26"/>
  <c r="I19" i="26"/>
  <c r="L238" i="24"/>
  <c r="J229" i="24"/>
  <c r="G20" i="26"/>
  <c r="I12" i="26"/>
  <c r="J12" i="26"/>
  <c r="I89" i="26"/>
  <c r="J89" i="26"/>
  <c r="J116" i="26"/>
  <c r="I116" i="26"/>
  <c r="G48" i="26"/>
  <c r="J40" i="26"/>
  <c r="I40" i="26"/>
  <c r="J145" i="26"/>
  <c r="I145" i="26"/>
  <c r="G76" i="26"/>
  <c r="G34" i="26"/>
  <c r="J26" i="26"/>
  <c r="I26" i="26"/>
  <c r="J103" i="26"/>
  <c r="I103" i="26"/>
  <c r="J136" i="26"/>
  <c r="I136" i="26"/>
  <c r="C62" i="27"/>
  <c r="I44" i="26"/>
  <c r="J44" i="26"/>
  <c r="E146" i="26"/>
  <c r="J123" i="24"/>
  <c r="L123" i="24"/>
  <c r="J215" i="24"/>
  <c r="L215" i="24"/>
  <c r="N256" i="24"/>
  <c r="J266" i="24"/>
  <c r="L262" i="24"/>
  <c r="J207" i="24"/>
  <c r="J131" i="24"/>
  <c r="L118" i="22"/>
  <c r="K118" i="22"/>
  <c r="J118" i="22"/>
  <c r="E77" i="22"/>
  <c r="V14" i="22"/>
  <c r="W14" i="22"/>
  <c r="X14" i="22"/>
  <c r="K152" i="22"/>
  <c r="J152" i="22"/>
  <c r="L152" i="22"/>
  <c r="K139" i="22"/>
  <c r="J139" i="22"/>
  <c r="I147" i="22"/>
  <c r="L139" i="22"/>
  <c r="K126" i="22"/>
  <c r="J126" i="22"/>
  <c r="L126" i="22"/>
  <c r="K113" i="22"/>
  <c r="J113" i="22"/>
  <c r="L113" i="22"/>
  <c r="K40" i="22"/>
  <c r="J40" i="22"/>
  <c r="L40" i="22"/>
  <c r="K27" i="22"/>
  <c r="J27" i="22"/>
  <c r="I35" i="22"/>
  <c r="L27" i="22"/>
  <c r="L121" i="22"/>
  <c r="K121" i="22"/>
  <c r="J121" i="22"/>
  <c r="L108" i="22"/>
  <c r="K108" i="22"/>
  <c r="J108" i="22"/>
  <c r="L95" i="22"/>
  <c r="K95" i="22"/>
  <c r="J95" i="22"/>
  <c r="E91" i="22"/>
  <c r="X13" i="22"/>
  <c r="W13" i="22"/>
  <c r="V13" i="22"/>
  <c r="U21" i="22"/>
  <c r="J167" i="24"/>
  <c r="N166" i="24"/>
  <c r="L164" i="24"/>
  <c r="L165" i="24"/>
  <c r="N165" i="24"/>
  <c r="J175" i="24"/>
  <c r="F133" i="22"/>
  <c r="F77" i="22"/>
  <c r="H38" i="21"/>
  <c r="I38" i="21"/>
  <c r="I125" i="21"/>
  <c r="H125" i="21"/>
  <c r="I89" i="21"/>
  <c r="H89" i="21"/>
  <c r="I62" i="21"/>
  <c r="H62" i="21"/>
  <c r="I131" i="21"/>
  <c r="H131" i="21"/>
  <c r="I122" i="21"/>
  <c r="H122" i="21"/>
  <c r="H103" i="21"/>
  <c r="I103" i="21"/>
  <c r="I76" i="21"/>
  <c r="H76" i="21"/>
  <c r="I145" i="21"/>
  <c r="H145" i="21"/>
  <c r="H101" i="21"/>
  <c r="K67" i="27"/>
  <c r="I67" i="27"/>
  <c r="J67" i="27"/>
  <c r="K69" i="27"/>
  <c r="J69" i="27"/>
  <c r="I69" i="27"/>
  <c r="J139" i="27"/>
  <c r="I139" i="27"/>
  <c r="K139" i="27"/>
  <c r="I50" i="27"/>
  <c r="K50" i="27"/>
  <c r="J50" i="27"/>
  <c r="K18" i="27"/>
  <c r="J18" i="27"/>
  <c r="I18" i="27"/>
  <c r="K157" i="27"/>
  <c r="J157" i="27"/>
  <c r="I157" i="27"/>
  <c r="K127" i="27"/>
  <c r="I127" i="27"/>
  <c r="J127" i="27"/>
  <c r="J117" i="27"/>
  <c r="K117" i="27"/>
  <c r="I117" i="27"/>
  <c r="K94" i="27"/>
  <c r="J94" i="27"/>
  <c r="I94" i="27"/>
  <c r="K53" i="27"/>
  <c r="J53" i="27"/>
  <c r="I53" i="27"/>
  <c r="K130" i="27"/>
  <c r="J130" i="27"/>
  <c r="I130" i="27"/>
  <c r="J45" i="27"/>
  <c r="I45" i="27"/>
  <c r="K45" i="27"/>
  <c r="J123" i="27"/>
  <c r="I123" i="27"/>
  <c r="K123" i="27"/>
  <c r="I55" i="27"/>
  <c r="J55" i="27"/>
  <c r="K55" i="27"/>
  <c r="I124" i="27"/>
  <c r="H132" i="27"/>
  <c r="K124" i="27"/>
  <c r="J124" i="27"/>
  <c r="K56" i="27"/>
  <c r="I56" i="27"/>
  <c r="J56" i="27"/>
  <c r="K134" i="27"/>
  <c r="I134" i="27"/>
  <c r="J134" i="27"/>
  <c r="D120" i="21"/>
  <c r="D162" i="21"/>
  <c r="C78" i="21"/>
  <c r="D22" i="21"/>
  <c r="C120" i="21"/>
  <c r="C64" i="21"/>
  <c r="D50" i="21"/>
  <c r="G21" i="22"/>
  <c r="R20" i="21"/>
  <c r="Q20" i="21"/>
  <c r="R10" i="21"/>
  <c r="Q10" i="21"/>
  <c r="R18" i="21"/>
  <c r="R12" i="21"/>
  <c r="K10" i="22"/>
  <c r="J10" i="22"/>
  <c r="K33" i="22"/>
  <c r="J33" i="22"/>
  <c r="H63" i="22"/>
  <c r="K55" i="22"/>
  <c r="J55" i="22"/>
  <c r="K25" i="22"/>
  <c r="J25" i="22"/>
  <c r="H49" i="22"/>
  <c r="H161" i="22"/>
  <c r="J46" i="19"/>
  <c r="H46" i="19"/>
  <c r="J25" i="19"/>
  <c r="H25" i="19"/>
  <c r="J33" i="19"/>
  <c r="H33" i="19"/>
  <c r="J42" i="19"/>
  <c r="H42" i="19"/>
  <c r="J84" i="19"/>
  <c r="H84" i="19"/>
  <c r="J74" i="19"/>
  <c r="H74" i="19"/>
  <c r="J41" i="19"/>
  <c r="H41" i="19"/>
  <c r="G49" i="19"/>
  <c r="H114" i="19"/>
  <c r="J114" i="19"/>
  <c r="J72" i="19"/>
  <c r="H72" i="19"/>
  <c r="H160" i="19"/>
  <c r="J160" i="19"/>
  <c r="H124" i="19"/>
  <c r="J124" i="19"/>
  <c r="H156" i="19"/>
  <c r="J156" i="19"/>
  <c r="H116" i="19"/>
  <c r="J116" i="19"/>
  <c r="H104" i="19"/>
  <c r="J104" i="19"/>
  <c r="H143" i="19"/>
  <c r="J143" i="19"/>
  <c r="F9" i="19"/>
  <c r="F21" i="19"/>
  <c r="H13" i="19"/>
  <c r="F51" i="19"/>
  <c r="F133" i="19"/>
  <c r="R70" i="18"/>
  <c r="Q70" i="18"/>
  <c r="Q47" i="18"/>
  <c r="X38" i="18"/>
  <c r="Y30" i="18"/>
  <c r="X30" i="18"/>
  <c r="E34" i="18"/>
  <c r="G20" i="18"/>
  <c r="I13" i="18"/>
  <c r="J114" i="17"/>
  <c r="I114" i="17"/>
  <c r="G105" i="17"/>
  <c r="J97" i="17"/>
  <c r="I97" i="17"/>
  <c r="J62" i="17"/>
  <c r="I62" i="17"/>
  <c r="K16" i="17"/>
  <c r="J16" i="17"/>
  <c r="I16" i="17"/>
  <c r="D9" i="17"/>
  <c r="P9" i="16"/>
  <c r="Q155" i="18"/>
  <c r="I112" i="18"/>
  <c r="F92" i="18"/>
  <c r="I55" i="18"/>
  <c r="O48" i="18"/>
  <c r="O36" i="18"/>
  <c r="T36" i="18"/>
  <c r="R59" i="18"/>
  <c r="Q59" i="18"/>
  <c r="R145" i="18"/>
  <c r="Q145" i="18"/>
  <c r="R110" i="18"/>
  <c r="Q110" i="18"/>
  <c r="P118" i="18"/>
  <c r="Q83" i="18"/>
  <c r="R73" i="18"/>
  <c r="Q73" i="18"/>
  <c r="R159" i="18"/>
  <c r="Q159" i="18"/>
  <c r="Q141" i="18"/>
  <c r="Q114" i="18"/>
  <c r="I85" i="18"/>
  <c r="I58" i="18"/>
  <c r="I136" i="18"/>
  <c r="I109" i="18"/>
  <c r="I99" i="18"/>
  <c r="I81" i="18"/>
  <c r="I158" i="18"/>
  <c r="I131" i="18"/>
  <c r="I155" i="17"/>
  <c r="K155" i="17"/>
  <c r="J155" i="17"/>
  <c r="I138" i="17"/>
  <c r="K138" i="17"/>
  <c r="J138" i="17"/>
  <c r="G121" i="17"/>
  <c r="I103" i="17"/>
  <c r="K103" i="17"/>
  <c r="J103" i="17"/>
  <c r="E133" i="16"/>
  <c r="T160" i="18"/>
  <c r="Y60" i="18"/>
  <c r="X60" i="18"/>
  <c r="N48" i="18"/>
  <c r="N36" i="18"/>
  <c r="R33" i="18"/>
  <c r="Q33" i="18"/>
  <c r="Y24" i="18"/>
  <c r="X24" i="18"/>
  <c r="Y15" i="18"/>
  <c r="X15" i="18"/>
  <c r="Y93" i="18"/>
  <c r="X93" i="18"/>
  <c r="W92" i="18"/>
  <c r="X66" i="18"/>
  <c r="Y66" i="18"/>
  <c r="Y143" i="18"/>
  <c r="X143" i="18"/>
  <c r="Y116" i="18"/>
  <c r="X116" i="18"/>
  <c r="Y98" i="18"/>
  <c r="X98" i="18"/>
  <c r="X80" i="18"/>
  <c r="Y80" i="18"/>
  <c r="X157" i="18"/>
  <c r="Y157" i="18"/>
  <c r="Y122" i="18"/>
  <c r="X122" i="18"/>
  <c r="O146" i="18"/>
  <c r="G78" i="18"/>
  <c r="E79" i="17"/>
  <c r="E63" i="16"/>
  <c r="V19" i="16"/>
  <c r="U19" i="16"/>
  <c r="W19" i="16"/>
  <c r="P29" i="19"/>
  <c r="Y111" i="18"/>
  <c r="X111" i="18"/>
  <c r="I86" i="18"/>
  <c r="G76" i="18"/>
  <c r="O50" i="18"/>
  <c r="I26" i="18"/>
  <c r="H34" i="18"/>
  <c r="M22" i="18"/>
  <c r="R9" i="18"/>
  <c r="Q9" i="18"/>
  <c r="P8" i="18"/>
  <c r="R51" i="18" s="1"/>
  <c r="N160" i="18"/>
  <c r="N106" i="18"/>
  <c r="N120" i="18"/>
  <c r="F90" i="18"/>
  <c r="K144" i="17"/>
  <c r="J144" i="17"/>
  <c r="I144" i="17"/>
  <c r="D79" i="17"/>
  <c r="K137" i="16"/>
  <c r="J137" i="16"/>
  <c r="I137" i="16"/>
  <c r="K94" i="16"/>
  <c r="J94" i="16"/>
  <c r="I94" i="16"/>
  <c r="H93" i="16"/>
  <c r="K59" i="16"/>
  <c r="J59" i="16"/>
  <c r="I59" i="16"/>
  <c r="K19" i="16"/>
  <c r="J19" i="16"/>
  <c r="I19" i="16"/>
  <c r="W63" i="19"/>
  <c r="W51" i="19"/>
  <c r="R156" i="18"/>
  <c r="Q156" i="18"/>
  <c r="R61" i="18"/>
  <c r="Q61" i="18"/>
  <c r="F50" i="18"/>
  <c r="Q27" i="18"/>
  <c r="Y17" i="18"/>
  <c r="X17" i="18"/>
  <c r="G8" i="18"/>
  <c r="M76" i="18"/>
  <c r="E78" i="18"/>
  <c r="E146" i="18"/>
  <c r="G161" i="17"/>
  <c r="G149" i="17"/>
  <c r="E77" i="17"/>
  <c r="E65" i="17"/>
  <c r="K57" i="17"/>
  <c r="J57" i="17"/>
  <c r="I57" i="17"/>
  <c r="K40" i="17"/>
  <c r="J40" i="17"/>
  <c r="I40" i="17"/>
  <c r="G23" i="17"/>
  <c r="O9" i="19"/>
  <c r="R20" i="19" s="1"/>
  <c r="P10" i="19"/>
  <c r="P60" i="19"/>
  <c r="P58" i="19"/>
  <c r="P81" i="19"/>
  <c r="P53" i="19"/>
  <c r="P98" i="19"/>
  <c r="P46" i="19"/>
  <c r="P137" i="19"/>
  <c r="R69" i="19"/>
  <c r="P69" i="19"/>
  <c r="O77" i="19"/>
  <c r="P90" i="19"/>
  <c r="P129" i="19"/>
  <c r="P100" i="19"/>
  <c r="P139" i="19"/>
  <c r="O147" i="19"/>
  <c r="P110" i="19"/>
  <c r="P144" i="19"/>
  <c r="R138" i="18"/>
  <c r="Q138" i="18"/>
  <c r="P146" i="18"/>
  <c r="I65" i="18"/>
  <c r="H64" i="18"/>
  <c r="D62" i="18"/>
  <c r="D50" i="18"/>
  <c r="R45" i="18"/>
  <c r="Q45" i="18"/>
  <c r="Y27" i="18"/>
  <c r="X27" i="18"/>
  <c r="N8" i="18"/>
  <c r="T132" i="18"/>
  <c r="T118" i="18"/>
  <c r="L92" i="18"/>
  <c r="D160" i="18"/>
  <c r="D119" i="17"/>
  <c r="G91" i="17"/>
  <c r="W13" i="17"/>
  <c r="V13" i="17"/>
  <c r="U13" i="17"/>
  <c r="T21" i="17"/>
  <c r="N37" i="19"/>
  <c r="N149" i="19"/>
  <c r="P28" i="19"/>
  <c r="N121" i="19"/>
  <c r="N105" i="19"/>
  <c r="N135" i="19"/>
  <c r="O9" i="16"/>
  <c r="M139" i="15"/>
  <c r="L139" i="15"/>
  <c r="I139" i="15"/>
  <c r="H147" i="15"/>
  <c r="K139" i="15"/>
  <c r="J139" i="15"/>
  <c r="M104" i="15"/>
  <c r="L104" i="15"/>
  <c r="I104" i="15"/>
  <c r="K104" i="15"/>
  <c r="J104" i="15"/>
  <c r="L74" i="15"/>
  <c r="K74" i="15"/>
  <c r="J74" i="15"/>
  <c r="I74" i="15"/>
  <c r="M74" i="15"/>
  <c r="L57" i="15"/>
  <c r="K57" i="15"/>
  <c r="M57" i="15"/>
  <c r="J57" i="15"/>
  <c r="I57" i="15"/>
  <c r="H63" i="15"/>
  <c r="K34" i="15"/>
  <c r="I34" i="15"/>
  <c r="J19" i="15"/>
  <c r="L19" i="15"/>
  <c r="L14" i="15"/>
  <c r="K14" i="15"/>
  <c r="M14" i="15"/>
  <c r="J14" i="15"/>
  <c r="I14" i="15"/>
  <c r="H21" i="15"/>
  <c r="G147" i="15"/>
  <c r="I54" i="15"/>
  <c r="M54" i="15"/>
  <c r="L54" i="15"/>
  <c r="K54" i="15"/>
  <c r="J54" i="15"/>
  <c r="M151" i="15"/>
  <c r="L151" i="15"/>
  <c r="K151" i="15"/>
  <c r="J151" i="15"/>
  <c r="I151" i="15"/>
  <c r="J143" i="15"/>
  <c r="I143" i="15"/>
  <c r="M143" i="15"/>
  <c r="L143" i="15"/>
  <c r="K143" i="15"/>
  <c r="I129" i="15"/>
  <c r="L129" i="15"/>
  <c r="K129" i="15"/>
  <c r="J129" i="15"/>
  <c r="M129" i="15"/>
  <c r="K115" i="15"/>
  <c r="J115" i="15"/>
  <c r="I115" i="15"/>
  <c r="L115" i="15"/>
  <c r="M115" i="15"/>
  <c r="G132" i="13"/>
  <c r="F90" i="13"/>
  <c r="C20" i="18"/>
  <c r="C8" i="18"/>
  <c r="C120" i="18"/>
  <c r="C160" i="18"/>
  <c r="J76" i="15"/>
  <c r="I76" i="15"/>
  <c r="M76" i="15"/>
  <c r="K76" i="15"/>
  <c r="L76" i="15"/>
  <c r="D63" i="15"/>
  <c r="L55" i="15"/>
  <c r="J55" i="15"/>
  <c r="J38" i="15"/>
  <c r="L38" i="15"/>
  <c r="K85" i="15"/>
  <c r="I85" i="15"/>
  <c r="K106" i="18"/>
  <c r="K8" i="18"/>
  <c r="S62" i="18"/>
  <c r="S64" i="18"/>
  <c r="S78" i="18"/>
  <c r="S146" i="18"/>
  <c r="F37" i="16"/>
  <c r="E35" i="15"/>
  <c r="E133" i="15"/>
  <c r="M127" i="15"/>
  <c r="J127" i="15"/>
  <c r="L127" i="15"/>
  <c r="I127" i="15"/>
  <c r="K127" i="15"/>
  <c r="M67" i="15"/>
  <c r="L67" i="15"/>
  <c r="K67" i="15"/>
  <c r="I67" i="15"/>
  <c r="J67" i="15"/>
  <c r="G35" i="15"/>
  <c r="I27" i="15"/>
  <c r="K27" i="15"/>
  <c r="I15" i="15"/>
  <c r="K15" i="15"/>
  <c r="L145" i="15"/>
  <c r="J145" i="15"/>
  <c r="C105" i="17"/>
  <c r="C133" i="17"/>
  <c r="C49" i="17"/>
  <c r="D48" i="13"/>
  <c r="D51" i="16"/>
  <c r="C79" i="16"/>
  <c r="I48" i="12"/>
  <c r="L48" i="12"/>
  <c r="K48" i="12"/>
  <c r="J48" i="12"/>
  <c r="J141" i="16"/>
  <c r="I141" i="16"/>
  <c r="J125" i="13"/>
  <c r="I125" i="13"/>
  <c r="K125" i="13"/>
  <c r="I52" i="13"/>
  <c r="K52" i="13"/>
  <c r="J52" i="13"/>
  <c r="N12" i="10"/>
  <c r="J10" i="3"/>
  <c r="L10" i="3"/>
  <c r="K10" i="3"/>
  <c r="K41" i="2"/>
  <c r="J41" i="2"/>
  <c r="H187" i="3"/>
  <c r="S30" i="6"/>
  <c r="R30" i="6"/>
  <c r="Q30" i="6"/>
  <c r="R15" i="6"/>
  <c r="Q15" i="6"/>
  <c r="L15" i="5"/>
  <c r="K15" i="5"/>
  <c r="J15" i="5"/>
  <c r="I15" i="5"/>
  <c r="M15" i="5"/>
  <c r="W30" i="5"/>
  <c r="V30" i="5"/>
  <c r="U30" i="5"/>
  <c r="T30" i="5"/>
  <c r="S30" i="5"/>
  <c r="L31" i="31"/>
  <c r="L79" i="31"/>
  <c r="L107" i="31"/>
  <c r="L279" i="30"/>
  <c r="N53" i="33"/>
  <c r="H32" i="31"/>
  <c r="H37" i="31"/>
  <c r="H83" i="31"/>
  <c r="H78" i="31"/>
  <c r="H109" i="31"/>
  <c r="J257" i="30"/>
  <c r="J253" i="30"/>
  <c r="L253" i="30"/>
  <c r="H259" i="30"/>
  <c r="J259" i="30"/>
  <c r="L219" i="30"/>
  <c r="F208" i="30"/>
  <c r="H208" i="30"/>
  <c r="L169" i="30"/>
  <c r="F164" i="30"/>
  <c r="H164" i="30"/>
  <c r="AK8" i="35"/>
  <c r="AJ8" i="35"/>
  <c r="AL8" i="35"/>
  <c r="AL11" i="35"/>
  <c r="N54" i="33"/>
  <c r="F213" i="30"/>
  <c r="F175" i="30"/>
  <c r="H175" i="30"/>
  <c r="L210" i="30"/>
  <c r="L216" i="30"/>
  <c r="F212" i="30"/>
  <c r="J218" i="30"/>
  <c r="J80" i="30"/>
  <c r="J53" i="31"/>
  <c r="J82" i="31"/>
  <c r="J85" i="31"/>
  <c r="J84" i="31"/>
  <c r="J75" i="31"/>
  <c r="J97" i="31"/>
  <c r="F188" i="30"/>
  <c r="L189" i="30"/>
  <c r="F185" i="30"/>
  <c r="H185" i="30"/>
  <c r="J190" i="30"/>
  <c r="L190" i="30"/>
  <c r="F197" i="30"/>
  <c r="H142" i="30"/>
  <c r="F143" i="30"/>
  <c r="H143" i="30"/>
  <c r="F149" i="30"/>
  <c r="N53" i="30"/>
  <c r="H86" i="30"/>
  <c r="J86" i="30"/>
  <c r="G90" i="28"/>
  <c r="G20" i="28"/>
  <c r="F230" i="30"/>
  <c r="F241" i="30"/>
  <c r="H241" i="30"/>
  <c r="L233" i="30"/>
  <c r="J232" i="30"/>
  <c r="L232" i="30"/>
  <c r="J238" i="30"/>
  <c r="L238" i="30"/>
  <c r="N230" i="30"/>
  <c r="J147" i="30"/>
  <c r="F86" i="30"/>
  <c r="N77" i="30"/>
  <c r="E160" i="28"/>
  <c r="E118" i="28"/>
  <c r="J110" i="28"/>
  <c r="L110" i="28"/>
  <c r="E146" i="27"/>
  <c r="D146" i="28"/>
  <c r="D76" i="27"/>
  <c r="D104" i="28"/>
  <c r="E90" i="28"/>
  <c r="F90" i="27"/>
  <c r="L59" i="30"/>
  <c r="L65" i="30"/>
  <c r="L78" i="30"/>
  <c r="D132" i="28"/>
  <c r="E62" i="27"/>
  <c r="C146" i="28"/>
  <c r="K85" i="26"/>
  <c r="J85" i="26"/>
  <c r="I85" i="26"/>
  <c r="K59" i="26"/>
  <c r="J59" i="26"/>
  <c r="I59" i="26"/>
  <c r="K8" i="26"/>
  <c r="J8" i="26"/>
  <c r="I8" i="26"/>
  <c r="K57" i="26"/>
  <c r="K148" i="26"/>
  <c r="K92" i="26"/>
  <c r="K69" i="26"/>
  <c r="K79" i="26"/>
  <c r="K127" i="26"/>
  <c r="K46" i="26"/>
  <c r="K139" i="26"/>
  <c r="K95" i="26"/>
  <c r="K115" i="26"/>
  <c r="K55" i="26"/>
  <c r="K40" i="26"/>
  <c r="K130" i="26"/>
  <c r="K87" i="26"/>
  <c r="K17" i="26"/>
  <c r="K44" i="26"/>
  <c r="K12" i="26"/>
  <c r="K112" i="26"/>
  <c r="K116" i="26"/>
  <c r="K14" i="26"/>
  <c r="K111" i="26"/>
  <c r="K53" i="26"/>
  <c r="K72" i="26"/>
  <c r="K136" i="26"/>
  <c r="K10" i="26"/>
  <c r="K98" i="26"/>
  <c r="K36" i="26"/>
  <c r="K26" i="26"/>
  <c r="K86" i="26"/>
  <c r="K96" i="26"/>
  <c r="K129" i="26"/>
  <c r="K134" i="26"/>
  <c r="K64" i="26"/>
  <c r="K154" i="26"/>
  <c r="K83" i="26"/>
  <c r="K159" i="26"/>
  <c r="K23" i="26"/>
  <c r="K89" i="26"/>
  <c r="K142" i="26"/>
  <c r="K157" i="26"/>
  <c r="K113" i="26"/>
  <c r="K52" i="26"/>
  <c r="K114" i="26"/>
  <c r="K153" i="26"/>
  <c r="K31" i="26"/>
  <c r="K74" i="26"/>
  <c r="K145" i="26"/>
  <c r="K61" i="26"/>
  <c r="K29" i="26"/>
  <c r="K110" i="26"/>
  <c r="K9" i="26"/>
  <c r="K43" i="26"/>
  <c r="K60" i="26"/>
  <c r="K107" i="26"/>
  <c r="K78" i="26"/>
  <c r="K27" i="26"/>
  <c r="K156" i="26"/>
  <c r="K128" i="26"/>
  <c r="K103" i="26"/>
  <c r="K66" i="26"/>
  <c r="K38" i="26"/>
  <c r="K81" i="26"/>
  <c r="K100" i="26"/>
  <c r="K70" i="26"/>
  <c r="K18" i="26"/>
  <c r="K131" i="26"/>
  <c r="I144" i="26"/>
  <c r="J144" i="26"/>
  <c r="K144" i="26"/>
  <c r="D132" i="26"/>
  <c r="I67" i="26"/>
  <c r="K67" i="26"/>
  <c r="J67" i="26"/>
  <c r="I41" i="26"/>
  <c r="K41" i="26"/>
  <c r="J41" i="26"/>
  <c r="H48" i="26"/>
  <c r="K143" i="26"/>
  <c r="J143" i="26"/>
  <c r="I143" i="26"/>
  <c r="M45" i="28"/>
  <c r="K45" i="28"/>
  <c r="L45" i="28"/>
  <c r="I45" i="28"/>
  <c r="J45" i="28"/>
  <c r="L51" i="28"/>
  <c r="M51" i="28"/>
  <c r="K51" i="28"/>
  <c r="J51" i="28"/>
  <c r="I51" i="28"/>
  <c r="L23" i="28"/>
  <c r="J23" i="28"/>
  <c r="M23" i="28"/>
  <c r="K23" i="28"/>
  <c r="I23" i="28"/>
  <c r="L92" i="28"/>
  <c r="J92" i="28"/>
  <c r="M92" i="28"/>
  <c r="K92" i="28"/>
  <c r="I92" i="28"/>
  <c r="K60" i="28"/>
  <c r="I60" i="28"/>
  <c r="L60" i="28"/>
  <c r="J60" i="28"/>
  <c r="M60" i="28"/>
  <c r="I32" i="28"/>
  <c r="J32" i="28"/>
  <c r="M32" i="28"/>
  <c r="K32" i="28"/>
  <c r="L32" i="28"/>
  <c r="M37" i="28"/>
  <c r="K37" i="28"/>
  <c r="L37" i="28"/>
  <c r="J37" i="28"/>
  <c r="I37" i="28"/>
  <c r="M88" i="28"/>
  <c r="K88" i="28"/>
  <c r="L88" i="28"/>
  <c r="J88" i="28"/>
  <c r="I88" i="28"/>
  <c r="M157" i="28"/>
  <c r="L157" i="28"/>
  <c r="K157" i="28"/>
  <c r="J157" i="28"/>
  <c r="I157" i="28"/>
  <c r="J46" i="28"/>
  <c r="M46" i="28"/>
  <c r="L46" i="28"/>
  <c r="I46" i="28"/>
  <c r="K46" i="28"/>
  <c r="J115" i="28"/>
  <c r="M115" i="28"/>
  <c r="L115" i="28"/>
  <c r="K115" i="28"/>
  <c r="I115" i="28"/>
  <c r="M18" i="28"/>
  <c r="L18" i="28"/>
  <c r="K18" i="28"/>
  <c r="J18" i="28"/>
  <c r="I18" i="28"/>
  <c r="K87" i="28"/>
  <c r="M87" i="28"/>
  <c r="J87" i="28"/>
  <c r="L87" i="28"/>
  <c r="I87" i="28"/>
  <c r="G90" i="27"/>
  <c r="I108" i="26"/>
  <c r="K108" i="26"/>
  <c r="J108" i="26"/>
  <c r="K82" i="26"/>
  <c r="J82" i="26"/>
  <c r="H90" i="26"/>
  <c r="I82" i="26"/>
  <c r="M19" i="28"/>
  <c r="K19" i="28"/>
  <c r="L19" i="28"/>
  <c r="J19" i="28"/>
  <c r="I19" i="28"/>
  <c r="D160" i="26"/>
  <c r="F118" i="26"/>
  <c r="J88" i="26"/>
  <c r="K88" i="26"/>
  <c r="I88" i="26"/>
  <c r="D146" i="26"/>
  <c r="J236" i="24"/>
  <c r="I29" i="26"/>
  <c r="J29" i="26"/>
  <c r="I98" i="26"/>
  <c r="J98" i="26"/>
  <c r="J57" i="26"/>
  <c r="I57" i="26"/>
  <c r="J43" i="26"/>
  <c r="I43" i="26"/>
  <c r="C76" i="27"/>
  <c r="C146" i="27"/>
  <c r="C76" i="26"/>
  <c r="C20" i="26"/>
  <c r="N120" i="24"/>
  <c r="L207" i="24"/>
  <c r="J216" i="24"/>
  <c r="J257" i="24"/>
  <c r="J263" i="24"/>
  <c r="L263" i="24"/>
  <c r="J119" i="24"/>
  <c r="L119" i="24"/>
  <c r="L93" i="22"/>
  <c r="K93" i="22"/>
  <c r="J93" i="22"/>
  <c r="L80" i="22"/>
  <c r="J80" i="22"/>
  <c r="K80" i="22"/>
  <c r="L67" i="22"/>
  <c r="K67" i="22"/>
  <c r="J67" i="22"/>
  <c r="P21" i="22"/>
  <c r="C133" i="22"/>
  <c r="K100" i="22"/>
  <c r="J100" i="22"/>
  <c r="L100" i="22"/>
  <c r="K87" i="22"/>
  <c r="J87" i="22"/>
  <c r="L87" i="22"/>
  <c r="K74" i="22"/>
  <c r="J74" i="22"/>
  <c r="L74" i="22"/>
  <c r="K61" i="22"/>
  <c r="J61" i="22"/>
  <c r="L61" i="22"/>
  <c r="L19" i="22"/>
  <c r="K19" i="22"/>
  <c r="J19" i="22"/>
  <c r="L155" i="22"/>
  <c r="K155" i="22"/>
  <c r="J155" i="22"/>
  <c r="L82" i="22"/>
  <c r="K82" i="22"/>
  <c r="J82" i="22"/>
  <c r="L69" i="22"/>
  <c r="K69" i="22"/>
  <c r="J69" i="22"/>
  <c r="I77" i="22"/>
  <c r="L56" i="22"/>
  <c r="K56" i="22"/>
  <c r="J56" i="22"/>
  <c r="I63" i="22"/>
  <c r="L43" i="22"/>
  <c r="K43" i="22"/>
  <c r="J43" i="22"/>
  <c r="J169" i="24"/>
  <c r="J168" i="24"/>
  <c r="L166" i="24"/>
  <c r="D147" i="22"/>
  <c r="D91" i="22"/>
  <c r="D35" i="22"/>
  <c r="H55" i="21"/>
  <c r="I55" i="21"/>
  <c r="Q17" i="21"/>
  <c r="R17" i="21"/>
  <c r="I133" i="21"/>
  <c r="H133" i="21"/>
  <c r="I98" i="21"/>
  <c r="H98" i="21"/>
  <c r="G106" i="21"/>
  <c r="I71" i="21"/>
  <c r="H71" i="21"/>
  <c r="I140" i="21"/>
  <c r="H140" i="21"/>
  <c r="G148" i="21"/>
  <c r="I130" i="21"/>
  <c r="H130" i="21"/>
  <c r="H112" i="21"/>
  <c r="G120" i="21"/>
  <c r="I112" i="21"/>
  <c r="I85" i="21"/>
  <c r="H85" i="21"/>
  <c r="G92" i="21"/>
  <c r="G162" i="21"/>
  <c r="I154" i="21"/>
  <c r="H154" i="21"/>
  <c r="G64" i="21"/>
  <c r="H56" i="21"/>
  <c r="I56" i="21"/>
  <c r="H39" i="21"/>
  <c r="I39" i="21"/>
  <c r="J83" i="27"/>
  <c r="I83" i="27"/>
  <c r="K83" i="27"/>
  <c r="J74" i="27"/>
  <c r="K74" i="27"/>
  <c r="I74" i="27"/>
  <c r="J31" i="27"/>
  <c r="K31" i="27"/>
  <c r="I31" i="27"/>
  <c r="K52" i="27"/>
  <c r="J52" i="27"/>
  <c r="I52" i="27"/>
  <c r="K27" i="27"/>
  <c r="J27" i="27"/>
  <c r="I27" i="27"/>
  <c r="J151" i="27"/>
  <c r="K151" i="27"/>
  <c r="I151" i="27"/>
  <c r="K25" i="27"/>
  <c r="J25" i="27"/>
  <c r="I25" i="27"/>
  <c r="K102" i="27"/>
  <c r="J102" i="27"/>
  <c r="I102" i="27"/>
  <c r="K61" i="27"/>
  <c r="J61" i="27"/>
  <c r="I61" i="27"/>
  <c r="K143" i="27"/>
  <c r="I143" i="27"/>
  <c r="J143" i="27"/>
  <c r="J54" i="27"/>
  <c r="I54" i="27"/>
  <c r="H62" i="27"/>
  <c r="K54" i="27"/>
  <c r="J131" i="27"/>
  <c r="I131" i="27"/>
  <c r="K131" i="27"/>
  <c r="I64" i="27"/>
  <c r="J64" i="27"/>
  <c r="K64" i="27"/>
  <c r="K141" i="27"/>
  <c r="I141" i="27"/>
  <c r="J141" i="27"/>
  <c r="K65" i="27"/>
  <c r="I65" i="27"/>
  <c r="J65" i="27"/>
  <c r="K140" i="27"/>
  <c r="J140" i="27"/>
  <c r="I140" i="27"/>
  <c r="F134" i="21"/>
  <c r="D36" i="21"/>
  <c r="D78" i="21"/>
  <c r="I144" i="21"/>
  <c r="H144" i="21"/>
  <c r="C22" i="21"/>
  <c r="E106" i="21"/>
  <c r="G91" i="22"/>
  <c r="K81" i="22"/>
  <c r="J81" i="22"/>
  <c r="K51" i="22"/>
  <c r="J51" i="22"/>
  <c r="K72" i="22"/>
  <c r="J72" i="22"/>
  <c r="K42" i="22"/>
  <c r="J42" i="22"/>
  <c r="J157" i="22"/>
  <c r="K157" i="22"/>
  <c r="J34" i="19"/>
  <c r="H34" i="19"/>
  <c r="J24" i="19"/>
  <c r="H24" i="19"/>
  <c r="G23" i="19"/>
  <c r="J45" i="19"/>
  <c r="H45" i="19"/>
  <c r="H88" i="19"/>
  <c r="J88" i="19"/>
  <c r="G91" i="19"/>
  <c r="J83" i="19"/>
  <c r="H83" i="19"/>
  <c r="J43" i="19"/>
  <c r="H43" i="19"/>
  <c r="H131" i="19"/>
  <c r="J131" i="19"/>
  <c r="J76" i="19"/>
  <c r="H76" i="19"/>
  <c r="H128" i="19"/>
  <c r="J128" i="19"/>
  <c r="H158" i="19"/>
  <c r="J158" i="19"/>
  <c r="H125" i="19"/>
  <c r="J125" i="19"/>
  <c r="G133" i="19"/>
  <c r="H109" i="19"/>
  <c r="J109" i="19"/>
  <c r="H155" i="19"/>
  <c r="J155" i="19"/>
  <c r="H32" i="19"/>
  <c r="F63" i="19"/>
  <c r="H55" i="19"/>
  <c r="F135" i="19"/>
  <c r="H104" i="18"/>
  <c r="I96" i="18"/>
  <c r="Q69" i="18"/>
  <c r="I47" i="18"/>
  <c r="Q30" i="18"/>
  <c r="T34" i="18"/>
  <c r="V20" i="18"/>
  <c r="X12" i="18"/>
  <c r="E133" i="17"/>
  <c r="K113" i="17"/>
  <c r="J113" i="17"/>
  <c r="I113" i="17"/>
  <c r="K96" i="17"/>
  <c r="J96" i="17"/>
  <c r="I96" i="17"/>
  <c r="G79" i="17"/>
  <c r="J80" i="17"/>
  <c r="I80" i="17"/>
  <c r="K61" i="17"/>
  <c r="J61" i="17"/>
  <c r="I61" i="17"/>
  <c r="K114" i="16"/>
  <c r="J114" i="16"/>
  <c r="I114" i="16"/>
  <c r="K71" i="16"/>
  <c r="J71" i="16"/>
  <c r="I71" i="16"/>
  <c r="E9" i="16"/>
  <c r="E134" i="18"/>
  <c r="V118" i="18"/>
  <c r="R86" i="18"/>
  <c r="Q86" i="18"/>
  <c r="N76" i="18"/>
  <c r="T62" i="18"/>
  <c r="T50" i="18"/>
  <c r="G48" i="18"/>
  <c r="G36" i="18"/>
  <c r="L36" i="18"/>
  <c r="Q24" i="18"/>
  <c r="R24" i="18"/>
  <c r="Q15" i="18"/>
  <c r="R15" i="18"/>
  <c r="U20" i="18"/>
  <c r="U8" i="18"/>
  <c r="R68" i="18"/>
  <c r="Q68" i="18"/>
  <c r="P76" i="18"/>
  <c r="R154" i="18"/>
  <c r="Q154" i="18"/>
  <c r="R127" i="18"/>
  <c r="Q127" i="18"/>
  <c r="R100" i="18"/>
  <c r="Q100" i="18"/>
  <c r="R82" i="18"/>
  <c r="Q82" i="18"/>
  <c r="P90" i="18"/>
  <c r="Q72" i="18"/>
  <c r="R72" i="18"/>
  <c r="Q150" i="18"/>
  <c r="R150" i="18"/>
  <c r="R123" i="18"/>
  <c r="Q123" i="18"/>
  <c r="J94" i="18"/>
  <c r="I94" i="18"/>
  <c r="I67" i="18"/>
  <c r="J144" i="18"/>
  <c r="I144" i="18"/>
  <c r="I117" i="18"/>
  <c r="J108" i="18"/>
  <c r="I108" i="18"/>
  <c r="I89" i="18"/>
  <c r="H62" i="18"/>
  <c r="I54" i="18"/>
  <c r="J140" i="18"/>
  <c r="I140" i="18"/>
  <c r="H146" i="18"/>
  <c r="E37" i="17"/>
  <c r="U11" i="17"/>
  <c r="W11" i="17"/>
  <c r="V11" i="17"/>
  <c r="I122" i="16"/>
  <c r="H121" i="16"/>
  <c r="K122" i="16"/>
  <c r="J122" i="16"/>
  <c r="I87" i="16"/>
  <c r="K87" i="16"/>
  <c r="J87" i="16"/>
  <c r="I44" i="16"/>
  <c r="K44" i="16"/>
  <c r="J44" i="16"/>
  <c r="I12" i="16"/>
  <c r="K12" i="16"/>
  <c r="J12" i="16"/>
  <c r="O120" i="18"/>
  <c r="Y95" i="18"/>
  <c r="X95" i="18"/>
  <c r="Y59" i="18"/>
  <c r="X59" i="18"/>
  <c r="F48" i="18"/>
  <c r="F36" i="18"/>
  <c r="I33" i="18"/>
  <c r="T20" i="18"/>
  <c r="T8" i="18"/>
  <c r="Y101" i="18"/>
  <c r="X101" i="18"/>
  <c r="Y74" i="18"/>
  <c r="X74" i="18"/>
  <c r="Y152" i="18"/>
  <c r="X152" i="18"/>
  <c r="W160" i="18"/>
  <c r="Y125" i="18"/>
  <c r="X125" i="18"/>
  <c r="Y107" i="18"/>
  <c r="X107" i="18"/>
  <c r="W106" i="18"/>
  <c r="X88" i="18"/>
  <c r="Y88" i="18"/>
  <c r="X53" i="18"/>
  <c r="Y53" i="18"/>
  <c r="Y130" i="18"/>
  <c r="X130" i="18"/>
  <c r="O118" i="18"/>
  <c r="O64" i="18"/>
  <c r="O132" i="18"/>
  <c r="G90" i="18"/>
  <c r="I87" i="18"/>
  <c r="J128" i="17"/>
  <c r="I128" i="17"/>
  <c r="K128" i="17"/>
  <c r="J111" i="17"/>
  <c r="I111" i="17"/>
  <c r="H119" i="17"/>
  <c r="K111" i="17"/>
  <c r="J94" i="17"/>
  <c r="I94" i="17"/>
  <c r="H93" i="17"/>
  <c r="K94" i="17"/>
  <c r="J76" i="17"/>
  <c r="I76" i="17"/>
  <c r="K76" i="17"/>
  <c r="F35" i="17"/>
  <c r="J138" i="16"/>
  <c r="I138" i="16"/>
  <c r="K138" i="16"/>
  <c r="J95" i="16"/>
  <c r="I95" i="16"/>
  <c r="K95" i="16"/>
  <c r="J52" i="16"/>
  <c r="I52" i="16"/>
  <c r="H51" i="16"/>
  <c r="K52" i="16"/>
  <c r="N118" i="18"/>
  <c r="G50" i="18"/>
  <c r="Y25" i="18"/>
  <c r="X25" i="18"/>
  <c r="E22" i="18"/>
  <c r="I9" i="18"/>
  <c r="H8" i="18"/>
  <c r="J126" i="18" s="1"/>
  <c r="V134" i="18"/>
  <c r="V148" i="18"/>
  <c r="N64" i="18"/>
  <c r="F104" i="18"/>
  <c r="G119" i="17"/>
  <c r="G107" i="17"/>
  <c r="E35" i="17"/>
  <c r="E23" i="17"/>
  <c r="W18" i="17"/>
  <c r="V18" i="17"/>
  <c r="U18" i="17"/>
  <c r="W37" i="19"/>
  <c r="W107" i="19"/>
  <c r="W161" i="19"/>
  <c r="Y103" i="18"/>
  <c r="X103" i="18"/>
  <c r="R60" i="18"/>
  <c r="Q60" i="18"/>
  <c r="R44" i="18"/>
  <c r="Q44" i="18"/>
  <c r="I27" i="18"/>
  <c r="U64" i="18"/>
  <c r="U132" i="18"/>
  <c r="U78" i="18"/>
  <c r="U146" i="18"/>
  <c r="U134" i="18"/>
  <c r="M62" i="18"/>
  <c r="E64" i="18"/>
  <c r="E132" i="18"/>
  <c r="K152" i="17"/>
  <c r="J152" i="17"/>
  <c r="I152" i="17"/>
  <c r="G135" i="17"/>
  <c r="K117" i="17"/>
  <c r="J117" i="17"/>
  <c r="I117" i="17"/>
  <c r="S9" i="17"/>
  <c r="K127" i="16"/>
  <c r="J127" i="16"/>
  <c r="I127" i="16"/>
  <c r="P19" i="19"/>
  <c r="P11" i="19"/>
  <c r="P39" i="19"/>
  <c r="R85" i="19"/>
  <c r="P85" i="19"/>
  <c r="R61" i="19"/>
  <c r="P61" i="19"/>
  <c r="P115" i="19"/>
  <c r="R115" i="19"/>
  <c r="P55" i="19"/>
  <c r="O63" i="19"/>
  <c r="P34" i="19"/>
  <c r="R73" i="19"/>
  <c r="P73" i="19"/>
  <c r="P95" i="19"/>
  <c r="P138" i="19"/>
  <c r="R138" i="19"/>
  <c r="P104" i="19"/>
  <c r="R104" i="19"/>
  <c r="P143" i="19"/>
  <c r="P114" i="19"/>
  <c r="P152" i="19"/>
  <c r="R152" i="19"/>
  <c r="R103" i="18"/>
  <c r="Q103" i="18"/>
  <c r="I53" i="18"/>
  <c r="J45" i="18"/>
  <c r="I45" i="18"/>
  <c r="F8" i="18"/>
  <c r="T78" i="18"/>
  <c r="T76" i="18"/>
  <c r="L106" i="18"/>
  <c r="L146" i="18"/>
  <c r="D148" i="18"/>
  <c r="D120" i="18"/>
  <c r="E119" i="17"/>
  <c r="K99" i="17"/>
  <c r="J99" i="17"/>
  <c r="I99" i="17"/>
  <c r="H105" i="17"/>
  <c r="K82" i="17"/>
  <c r="J82" i="17"/>
  <c r="I82" i="17"/>
  <c r="G65" i="17"/>
  <c r="K47" i="17"/>
  <c r="J47" i="17"/>
  <c r="I47" i="17"/>
  <c r="K143" i="16"/>
  <c r="J143" i="16"/>
  <c r="I143" i="16"/>
  <c r="K100" i="16"/>
  <c r="J100" i="16"/>
  <c r="I100" i="16"/>
  <c r="K57" i="16"/>
  <c r="J57" i="16"/>
  <c r="I57" i="16"/>
  <c r="H63" i="16"/>
  <c r="V18" i="16"/>
  <c r="U18" i="16"/>
  <c r="N65" i="19"/>
  <c r="N51" i="19"/>
  <c r="C62" i="18"/>
  <c r="L70" i="15"/>
  <c r="J70" i="15"/>
  <c r="D77" i="15"/>
  <c r="J53" i="15"/>
  <c r="L53" i="15"/>
  <c r="D21" i="15"/>
  <c r="J13" i="15"/>
  <c r="L13" i="15"/>
  <c r="M136" i="15"/>
  <c r="J136" i="15"/>
  <c r="I136" i="15"/>
  <c r="K136" i="15"/>
  <c r="L136" i="15"/>
  <c r="M101" i="15"/>
  <c r="J101" i="15"/>
  <c r="I101" i="15"/>
  <c r="L101" i="15"/>
  <c r="K101" i="15"/>
  <c r="I71" i="15"/>
  <c r="M71" i="15"/>
  <c r="L71" i="15"/>
  <c r="K71" i="15"/>
  <c r="J71" i="15"/>
  <c r="H77" i="15"/>
  <c r="M82" i="15"/>
  <c r="L82" i="15"/>
  <c r="K82" i="15"/>
  <c r="J82" i="15"/>
  <c r="I82" i="15"/>
  <c r="M159" i="15"/>
  <c r="L159" i="15"/>
  <c r="K159" i="15"/>
  <c r="J159" i="15"/>
  <c r="I159" i="15"/>
  <c r="J152" i="15"/>
  <c r="I152" i="15"/>
  <c r="M152" i="15"/>
  <c r="L152" i="15"/>
  <c r="K152" i="15"/>
  <c r="I138" i="15"/>
  <c r="L138" i="15"/>
  <c r="K138" i="15"/>
  <c r="J138" i="15"/>
  <c r="M138" i="15"/>
  <c r="K124" i="15"/>
  <c r="M124" i="15"/>
  <c r="J124" i="15"/>
  <c r="I124" i="15"/>
  <c r="L124" i="15"/>
  <c r="F160" i="13"/>
  <c r="G90" i="13"/>
  <c r="F48" i="13"/>
  <c r="G20" i="13"/>
  <c r="C22" i="18"/>
  <c r="C118" i="18"/>
  <c r="L72" i="15"/>
  <c r="J72" i="15"/>
  <c r="K94" i="15"/>
  <c r="I94" i="15"/>
  <c r="K20" i="18"/>
  <c r="K36" i="18"/>
  <c r="K148" i="18"/>
  <c r="K134" i="18"/>
  <c r="S48" i="18"/>
  <c r="S106" i="18"/>
  <c r="S132" i="18"/>
  <c r="S90" i="18"/>
  <c r="F119" i="16"/>
  <c r="E91" i="15"/>
  <c r="E147" i="15"/>
  <c r="R21" i="16"/>
  <c r="K44" i="15"/>
  <c r="I44" i="15"/>
  <c r="R21" i="15"/>
  <c r="L154" i="15"/>
  <c r="J154" i="15"/>
  <c r="C37" i="17"/>
  <c r="L51" i="12"/>
  <c r="J51" i="12"/>
  <c r="I51" i="12"/>
  <c r="K51" i="12"/>
  <c r="K149" i="13"/>
  <c r="I149" i="13"/>
  <c r="J149" i="13"/>
  <c r="F68" i="2"/>
  <c r="R23" i="6"/>
  <c r="Q23" i="6"/>
  <c r="K23" i="5"/>
  <c r="J23" i="5"/>
  <c r="I23" i="5"/>
  <c r="M23" i="5"/>
  <c r="L23" i="5"/>
  <c r="L63" i="2"/>
  <c r="K63" i="2"/>
  <c r="J63" i="2"/>
  <c r="J95" i="3"/>
  <c r="K95" i="3"/>
  <c r="L95" i="3"/>
  <c r="F91" i="15"/>
  <c r="F161" i="15"/>
  <c r="E160" i="13"/>
  <c r="D132" i="13"/>
  <c r="E90" i="13"/>
  <c r="T41" i="12"/>
  <c r="S41" i="12"/>
  <c r="V41" i="12"/>
  <c r="K31" i="12"/>
  <c r="J31" i="12"/>
  <c r="L31" i="12"/>
  <c r="I31" i="12"/>
  <c r="U25" i="12"/>
  <c r="K15" i="12"/>
  <c r="J15" i="12"/>
  <c r="L15" i="12"/>
  <c r="I15" i="12"/>
  <c r="E54" i="12"/>
  <c r="E34" i="13"/>
  <c r="D93" i="16"/>
  <c r="D147" i="16"/>
  <c r="D161" i="16"/>
  <c r="D146" i="13"/>
  <c r="T50" i="12"/>
  <c r="S50" i="12"/>
  <c r="V50" i="12"/>
  <c r="L35" i="12"/>
  <c r="J35" i="12"/>
  <c r="I35" i="12"/>
  <c r="K35" i="12"/>
  <c r="L37" i="12"/>
  <c r="T22" i="12"/>
  <c r="S22" i="12"/>
  <c r="V22" i="12"/>
  <c r="C91" i="16"/>
  <c r="C23" i="16"/>
  <c r="C93" i="16"/>
  <c r="C147" i="15"/>
  <c r="C35" i="15"/>
  <c r="N101" i="10"/>
  <c r="C77" i="17"/>
  <c r="C63" i="15"/>
  <c r="Y18" i="15"/>
  <c r="W18" i="15"/>
  <c r="X18" i="15"/>
  <c r="W19" i="15"/>
  <c r="Y19" i="15"/>
  <c r="X19" i="15"/>
  <c r="D55" i="12"/>
  <c r="U42" i="12"/>
  <c r="I34" i="12"/>
  <c r="J34" i="12"/>
  <c r="L34" i="12"/>
  <c r="K34" i="12"/>
  <c r="I50" i="12"/>
  <c r="J50" i="12"/>
  <c r="K50" i="12"/>
  <c r="L50" i="12"/>
  <c r="T45" i="12"/>
  <c r="S45" i="12"/>
  <c r="S10" i="12"/>
  <c r="T10" i="12"/>
  <c r="I32" i="16"/>
  <c r="J32" i="16"/>
  <c r="G93" i="16"/>
  <c r="G35" i="16"/>
  <c r="I72" i="16"/>
  <c r="J72" i="16"/>
  <c r="G149" i="16"/>
  <c r="J150" i="16"/>
  <c r="I150" i="16"/>
  <c r="A11" i="12"/>
  <c r="A14" i="12"/>
  <c r="J11" i="12"/>
  <c r="I11" i="12"/>
  <c r="J30" i="12"/>
  <c r="I30" i="12"/>
  <c r="I33" i="12"/>
  <c r="J33" i="12"/>
  <c r="F55" i="12"/>
  <c r="N55" i="10"/>
  <c r="N77" i="10"/>
  <c r="K11" i="13"/>
  <c r="J11" i="13"/>
  <c r="I11" i="13"/>
  <c r="K131" i="13"/>
  <c r="J131" i="13"/>
  <c r="I131" i="13"/>
  <c r="K68" i="13"/>
  <c r="J68" i="13"/>
  <c r="I68" i="13"/>
  <c r="H76" i="13"/>
  <c r="K95" i="13"/>
  <c r="J95" i="13"/>
  <c r="I95" i="13"/>
  <c r="J53" i="13"/>
  <c r="I53" i="13"/>
  <c r="K53" i="13"/>
  <c r="K150" i="13"/>
  <c r="J150" i="13"/>
  <c r="I150" i="13"/>
  <c r="J73" i="13"/>
  <c r="I73" i="13"/>
  <c r="K73" i="13"/>
  <c r="I155" i="13"/>
  <c r="K155" i="13"/>
  <c r="J155" i="13"/>
  <c r="K113" i="13"/>
  <c r="J113" i="13"/>
  <c r="I113" i="13"/>
  <c r="I57" i="13"/>
  <c r="K57" i="13"/>
  <c r="J57" i="13"/>
  <c r="I126" i="13"/>
  <c r="K126" i="13"/>
  <c r="J126" i="13"/>
  <c r="K32" i="13"/>
  <c r="J32" i="13"/>
  <c r="I32" i="13"/>
  <c r="K101" i="13"/>
  <c r="J101" i="13"/>
  <c r="I101" i="13"/>
  <c r="S31" i="12"/>
  <c r="T31" i="12"/>
  <c r="I25" i="6"/>
  <c r="K25" i="6"/>
  <c r="J25" i="6"/>
  <c r="K26" i="6"/>
  <c r="K27" i="6"/>
  <c r="K28" i="6"/>
  <c r="I18" i="6"/>
  <c r="J18" i="6"/>
  <c r="M38" i="5"/>
  <c r="J38" i="5"/>
  <c r="L38" i="5"/>
  <c r="K38" i="5"/>
  <c r="I38" i="5"/>
  <c r="F195" i="3"/>
  <c r="F187" i="3"/>
  <c r="H116" i="3"/>
  <c r="J105" i="3"/>
  <c r="K105" i="3"/>
  <c r="J97" i="3"/>
  <c r="K97" i="3"/>
  <c r="J89" i="3"/>
  <c r="K89" i="3"/>
  <c r="J81" i="3"/>
  <c r="K81" i="3"/>
  <c r="K65" i="3"/>
  <c r="J65" i="3"/>
  <c r="K47" i="3"/>
  <c r="J47" i="3"/>
  <c r="K40" i="2"/>
  <c r="I43" i="2"/>
  <c r="L40" i="2"/>
  <c r="J40" i="2"/>
  <c r="K32" i="2"/>
  <c r="L32" i="2"/>
  <c r="J32" i="2"/>
  <c r="J37" i="3"/>
  <c r="L37" i="3"/>
  <c r="K37" i="3"/>
  <c r="J22" i="3"/>
  <c r="L22" i="3"/>
  <c r="K22" i="3"/>
  <c r="J9" i="3"/>
  <c r="L9" i="3"/>
  <c r="K9" i="3"/>
  <c r="H43" i="2"/>
  <c r="H190" i="3"/>
  <c r="I51" i="6"/>
  <c r="J51" i="6"/>
  <c r="K51" i="6"/>
  <c r="I46" i="5"/>
  <c r="K46" i="5"/>
  <c r="E188" i="3"/>
  <c r="G116" i="3"/>
  <c r="J31" i="3"/>
  <c r="L31" i="3"/>
  <c r="K31" i="3"/>
  <c r="J13" i="3"/>
  <c r="L13" i="3"/>
  <c r="K13" i="3"/>
  <c r="H42" i="2"/>
  <c r="J40" i="5"/>
  <c r="L40" i="5"/>
  <c r="F118" i="3"/>
  <c r="K49" i="3"/>
  <c r="J49" i="3"/>
  <c r="K73" i="2"/>
  <c r="J73" i="2"/>
  <c r="T15" i="14"/>
  <c r="S15" i="14"/>
  <c r="R23" i="14"/>
  <c r="T22" i="14"/>
  <c r="S22" i="14"/>
  <c r="I48" i="6"/>
  <c r="K48" i="6"/>
  <c r="J48" i="6"/>
  <c r="K30" i="6"/>
  <c r="J30" i="6"/>
  <c r="I30" i="6"/>
  <c r="I23" i="6"/>
  <c r="J23" i="6"/>
  <c r="J16" i="6"/>
  <c r="I16" i="6"/>
  <c r="L213" i="3"/>
  <c r="K213" i="3"/>
  <c r="J213" i="3"/>
  <c r="E121" i="3"/>
  <c r="E113" i="3"/>
  <c r="F43" i="2"/>
  <c r="L61" i="2"/>
  <c r="K61" i="2"/>
  <c r="J61" i="2"/>
  <c r="H195" i="3"/>
  <c r="S21" i="6"/>
  <c r="R21" i="6"/>
  <c r="Q21" i="6"/>
  <c r="J15" i="6"/>
  <c r="I15" i="6"/>
  <c r="K13" i="2"/>
  <c r="L13" i="2"/>
  <c r="J13" i="2"/>
  <c r="K44" i="3"/>
  <c r="J44" i="3"/>
  <c r="L60" i="2"/>
  <c r="K60" i="2"/>
  <c r="J60" i="2"/>
  <c r="I191" i="3"/>
  <c r="L180" i="3"/>
  <c r="K180" i="3"/>
  <c r="J180" i="3"/>
  <c r="L172" i="3"/>
  <c r="K172" i="3"/>
  <c r="J172" i="3"/>
  <c r="L164" i="3"/>
  <c r="K164" i="3"/>
  <c r="J164" i="3"/>
  <c r="L156" i="3"/>
  <c r="K156" i="3"/>
  <c r="J156" i="3"/>
  <c r="M21" i="5"/>
  <c r="L21" i="5"/>
  <c r="K21" i="5"/>
  <c r="J21" i="5"/>
  <c r="I21" i="5"/>
  <c r="W49" i="5"/>
  <c r="V49" i="5"/>
  <c r="U49" i="5"/>
  <c r="T49" i="5"/>
  <c r="S49" i="5"/>
  <c r="W8" i="5"/>
  <c r="V8" i="5"/>
  <c r="U8" i="5"/>
  <c r="T8" i="5"/>
  <c r="S8" i="5"/>
  <c r="W46" i="5"/>
  <c r="V46" i="5"/>
  <c r="U46" i="5"/>
  <c r="T46" i="5"/>
  <c r="S46" i="5"/>
  <c r="U10" i="5"/>
  <c r="T10" i="5"/>
  <c r="S10" i="5"/>
  <c r="W10" i="5"/>
  <c r="V10" i="5"/>
  <c r="T7" i="5"/>
  <c r="S7" i="5"/>
  <c r="V7" i="5"/>
  <c r="W7" i="5"/>
  <c r="U7" i="5"/>
  <c r="S23" i="5"/>
  <c r="U23" i="5"/>
  <c r="W23" i="5"/>
  <c r="V23" i="5"/>
  <c r="T23" i="5"/>
  <c r="T28" i="5"/>
  <c r="W28" i="5"/>
  <c r="V28" i="5"/>
  <c r="U28" i="5"/>
  <c r="S28" i="5"/>
  <c r="I115" i="3"/>
  <c r="K104" i="3"/>
  <c r="L104" i="3"/>
  <c r="J104" i="3"/>
  <c r="J87" i="3"/>
  <c r="L87" i="3"/>
  <c r="K87" i="3"/>
  <c r="I120" i="3"/>
  <c r="L143" i="3"/>
  <c r="K143" i="3"/>
  <c r="J143" i="3"/>
  <c r="E118" i="13"/>
  <c r="D56" i="12"/>
  <c r="C35" i="16"/>
  <c r="D63" i="16"/>
  <c r="D65" i="16"/>
  <c r="C23" i="14"/>
  <c r="V19" i="13"/>
  <c r="U19" i="13"/>
  <c r="W19" i="13"/>
  <c r="D76" i="13"/>
  <c r="D62" i="13"/>
  <c r="U49" i="12"/>
  <c r="T34" i="12"/>
  <c r="S34" i="12"/>
  <c r="V34" i="12"/>
  <c r="C105" i="16"/>
  <c r="C107" i="16"/>
  <c r="C49" i="15"/>
  <c r="Q23" i="14"/>
  <c r="C20" i="13"/>
  <c r="N99" i="10"/>
  <c r="Y20" i="15"/>
  <c r="W20" i="15"/>
  <c r="X20" i="15"/>
  <c r="U7" i="12"/>
  <c r="U44" i="12"/>
  <c r="I36" i="12"/>
  <c r="L36" i="12"/>
  <c r="K36" i="12"/>
  <c r="J36" i="12"/>
  <c r="I52" i="12"/>
  <c r="L52" i="12"/>
  <c r="K52" i="12"/>
  <c r="J52" i="12"/>
  <c r="T39" i="12"/>
  <c r="S39" i="12"/>
  <c r="T53" i="12"/>
  <c r="S53" i="12"/>
  <c r="J142" i="16"/>
  <c r="I142" i="16"/>
  <c r="J39" i="16"/>
  <c r="I39" i="16"/>
  <c r="G49" i="16"/>
  <c r="J41" i="16"/>
  <c r="I41" i="16"/>
  <c r="G121" i="16"/>
  <c r="J157" i="16"/>
  <c r="I157" i="16"/>
  <c r="J81" i="16"/>
  <c r="I81" i="16"/>
  <c r="J158" i="16"/>
  <c r="I158" i="16"/>
  <c r="J16" i="12"/>
  <c r="I16" i="12"/>
  <c r="J32" i="12"/>
  <c r="I32" i="12"/>
  <c r="A15" i="12"/>
  <c r="N57" i="10"/>
  <c r="N79" i="10"/>
  <c r="J22" i="13"/>
  <c r="I22" i="13"/>
  <c r="K22" i="13"/>
  <c r="K138" i="13"/>
  <c r="J138" i="13"/>
  <c r="I138" i="13"/>
  <c r="H146" i="13"/>
  <c r="K89" i="13"/>
  <c r="J89" i="13"/>
  <c r="I89" i="13"/>
  <c r="J17" i="13"/>
  <c r="I17" i="13"/>
  <c r="K17" i="13"/>
  <c r="J116" i="13"/>
  <c r="I116" i="13"/>
  <c r="K116" i="13"/>
  <c r="J59" i="13"/>
  <c r="I59" i="13"/>
  <c r="K59" i="13"/>
  <c r="J156" i="13"/>
  <c r="I156" i="13"/>
  <c r="K156" i="13"/>
  <c r="K80" i="13"/>
  <c r="I80" i="13"/>
  <c r="J80" i="13"/>
  <c r="K38" i="13"/>
  <c r="J38" i="13"/>
  <c r="I38" i="13"/>
  <c r="K120" i="13"/>
  <c r="J120" i="13"/>
  <c r="I120" i="13"/>
  <c r="I66" i="13"/>
  <c r="J66" i="13"/>
  <c r="K66" i="13"/>
  <c r="I135" i="13"/>
  <c r="J135" i="13"/>
  <c r="K135" i="13"/>
  <c r="K41" i="13"/>
  <c r="J41" i="13"/>
  <c r="I41" i="13"/>
  <c r="H118" i="13"/>
  <c r="K110" i="13"/>
  <c r="J110" i="13"/>
  <c r="I110" i="13"/>
  <c r="N76" i="10"/>
  <c r="R42" i="6"/>
  <c r="Q42" i="6"/>
  <c r="R17" i="6"/>
  <c r="S17" i="6"/>
  <c r="Q17" i="6"/>
  <c r="S18" i="6"/>
  <c r="Q11" i="6"/>
  <c r="R11" i="6"/>
  <c r="K43" i="5"/>
  <c r="I43" i="5"/>
  <c r="S17" i="5"/>
  <c r="U17" i="5"/>
  <c r="F194" i="3"/>
  <c r="F186" i="3"/>
  <c r="H115" i="3"/>
  <c r="K64" i="3"/>
  <c r="J64" i="3"/>
  <c r="J46" i="3"/>
  <c r="K46" i="3"/>
  <c r="I42" i="2"/>
  <c r="L39" i="2"/>
  <c r="K39" i="2"/>
  <c r="J39" i="2"/>
  <c r="J35" i="3"/>
  <c r="L35" i="3"/>
  <c r="K35" i="3"/>
  <c r="J20" i="3"/>
  <c r="L20" i="3"/>
  <c r="K20" i="3"/>
  <c r="J7" i="3"/>
  <c r="L7" i="3"/>
  <c r="K7" i="3"/>
  <c r="H186" i="3"/>
  <c r="Q40" i="6"/>
  <c r="R40" i="6"/>
  <c r="S40" i="6"/>
  <c r="I17" i="5"/>
  <c r="M17" i="5"/>
  <c r="L17" i="5"/>
  <c r="K17" i="5"/>
  <c r="J17" i="5"/>
  <c r="E195" i="3"/>
  <c r="E187" i="3"/>
  <c r="G123" i="3"/>
  <c r="G115" i="3"/>
  <c r="J56" i="3"/>
  <c r="K56" i="3"/>
  <c r="J29" i="3"/>
  <c r="L29" i="3"/>
  <c r="K29" i="3"/>
  <c r="J11" i="3"/>
  <c r="L11" i="3"/>
  <c r="K11" i="3"/>
  <c r="Q24" i="6"/>
  <c r="R24" i="6"/>
  <c r="L32" i="5"/>
  <c r="J32" i="5"/>
  <c r="F117" i="3"/>
  <c r="S13" i="14"/>
  <c r="T13" i="14"/>
  <c r="S22" i="6"/>
  <c r="R22" i="6"/>
  <c r="Q22" i="6"/>
  <c r="S23" i="6"/>
  <c r="S24" i="6"/>
  <c r="K47" i="5"/>
  <c r="M47" i="5"/>
  <c r="J47" i="5"/>
  <c r="I47" i="5"/>
  <c r="L47" i="5"/>
  <c r="L27" i="5"/>
  <c r="J27" i="5"/>
  <c r="V14" i="5"/>
  <c r="T14" i="5"/>
  <c r="L8" i="5"/>
  <c r="J8" i="5"/>
  <c r="L212" i="3"/>
  <c r="K212" i="3"/>
  <c r="J212" i="3"/>
  <c r="E120" i="3"/>
  <c r="F42" i="2"/>
  <c r="K24" i="2"/>
  <c r="J24" i="2"/>
  <c r="H191" i="3"/>
  <c r="K21" i="6"/>
  <c r="J21" i="6"/>
  <c r="I21" i="6"/>
  <c r="S14" i="6"/>
  <c r="R14" i="6"/>
  <c r="Q14" i="6"/>
  <c r="R7" i="6"/>
  <c r="Q7" i="6"/>
  <c r="L26" i="5"/>
  <c r="K26" i="5"/>
  <c r="J26" i="5"/>
  <c r="I26" i="5"/>
  <c r="M26" i="5"/>
  <c r="L7" i="5"/>
  <c r="K7" i="5"/>
  <c r="J7" i="5"/>
  <c r="I7" i="5"/>
  <c r="M7" i="5"/>
  <c r="M8" i="5"/>
  <c r="M10" i="5"/>
  <c r="K43" i="3"/>
  <c r="J43" i="3"/>
  <c r="L12" i="2"/>
  <c r="K12" i="2"/>
  <c r="J12" i="2"/>
  <c r="I190" i="3"/>
  <c r="L179" i="3"/>
  <c r="K179" i="3"/>
  <c r="J179" i="3"/>
  <c r="L171" i="3"/>
  <c r="K171" i="3"/>
  <c r="J171" i="3"/>
  <c r="L163" i="3"/>
  <c r="K163" i="3"/>
  <c r="J163" i="3"/>
  <c r="L155" i="3"/>
  <c r="K155" i="3"/>
  <c r="J155" i="3"/>
  <c r="K19" i="6"/>
  <c r="J19" i="6"/>
  <c r="I19" i="6"/>
  <c r="H68" i="2"/>
  <c r="W25" i="5"/>
  <c r="V25" i="5"/>
  <c r="S25" i="5"/>
  <c r="U25" i="5"/>
  <c r="T25" i="5"/>
  <c r="W16" i="5"/>
  <c r="V16" i="5"/>
  <c r="U16" i="5"/>
  <c r="T16" i="5"/>
  <c r="S16" i="5"/>
  <c r="U21" i="5"/>
  <c r="T21" i="5"/>
  <c r="S21" i="5"/>
  <c r="W21" i="5"/>
  <c r="V21" i="5"/>
  <c r="T15" i="5"/>
  <c r="S15" i="5"/>
  <c r="V15" i="5"/>
  <c r="W15" i="5"/>
  <c r="U15" i="5"/>
  <c r="S31" i="5"/>
  <c r="U31" i="5"/>
  <c r="W31" i="5"/>
  <c r="V31" i="5"/>
  <c r="T31" i="5"/>
  <c r="T36" i="5"/>
  <c r="W36" i="5"/>
  <c r="V36" i="5"/>
  <c r="U36" i="5"/>
  <c r="S36" i="5"/>
  <c r="J96" i="3"/>
  <c r="L96" i="3"/>
  <c r="K96" i="3"/>
  <c r="G191" i="3"/>
  <c r="L135" i="3"/>
  <c r="K135" i="3"/>
  <c r="J135" i="3"/>
  <c r="L144" i="3"/>
  <c r="K144" i="3"/>
  <c r="J144" i="3"/>
  <c r="G190" i="3"/>
  <c r="C91" i="17"/>
  <c r="C23" i="17"/>
  <c r="Q21" i="15"/>
  <c r="F119" i="15"/>
  <c r="C90" i="13"/>
  <c r="C48" i="13"/>
  <c r="P20" i="13"/>
  <c r="U55" i="12"/>
  <c r="V40" i="12"/>
  <c r="T40" i="12"/>
  <c r="S40" i="12"/>
  <c r="U29" i="12"/>
  <c r="K19" i="12"/>
  <c r="I19" i="12"/>
  <c r="J19" i="12"/>
  <c r="L19" i="12"/>
  <c r="C63" i="16"/>
  <c r="D54" i="12"/>
  <c r="D149" i="16"/>
  <c r="D9" i="16"/>
  <c r="C51" i="14"/>
  <c r="C79" i="14"/>
  <c r="C107" i="14"/>
  <c r="C135" i="14"/>
  <c r="C163" i="14"/>
  <c r="W16" i="13"/>
  <c r="V16" i="13"/>
  <c r="U16" i="13"/>
  <c r="O20" i="13"/>
  <c r="T43" i="12"/>
  <c r="V43" i="12"/>
  <c r="S43" i="12"/>
  <c r="U33" i="12"/>
  <c r="U13" i="12"/>
  <c r="C37" i="16"/>
  <c r="C49" i="16"/>
  <c r="C119" i="16"/>
  <c r="F35" i="15"/>
  <c r="C77" i="15"/>
  <c r="C105" i="15"/>
  <c r="C104" i="13"/>
  <c r="E55" i="12"/>
  <c r="N97" i="10"/>
  <c r="D34" i="13"/>
  <c r="U9" i="13"/>
  <c r="V9" i="13"/>
  <c r="W9" i="13"/>
  <c r="H54" i="12"/>
  <c r="L7" i="12"/>
  <c r="K7" i="12"/>
  <c r="J7" i="12"/>
  <c r="I7" i="12"/>
  <c r="U46" i="12"/>
  <c r="I38" i="12"/>
  <c r="L38" i="12"/>
  <c r="K38" i="12"/>
  <c r="J38" i="12"/>
  <c r="N56" i="10"/>
  <c r="T11" i="12"/>
  <c r="S11" i="12"/>
  <c r="T36" i="12"/>
  <c r="S36" i="12"/>
  <c r="S52" i="12"/>
  <c r="T52" i="12"/>
  <c r="J73" i="16"/>
  <c r="I73" i="16"/>
  <c r="J82" i="16"/>
  <c r="I82" i="16"/>
  <c r="J99" i="16"/>
  <c r="I99" i="16"/>
  <c r="I58" i="16"/>
  <c r="J58" i="16"/>
  <c r="G135" i="16"/>
  <c r="G119" i="16"/>
  <c r="G51" i="16"/>
  <c r="G79" i="16"/>
  <c r="G21" i="16"/>
  <c r="J13" i="16"/>
  <c r="I13" i="16"/>
  <c r="J89" i="16"/>
  <c r="I89" i="16"/>
  <c r="K111" i="13"/>
  <c r="J111" i="13"/>
  <c r="I111" i="13"/>
  <c r="J18" i="12"/>
  <c r="I18" i="12"/>
  <c r="J37" i="12"/>
  <c r="I37" i="12"/>
  <c r="K28" i="13"/>
  <c r="J28" i="13"/>
  <c r="I28" i="13"/>
  <c r="J159" i="13"/>
  <c r="I159" i="13"/>
  <c r="K159" i="13"/>
  <c r="K96" i="13"/>
  <c r="J96" i="13"/>
  <c r="I96" i="13"/>
  <c r="H104" i="13"/>
  <c r="K26" i="13"/>
  <c r="J26" i="13"/>
  <c r="I26" i="13"/>
  <c r="H34" i="13"/>
  <c r="K123" i="13"/>
  <c r="J123" i="13"/>
  <c r="I123" i="13"/>
  <c r="K81" i="13"/>
  <c r="J81" i="13"/>
  <c r="I81" i="13"/>
  <c r="J13" i="13"/>
  <c r="I13" i="13"/>
  <c r="K13" i="13"/>
  <c r="H20" i="13"/>
  <c r="I86" i="13"/>
  <c r="J86" i="13"/>
  <c r="K86" i="13"/>
  <c r="K44" i="13"/>
  <c r="J44" i="13"/>
  <c r="I44" i="13"/>
  <c r="K141" i="13"/>
  <c r="J141" i="13"/>
  <c r="I141" i="13"/>
  <c r="I74" i="13"/>
  <c r="K74" i="13"/>
  <c r="J74" i="13"/>
  <c r="I143" i="13"/>
  <c r="K143" i="13"/>
  <c r="J143" i="13"/>
  <c r="K50" i="13"/>
  <c r="J50" i="13"/>
  <c r="I50" i="13"/>
  <c r="I127" i="13"/>
  <c r="J127" i="13"/>
  <c r="K127" i="13"/>
  <c r="N78" i="10"/>
  <c r="S19" i="12"/>
  <c r="T19" i="12"/>
  <c r="N33" i="10"/>
  <c r="F56" i="12"/>
  <c r="J42" i="6"/>
  <c r="I42" i="6"/>
  <c r="J17" i="6"/>
  <c r="I17" i="6"/>
  <c r="K17" i="6"/>
  <c r="K18" i="6"/>
  <c r="I11" i="6"/>
  <c r="J11" i="6"/>
  <c r="J30" i="5"/>
  <c r="M30" i="5"/>
  <c r="L30" i="5"/>
  <c r="K30" i="5"/>
  <c r="I30" i="5"/>
  <c r="M11" i="5"/>
  <c r="J11" i="5"/>
  <c r="L11" i="5"/>
  <c r="K11" i="5"/>
  <c r="I11" i="5"/>
  <c r="F193" i="3"/>
  <c r="H122" i="3"/>
  <c r="H114" i="3"/>
  <c r="K71" i="3"/>
  <c r="J71" i="3"/>
  <c r="J63" i="3"/>
  <c r="K63" i="3"/>
  <c r="K38" i="2"/>
  <c r="L38" i="2"/>
  <c r="J38" i="2"/>
  <c r="E18" i="2"/>
  <c r="J33" i="3"/>
  <c r="L33" i="3"/>
  <c r="K33" i="3"/>
  <c r="J19" i="3"/>
  <c r="L19" i="3"/>
  <c r="K19" i="3"/>
  <c r="E68" i="2"/>
  <c r="J21" i="2"/>
  <c r="K21" i="2"/>
  <c r="I40" i="6"/>
  <c r="K40" i="6"/>
  <c r="J40" i="6"/>
  <c r="E194" i="3"/>
  <c r="E186" i="3"/>
  <c r="G122" i="3"/>
  <c r="G114" i="3"/>
  <c r="J27" i="3"/>
  <c r="L27" i="3"/>
  <c r="K27" i="3"/>
  <c r="J8" i="3"/>
  <c r="L8" i="3"/>
  <c r="K8" i="3"/>
  <c r="R47" i="6"/>
  <c r="S47" i="6"/>
  <c r="Q47" i="6"/>
  <c r="Q32" i="6"/>
  <c r="R32" i="6"/>
  <c r="I24" i="6"/>
  <c r="J24" i="6"/>
  <c r="J52" i="5"/>
  <c r="I52" i="5"/>
  <c r="L52" i="5"/>
  <c r="M52" i="5"/>
  <c r="K52" i="5"/>
  <c r="J20" i="5"/>
  <c r="L20" i="5"/>
  <c r="I20" i="5"/>
  <c r="M20" i="5"/>
  <c r="K20" i="5"/>
  <c r="J9" i="5"/>
  <c r="I9" i="5"/>
  <c r="M9" i="5"/>
  <c r="L9" i="5"/>
  <c r="K9" i="5"/>
  <c r="F116" i="3"/>
  <c r="T11" i="14"/>
  <c r="S11" i="14"/>
  <c r="S21" i="14"/>
  <c r="T21" i="14"/>
  <c r="K22" i="6"/>
  <c r="J22" i="6"/>
  <c r="I22" i="6"/>
  <c r="K24" i="6"/>
  <c r="K23" i="6"/>
  <c r="L211" i="3"/>
  <c r="K211" i="3"/>
  <c r="J211" i="3"/>
  <c r="E119" i="3"/>
  <c r="K58" i="3"/>
  <c r="J58" i="3"/>
  <c r="J23" i="2"/>
  <c r="K23" i="2"/>
  <c r="Q51" i="6"/>
  <c r="R51" i="6"/>
  <c r="S51" i="6"/>
  <c r="S45" i="6"/>
  <c r="R45" i="6"/>
  <c r="Q45" i="6"/>
  <c r="K14" i="6"/>
  <c r="J14" i="6"/>
  <c r="I14" i="6"/>
  <c r="I7" i="6"/>
  <c r="J7" i="6"/>
  <c r="E43" i="2"/>
  <c r="L11" i="2"/>
  <c r="K11" i="2"/>
  <c r="J11" i="2"/>
  <c r="S20" i="13"/>
  <c r="M29" i="5"/>
  <c r="L29" i="5"/>
  <c r="K29" i="5"/>
  <c r="J29" i="5"/>
  <c r="I29" i="5"/>
  <c r="M32" i="5"/>
  <c r="I189" i="3"/>
  <c r="L178" i="3"/>
  <c r="K178" i="3"/>
  <c r="J178" i="3"/>
  <c r="L170" i="3"/>
  <c r="K170" i="3"/>
  <c r="J170" i="3"/>
  <c r="L162" i="3"/>
  <c r="K162" i="3"/>
  <c r="J162" i="3"/>
  <c r="L154" i="3"/>
  <c r="K154" i="3"/>
  <c r="J154" i="3"/>
  <c r="G194" i="3"/>
  <c r="W19" i="5"/>
  <c r="V19" i="5"/>
  <c r="U19" i="5"/>
  <c r="T19" i="5"/>
  <c r="S19" i="5"/>
  <c r="V13" i="5"/>
  <c r="U13" i="5"/>
  <c r="T13" i="5"/>
  <c r="S13" i="5"/>
  <c r="W13" i="5"/>
  <c r="U29" i="5"/>
  <c r="W29" i="5"/>
  <c r="T29" i="5"/>
  <c r="S29" i="5"/>
  <c r="V29" i="5"/>
  <c r="T18" i="5"/>
  <c r="V18" i="5"/>
  <c r="S18" i="5"/>
  <c r="W18" i="5"/>
  <c r="U18" i="5"/>
  <c r="S39" i="5"/>
  <c r="U39" i="5"/>
  <c r="W39" i="5"/>
  <c r="V39" i="5"/>
  <c r="T39" i="5"/>
  <c r="W41" i="5"/>
  <c r="W44" i="5"/>
  <c r="V44" i="5"/>
  <c r="U44" i="5"/>
  <c r="T44" i="5"/>
  <c r="S44" i="5"/>
  <c r="J88" i="3"/>
  <c r="K88" i="3"/>
  <c r="L88" i="3"/>
  <c r="I121" i="3"/>
  <c r="L136" i="3"/>
  <c r="K136" i="3"/>
  <c r="J136" i="3"/>
  <c r="O23" i="14"/>
  <c r="D118" i="13"/>
  <c r="T49" i="12"/>
  <c r="V49" i="12"/>
  <c r="S49" i="12"/>
  <c r="U39" i="12"/>
  <c r="K29" i="12"/>
  <c r="L29" i="12"/>
  <c r="I29" i="12"/>
  <c r="J29" i="12"/>
  <c r="U23" i="12"/>
  <c r="V13" i="12"/>
  <c r="T13" i="12"/>
  <c r="S13" i="12"/>
  <c r="Q9" i="16"/>
  <c r="Q21" i="16"/>
  <c r="D119" i="16"/>
  <c r="D91" i="16"/>
  <c r="D23" i="16"/>
  <c r="L43" i="12"/>
  <c r="J43" i="12"/>
  <c r="I43" i="12"/>
  <c r="K43" i="12"/>
  <c r="T32" i="12"/>
  <c r="S32" i="12"/>
  <c r="V32" i="12"/>
  <c r="J13" i="12"/>
  <c r="I13" i="12"/>
  <c r="K13" i="12"/>
  <c r="L13" i="12"/>
  <c r="H55" i="12"/>
  <c r="C133" i="16"/>
  <c r="C135" i="16"/>
  <c r="F21" i="15"/>
  <c r="C34" i="13"/>
  <c r="T14" i="12"/>
  <c r="S14" i="12"/>
  <c r="V14" i="12"/>
  <c r="N10" i="10"/>
  <c r="W9" i="15"/>
  <c r="Y9" i="15"/>
  <c r="X9" i="15"/>
  <c r="U13" i="13"/>
  <c r="W13" i="13"/>
  <c r="V13" i="13"/>
  <c r="U14" i="12"/>
  <c r="D53" i="12"/>
  <c r="D57" i="12" s="1"/>
  <c r="U48" i="12"/>
  <c r="I40" i="12"/>
  <c r="L40" i="12"/>
  <c r="K40" i="12"/>
  <c r="J40" i="12"/>
  <c r="N54" i="10"/>
  <c r="T25" i="12"/>
  <c r="S25" i="12"/>
  <c r="T16" i="12"/>
  <c r="S16" i="12"/>
  <c r="T38" i="12"/>
  <c r="S38" i="12"/>
  <c r="T54" i="12"/>
  <c r="S54" i="12"/>
  <c r="G65" i="16"/>
  <c r="J116" i="16"/>
  <c r="I116" i="16"/>
  <c r="G147" i="16"/>
  <c r="J17" i="16"/>
  <c r="I17" i="16"/>
  <c r="J98" i="16"/>
  <c r="I98" i="16"/>
  <c r="K70" i="13"/>
  <c r="J70" i="13"/>
  <c r="I70" i="13"/>
  <c r="J20" i="12"/>
  <c r="I20" i="12"/>
  <c r="K106" i="13"/>
  <c r="J106" i="13"/>
  <c r="I106" i="13"/>
  <c r="T12" i="12"/>
  <c r="S12" i="12"/>
  <c r="J56" i="13"/>
  <c r="I56" i="13"/>
  <c r="K56" i="13"/>
  <c r="K102" i="13"/>
  <c r="J102" i="13"/>
  <c r="I102" i="13"/>
  <c r="J47" i="13"/>
  <c r="I47" i="13"/>
  <c r="K47" i="13"/>
  <c r="K129" i="13"/>
  <c r="J129" i="13"/>
  <c r="I129" i="13"/>
  <c r="J87" i="13"/>
  <c r="I87" i="13"/>
  <c r="K87" i="13"/>
  <c r="K16" i="13"/>
  <c r="I16" i="13"/>
  <c r="J16" i="13"/>
  <c r="J108" i="13"/>
  <c r="I108" i="13"/>
  <c r="K108" i="13"/>
  <c r="K51" i="13"/>
  <c r="I51" i="13"/>
  <c r="J51" i="13"/>
  <c r="K148" i="13"/>
  <c r="I148" i="13"/>
  <c r="J148" i="13"/>
  <c r="I83" i="13"/>
  <c r="K83" i="13"/>
  <c r="J83" i="13"/>
  <c r="I152" i="13"/>
  <c r="H160" i="13"/>
  <c r="K152" i="13"/>
  <c r="J152" i="13"/>
  <c r="I58" i="13"/>
  <c r="K58" i="13"/>
  <c r="J58" i="13"/>
  <c r="K136" i="13"/>
  <c r="J136" i="13"/>
  <c r="I136" i="13"/>
  <c r="S15" i="12"/>
  <c r="T15" i="12"/>
  <c r="S41" i="6"/>
  <c r="R41" i="6"/>
  <c r="Q41" i="6"/>
  <c r="R34" i="6"/>
  <c r="Q34" i="6"/>
  <c r="R10" i="6"/>
  <c r="S10" i="6"/>
  <c r="Q10" i="6"/>
  <c r="U41" i="5"/>
  <c r="S41" i="5"/>
  <c r="K35" i="5"/>
  <c r="I35" i="5"/>
  <c r="K16" i="5"/>
  <c r="I16" i="5"/>
  <c r="F192" i="3"/>
  <c r="H121" i="3"/>
  <c r="K110" i="3"/>
  <c r="J110" i="3"/>
  <c r="H113" i="3"/>
  <c r="J102" i="3"/>
  <c r="K102" i="3"/>
  <c r="K94" i="3"/>
  <c r="J94" i="3"/>
  <c r="K86" i="3"/>
  <c r="J86" i="3"/>
  <c r="K70" i="3"/>
  <c r="J70" i="3"/>
  <c r="K62" i="3"/>
  <c r="J62" i="3"/>
  <c r="L37" i="2"/>
  <c r="K37" i="2"/>
  <c r="J37" i="2"/>
  <c r="E17" i="2"/>
  <c r="J32" i="3"/>
  <c r="L32" i="3"/>
  <c r="K32" i="3"/>
  <c r="J17" i="3"/>
  <c r="L17" i="3"/>
  <c r="K17" i="3"/>
  <c r="I25" i="5"/>
  <c r="K25" i="5"/>
  <c r="M25" i="5"/>
  <c r="L25" i="5"/>
  <c r="J25" i="5"/>
  <c r="M27" i="5"/>
  <c r="E193" i="3"/>
  <c r="G121" i="3"/>
  <c r="G113" i="3"/>
  <c r="J25" i="3"/>
  <c r="L25" i="3"/>
  <c r="K25" i="3"/>
  <c r="E69" i="2"/>
  <c r="J47" i="6"/>
  <c r="I47" i="6"/>
  <c r="K47" i="6"/>
  <c r="R39" i="6"/>
  <c r="Q39" i="6"/>
  <c r="S39" i="6"/>
  <c r="S42" i="6"/>
  <c r="I32" i="6"/>
  <c r="J32" i="6"/>
  <c r="F123" i="3"/>
  <c r="F115" i="3"/>
  <c r="K41" i="3"/>
  <c r="J41" i="3"/>
  <c r="S19" i="6"/>
  <c r="R19" i="6"/>
  <c r="Q19" i="6"/>
  <c r="T16" i="14"/>
  <c r="S16" i="14"/>
  <c r="T12" i="14"/>
  <c r="S12" i="14"/>
  <c r="S46" i="6"/>
  <c r="R46" i="6"/>
  <c r="Q46" i="6"/>
  <c r="L51" i="5"/>
  <c r="J51" i="5"/>
  <c r="K39" i="5"/>
  <c r="J39" i="5"/>
  <c r="M39" i="5"/>
  <c r="I39" i="5"/>
  <c r="L39" i="5"/>
  <c r="M40" i="5"/>
  <c r="L218" i="3"/>
  <c r="K218" i="3"/>
  <c r="J218" i="3"/>
  <c r="L210" i="3"/>
  <c r="K210" i="3"/>
  <c r="J210" i="3"/>
  <c r="E118" i="3"/>
  <c r="K22" i="2"/>
  <c r="J22" i="2"/>
  <c r="K45" i="6"/>
  <c r="J45" i="6"/>
  <c r="I45" i="6"/>
  <c r="S49" i="6"/>
  <c r="R49" i="6"/>
  <c r="Q49" i="6"/>
  <c r="L50" i="5"/>
  <c r="K50" i="5"/>
  <c r="J50" i="5"/>
  <c r="I50" i="5"/>
  <c r="M50" i="5"/>
  <c r="L18" i="5"/>
  <c r="K18" i="5"/>
  <c r="J18" i="5"/>
  <c r="I18" i="5"/>
  <c r="M18" i="5"/>
  <c r="E42" i="2"/>
  <c r="L10" i="2"/>
  <c r="K10" i="2"/>
  <c r="J10" i="2"/>
  <c r="H17" i="2"/>
  <c r="V8" i="13"/>
  <c r="U8" i="13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L65" i="2"/>
  <c r="K65" i="2"/>
  <c r="J65" i="2"/>
  <c r="I68" i="2"/>
  <c r="G186" i="3"/>
  <c r="W27" i="5"/>
  <c r="V27" i="5"/>
  <c r="U27" i="5"/>
  <c r="T27" i="5"/>
  <c r="S27" i="5"/>
  <c r="V24" i="5"/>
  <c r="U24" i="5"/>
  <c r="T24" i="5"/>
  <c r="S24" i="5"/>
  <c r="W24" i="5"/>
  <c r="U37" i="5"/>
  <c r="W37" i="5"/>
  <c r="T37" i="5"/>
  <c r="S37" i="5"/>
  <c r="V37" i="5"/>
  <c r="T26" i="5"/>
  <c r="S26" i="5"/>
  <c r="V26" i="5"/>
  <c r="W26" i="5"/>
  <c r="U26" i="5"/>
  <c r="S47" i="5"/>
  <c r="U47" i="5"/>
  <c r="W47" i="5"/>
  <c r="V47" i="5"/>
  <c r="T47" i="5"/>
  <c r="W52" i="5"/>
  <c r="T52" i="5"/>
  <c r="V52" i="5"/>
  <c r="U52" i="5"/>
  <c r="S52" i="5"/>
  <c r="J80" i="3"/>
  <c r="L80" i="3"/>
  <c r="K80" i="3"/>
  <c r="L90" i="3"/>
  <c r="L83" i="3"/>
  <c r="L86" i="3"/>
  <c r="L89" i="3"/>
  <c r="L85" i="3"/>
  <c r="I113" i="3"/>
  <c r="L82" i="3"/>
  <c r="L84" i="3"/>
  <c r="L81" i="3"/>
  <c r="L137" i="3"/>
  <c r="K137" i="3"/>
  <c r="J137" i="3"/>
  <c r="L142" i="3"/>
  <c r="K142" i="3"/>
  <c r="J142" i="3"/>
  <c r="G196" i="3"/>
  <c r="C118" i="13"/>
  <c r="C76" i="13"/>
  <c r="W12" i="13"/>
  <c r="V12" i="13"/>
  <c r="T20" i="13"/>
  <c r="U12" i="13"/>
  <c r="L49" i="12"/>
  <c r="K49" i="12"/>
  <c r="J49" i="12"/>
  <c r="I49" i="12"/>
  <c r="K23" i="12"/>
  <c r="L23" i="12"/>
  <c r="J23" i="12"/>
  <c r="I23" i="12"/>
  <c r="U17" i="12"/>
  <c r="E146" i="13"/>
  <c r="D79" i="16"/>
  <c r="D21" i="16"/>
  <c r="D107" i="16"/>
  <c r="R20" i="13"/>
  <c r="D104" i="13"/>
  <c r="D20" i="13"/>
  <c r="T42" i="12"/>
  <c r="S42" i="12"/>
  <c r="V42" i="12"/>
  <c r="T30" i="12"/>
  <c r="S30" i="12"/>
  <c r="V30" i="12"/>
  <c r="V31" i="12"/>
  <c r="C56" i="12"/>
  <c r="C21" i="16"/>
  <c r="C77" i="16"/>
  <c r="C21" i="15"/>
  <c r="C119" i="15"/>
  <c r="Q20" i="13"/>
  <c r="E53" i="12"/>
  <c r="E57" i="12" s="1"/>
  <c r="C51" i="16"/>
  <c r="Y10" i="15"/>
  <c r="W10" i="15"/>
  <c r="X10" i="15"/>
  <c r="W11" i="15"/>
  <c r="Y11" i="15"/>
  <c r="X11" i="15"/>
  <c r="U17" i="13"/>
  <c r="W17" i="13"/>
  <c r="V17" i="13"/>
  <c r="L14" i="12"/>
  <c r="K14" i="12"/>
  <c r="J14" i="12"/>
  <c r="I14" i="12"/>
  <c r="U34" i="12"/>
  <c r="U50" i="12"/>
  <c r="I42" i="12"/>
  <c r="J42" i="12"/>
  <c r="L42" i="12"/>
  <c r="K42" i="12"/>
  <c r="K112" i="13"/>
  <c r="J112" i="13"/>
  <c r="I112" i="13"/>
  <c r="S18" i="12"/>
  <c r="T18" i="12"/>
  <c r="G107" i="16"/>
  <c r="J108" i="16"/>
  <c r="I108" i="16"/>
  <c r="J151" i="16"/>
  <c r="I151" i="16"/>
  <c r="I30" i="16"/>
  <c r="J30" i="16"/>
  <c r="G161" i="16"/>
  <c r="G77" i="16"/>
  <c r="G105" i="16"/>
  <c r="J29" i="16"/>
  <c r="I29" i="16"/>
  <c r="J115" i="16"/>
  <c r="I115" i="16"/>
  <c r="J22" i="12"/>
  <c r="I22" i="12"/>
  <c r="J45" i="12"/>
  <c r="I45" i="12"/>
  <c r="J65" i="13"/>
  <c r="I65" i="13"/>
  <c r="K65" i="13"/>
  <c r="K145" i="13"/>
  <c r="J145" i="13"/>
  <c r="I145" i="13"/>
  <c r="K69" i="13"/>
  <c r="J69" i="13"/>
  <c r="I69" i="13"/>
  <c r="K27" i="13"/>
  <c r="J27" i="13"/>
  <c r="I27" i="13"/>
  <c r="K124" i="13"/>
  <c r="J124" i="13"/>
  <c r="I124" i="13"/>
  <c r="H132" i="13"/>
  <c r="K54" i="13"/>
  <c r="J54" i="13"/>
  <c r="I54" i="13"/>
  <c r="H62" i="13"/>
  <c r="J151" i="13"/>
  <c r="I151" i="13"/>
  <c r="K151" i="13"/>
  <c r="J94" i="13"/>
  <c r="I94" i="13"/>
  <c r="K94" i="13"/>
  <c r="I19" i="13"/>
  <c r="K19" i="13"/>
  <c r="J19" i="13"/>
  <c r="K114" i="13"/>
  <c r="I114" i="13"/>
  <c r="J114" i="13"/>
  <c r="K72" i="13"/>
  <c r="J72" i="13"/>
  <c r="I72" i="13"/>
  <c r="K154" i="13"/>
  <c r="J154" i="13"/>
  <c r="I154" i="13"/>
  <c r="I92" i="13"/>
  <c r="K92" i="13"/>
  <c r="J92" i="13"/>
  <c r="K10" i="13"/>
  <c r="J10" i="13"/>
  <c r="I10" i="13"/>
  <c r="K67" i="13"/>
  <c r="J67" i="13"/>
  <c r="I67" i="13"/>
  <c r="K144" i="13"/>
  <c r="J144" i="13"/>
  <c r="I144" i="13"/>
  <c r="G56" i="12"/>
  <c r="K41" i="6"/>
  <c r="J41" i="6"/>
  <c r="I41" i="6"/>
  <c r="I34" i="6"/>
  <c r="J34" i="6"/>
  <c r="J10" i="6"/>
  <c r="I10" i="6"/>
  <c r="K10" i="6"/>
  <c r="M22" i="5"/>
  <c r="L22" i="5"/>
  <c r="J22" i="5"/>
  <c r="K22" i="5"/>
  <c r="I22" i="5"/>
  <c r="M24" i="5"/>
  <c r="F191" i="3"/>
  <c r="H120" i="3"/>
  <c r="K109" i="3"/>
  <c r="J109" i="3"/>
  <c r="K101" i="3"/>
  <c r="J101" i="3"/>
  <c r="K93" i="3"/>
  <c r="J93" i="3"/>
  <c r="J85" i="3"/>
  <c r="K85" i="3"/>
  <c r="J69" i="3"/>
  <c r="K69" i="3"/>
  <c r="J54" i="3"/>
  <c r="K54" i="3"/>
  <c r="L36" i="2"/>
  <c r="K36" i="2"/>
  <c r="J36" i="2"/>
  <c r="K55" i="3"/>
  <c r="J55" i="3"/>
  <c r="J30" i="3"/>
  <c r="L30" i="3"/>
  <c r="K30" i="3"/>
  <c r="J16" i="3"/>
  <c r="L16" i="3"/>
  <c r="K16" i="3"/>
  <c r="I14" i="5"/>
  <c r="M14" i="5"/>
  <c r="L14" i="5"/>
  <c r="K14" i="5"/>
  <c r="J14" i="5"/>
  <c r="E192" i="3"/>
  <c r="G120" i="3"/>
  <c r="J23" i="3"/>
  <c r="L23" i="3"/>
  <c r="K23" i="3"/>
  <c r="J20" i="2"/>
  <c r="K20" i="2"/>
  <c r="J39" i="6"/>
  <c r="I39" i="6"/>
  <c r="K39" i="6"/>
  <c r="K42" i="6"/>
  <c r="J31" i="6"/>
  <c r="I31" i="6"/>
  <c r="K31" i="6"/>
  <c r="J44" i="5"/>
  <c r="I44" i="5"/>
  <c r="L44" i="5"/>
  <c r="M44" i="5"/>
  <c r="K44" i="5"/>
  <c r="J28" i="5"/>
  <c r="I28" i="5"/>
  <c r="L28" i="5"/>
  <c r="M28" i="5"/>
  <c r="K28" i="5"/>
  <c r="F122" i="3"/>
  <c r="F114" i="3"/>
  <c r="U21" i="15"/>
  <c r="T17" i="14"/>
  <c r="S17" i="14"/>
  <c r="S20" i="14"/>
  <c r="T20" i="14"/>
  <c r="K46" i="6"/>
  <c r="J46" i="6"/>
  <c r="I46" i="6"/>
  <c r="L217" i="3"/>
  <c r="K217" i="3"/>
  <c r="J217" i="3"/>
  <c r="L209" i="3"/>
  <c r="K209" i="3"/>
  <c r="J209" i="3"/>
  <c r="E117" i="3"/>
  <c r="E123" i="3"/>
  <c r="K42" i="3"/>
  <c r="J42" i="3"/>
  <c r="J50" i="6"/>
  <c r="K50" i="6"/>
  <c r="I50" i="6"/>
  <c r="S37" i="6"/>
  <c r="R37" i="6"/>
  <c r="Q37" i="6"/>
  <c r="Q52" i="6"/>
  <c r="S52" i="6"/>
  <c r="R52" i="6"/>
  <c r="K51" i="3"/>
  <c r="J51" i="3"/>
  <c r="L9" i="2"/>
  <c r="K9" i="2"/>
  <c r="J9" i="2"/>
  <c r="H189" i="3"/>
  <c r="V10" i="13"/>
  <c r="U10" i="13"/>
  <c r="M37" i="5"/>
  <c r="L37" i="5"/>
  <c r="K37" i="5"/>
  <c r="J37" i="5"/>
  <c r="I37" i="5"/>
  <c r="L184" i="3"/>
  <c r="K184" i="3"/>
  <c r="J184" i="3"/>
  <c r="I195" i="3"/>
  <c r="I187" i="3"/>
  <c r="L176" i="3"/>
  <c r="K176" i="3"/>
  <c r="J176" i="3"/>
  <c r="L168" i="3"/>
  <c r="K168" i="3"/>
  <c r="J168" i="3"/>
  <c r="L160" i="3"/>
  <c r="K160" i="3"/>
  <c r="J160" i="3"/>
  <c r="L62" i="2"/>
  <c r="K62" i="2"/>
  <c r="J62" i="2"/>
  <c r="H193" i="3"/>
  <c r="G195" i="3"/>
  <c r="W35" i="5"/>
  <c r="V35" i="5"/>
  <c r="U35" i="5"/>
  <c r="T35" i="5"/>
  <c r="S35" i="5"/>
  <c r="V32" i="5"/>
  <c r="U32" i="5"/>
  <c r="T32" i="5"/>
  <c r="S32" i="5"/>
  <c r="W32" i="5"/>
  <c r="U45" i="5"/>
  <c r="T45" i="5"/>
  <c r="S45" i="5"/>
  <c r="W45" i="5"/>
  <c r="V45" i="5"/>
  <c r="T34" i="5"/>
  <c r="S34" i="5"/>
  <c r="V34" i="5"/>
  <c r="W34" i="5"/>
  <c r="U34" i="5"/>
  <c r="G189" i="3"/>
  <c r="L138" i="3"/>
  <c r="K138" i="3"/>
  <c r="J138" i="3"/>
  <c r="G188" i="3"/>
  <c r="C135" i="17"/>
  <c r="C146" i="13"/>
  <c r="E62" i="13"/>
  <c r="W18" i="13"/>
  <c r="V18" i="13"/>
  <c r="U18" i="13"/>
  <c r="V48" i="12"/>
  <c r="T48" i="12"/>
  <c r="S48" i="12"/>
  <c r="V52" i="12"/>
  <c r="T33" i="12"/>
  <c r="V33" i="12"/>
  <c r="S33" i="12"/>
  <c r="U27" i="12"/>
  <c r="K17" i="12"/>
  <c r="L17" i="12"/>
  <c r="I17" i="12"/>
  <c r="J17" i="12"/>
  <c r="C160" i="13"/>
  <c r="D35" i="16"/>
  <c r="D49" i="16"/>
  <c r="E20" i="13"/>
  <c r="U57" i="12"/>
  <c r="U41" i="12"/>
  <c r="T28" i="12"/>
  <c r="S28" i="12"/>
  <c r="V28" i="12"/>
  <c r="C54" i="12"/>
  <c r="C147" i="16"/>
  <c r="C161" i="16"/>
  <c r="C133" i="15"/>
  <c r="C132" i="13"/>
  <c r="T9" i="12"/>
  <c r="S9" i="12"/>
  <c r="V9" i="12"/>
  <c r="Y12" i="15"/>
  <c r="W12" i="15"/>
  <c r="X12" i="15"/>
  <c r="W13" i="15"/>
  <c r="V21" i="15"/>
  <c r="Y13" i="15"/>
  <c r="X13" i="15"/>
  <c r="E48" i="13"/>
  <c r="U36" i="12"/>
  <c r="U52" i="12"/>
  <c r="I44" i="12"/>
  <c r="L44" i="12"/>
  <c r="K44" i="12"/>
  <c r="J44" i="12"/>
  <c r="L47" i="12"/>
  <c r="L45" i="12"/>
  <c r="K71" i="13"/>
  <c r="J71" i="13"/>
  <c r="I71" i="13"/>
  <c r="T20" i="12"/>
  <c r="S20" i="12"/>
  <c r="S57" i="12"/>
  <c r="T57" i="12"/>
  <c r="J159" i="16"/>
  <c r="I159" i="16"/>
  <c r="I56" i="16"/>
  <c r="J56" i="16"/>
  <c r="G9" i="16"/>
  <c r="I47" i="16"/>
  <c r="J47" i="16"/>
  <c r="G37" i="16"/>
  <c r="J38" i="16"/>
  <c r="I38" i="16"/>
  <c r="J124" i="16"/>
  <c r="I124" i="16"/>
  <c r="I24" i="12"/>
  <c r="J24" i="12"/>
  <c r="G53" i="12"/>
  <c r="G57" i="12" s="1"/>
  <c r="I6" i="12"/>
  <c r="J6" i="12"/>
  <c r="T47" i="12"/>
  <c r="S47" i="12"/>
  <c r="K64" i="13"/>
  <c r="J64" i="13"/>
  <c r="I64" i="13"/>
  <c r="K97" i="13"/>
  <c r="J97" i="13"/>
  <c r="I97" i="13"/>
  <c r="K33" i="13"/>
  <c r="J33" i="13"/>
  <c r="I33" i="13"/>
  <c r="K130" i="13"/>
  <c r="J130" i="13"/>
  <c r="I130" i="13"/>
  <c r="K60" i="13"/>
  <c r="J60" i="13"/>
  <c r="I60" i="13"/>
  <c r="K157" i="13"/>
  <c r="J157" i="13"/>
  <c r="I157" i="13"/>
  <c r="K115" i="13"/>
  <c r="J115" i="13"/>
  <c r="I115" i="13"/>
  <c r="J39" i="13"/>
  <c r="I39" i="13"/>
  <c r="K39" i="13"/>
  <c r="I121" i="13"/>
  <c r="K121" i="13"/>
  <c r="J121" i="13"/>
  <c r="K79" i="13"/>
  <c r="J79" i="13"/>
  <c r="I79" i="13"/>
  <c r="I23" i="13"/>
  <c r="K23" i="13"/>
  <c r="J23" i="13"/>
  <c r="I100" i="13"/>
  <c r="J100" i="13"/>
  <c r="K100" i="13"/>
  <c r="K14" i="13"/>
  <c r="J14" i="13"/>
  <c r="I14" i="13"/>
  <c r="K75" i="13"/>
  <c r="J75" i="13"/>
  <c r="I75" i="13"/>
  <c r="K153" i="13"/>
  <c r="J153" i="13"/>
  <c r="I153" i="13"/>
  <c r="F54" i="12"/>
  <c r="N98" i="10"/>
  <c r="R33" i="6"/>
  <c r="Q33" i="6"/>
  <c r="S33" i="6"/>
  <c r="Q26" i="6"/>
  <c r="R26" i="6"/>
  <c r="K27" i="5"/>
  <c r="I27" i="5"/>
  <c r="U14" i="5"/>
  <c r="S14" i="5"/>
  <c r="K8" i="5"/>
  <c r="I8" i="5"/>
  <c r="F190" i="3"/>
  <c r="F196" i="3"/>
  <c r="H119" i="3"/>
  <c r="K108" i="3"/>
  <c r="J108" i="3"/>
  <c r="J100" i="3"/>
  <c r="K100" i="3"/>
  <c r="K92" i="3"/>
  <c r="J92" i="3"/>
  <c r="J84" i="3"/>
  <c r="K84" i="3"/>
  <c r="J68" i="3"/>
  <c r="K68" i="3"/>
  <c r="K35" i="2"/>
  <c r="L35" i="2"/>
  <c r="J35" i="2"/>
  <c r="J48" i="3"/>
  <c r="K48" i="3"/>
  <c r="J28" i="3"/>
  <c r="L28" i="3"/>
  <c r="K28" i="3"/>
  <c r="J14" i="3"/>
  <c r="L14" i="3"/>
  <c r="K14" i="3"/>
  <c r="I49" i="5"/>
  <c r="K49" i="5"/>
  <c r="M49" i="5"/>
  <c r="L49" i="5"/>
  <c r="J49" i="5"/>
  <c r="I33" i="5"/>
  <c r="M33" i="5"/>
  <c r="K33" i="5"/>
  <c r="L33" i="5"/>
  <c r="J33" i="5"/>
  <c r="E191" i="3"/>
  <c r="G119" i="3"/>
  <c r="J39" i="3"/>
  <c r="L39" i="3"/>
  <c r="K39" i="3"/>
  <c r="J21" i="3"/>
  <c r="L21" i="3"/>
  <c r="K21" i="3"/>
  <c r="Q9" i="6"/>
  <c r="R9" i="6"/>
  <c r="F121" i="3"/>
  <c r="F113" i="3"/>
  <c r="K57" i="3"/>
  <c r="J57" i="3"/>
  <c r="H196" i="3"/>
  <c r="T18" i="14"/>
  <c r="S18" i="14"/>
  <c r="S38" i="6"/>
  <c r="R38" i="6"/>
  <c r="Q38" i="6"/>
  <c r="R31" i="6"/>
  <c r="Q31" i="6"/>
  <c r="R8" i="6"/>
  <c r="Q8" i="6"/>
  <c r="L43" i="5"/>
  <c r="J43" i="5"/>
  <c r="K31" i="5"/>
  <c r="J31" i="5"/>
  <c r="I31" i="5"/>
  <c r="M31" i="5"/>
  <c r="L31" i="5"/>
  <c r="V17" i="5"/>
  <c r="T17" i="5"/>
  <c r="K12" i="5"/>
  <c r="J12" i="5"/>
  <c r="I12" i="5"/>
  <c r="M12" i="5"/>
  <c r="L12" i="5"/>
  <c r="M16" i="5"/>
  <c r="M13" i="5"/>
  <c r="L216" i="3"/>
  <c r="K216" i="3"/>
  <c r="J216" i="3"/>
  <c r="L208" i="3"/>
  <c r="K208" i="3"/>
  <c r="J208" i="3"/>
  <c r="E116" i="3"/>
  <c r="K37" i="6"/>
  <c r="J37" i="6"/>
  <c r="I37" i="6"/>
  <c r="K49" i="6"/>
  <c r="I49" i="6"/>
  <c r="J49" i="6"/>
  <c r="L42" i="5"/>
  <c r="K42" i="5"/>
  <c r="J42" i="5"/>
  <c r="I42" i="5"/>
  <c r="M42" i="5"/>
  <c r="K16" i="2"/>
  <c r="J16" i="2"/>
  <c r="L8" i="2"/>
  <c r="K8" i="2"/>
  <c r="J8" i="2"/>
  <c r="K67" i="2"/>
  <c r="J67" i="2"/>
  <c r="V14" i="13"/>
  <c r="U14" i="13"/>
  <c r="L183" i="3"/>
  <c r="K183" i="3"/>
  <c r="J183" i="3"/>
  <c r="I194" i="3"/>
  <c r="L175" i="3"/>
  <c r="K175" i="3"/>
  <c r="J175" i="3"/>
  <c r="I186" i="3"/>
  <c r="L167" i="3"/>
  <c r="K167" i="3"/>
  <c r="J167" i="3"/>
  <c r="L159" i="3"/>
  <c r="K159" i="3"/>
  <c r="J159" i="3"/>
  <c r="L59" i="2"/>
  <c r="K59" i="2"/>
  <c r="J59" i="2"/>
  <c r="H188" i="3"/>
  <c r="G187" i="3"/>
  <c r="G192" i="3"/>
  <c r="W43" i="5"/>
  <c r="V43" i="5"/>
  <c r="U43" i="5"/>
  <c r="T43" i="5"/>
  <c r="S43" i="5"/>
  <c r="V40" i="5"/>
  <c r="U40" i="5"/>
  <c r="T40" i="5"/>
  <c r="S40" i="5"/>
  <c r="W40" i="5"/>
  <c r="W22" i="5"/>
  <c r="V22" i="5"/>
  <c r="U22" i="5"/>
  <c r="T22" i="5"/>
  <c r="S22" i="5"/>
  <c r="T42" i="5"/>
  <c r="S42" i="5"/>
  <c r="V42" i="5"/>
  <c r="W42" i="5"/>
  <c r="U42" i="5"/>
  <c r="W11" i="5"/>
  <c r="V11" i="5"/>
  <c r="U11" i="5"/>
  <c r="T11" i="5"/>
  <c r="S11" i="5"/>
  <c r="I122" i="3"/>
  <c r="J111" i="3"/>
  <c r="L111" i="3"/>
  <c r="K111" i="3"/>
  <c r="L139" i="3"/>
  <c r="K139" i="3"/>
  <c r="J139" i="3"/>
  <c r="L145" i="3"/>
  <c r="K145" i="3"/>
  <c r="J145" i="3"/>
  <c r="F77" i="15"/>
  <c r="U47" i="12"/>
  <c r="K27" i="12"/>
  <c r="L27" i="12"/>
  <c r="J27" i="12"/>
  <c r="I27" i="12"/>
  <c r="U21" i="12"/>
  <c r="E56" i="12"/>
  <c r="E104" i="13"/>
  <c r="D121" i="16"/>
  <c r="D105" i="16"/>
  <c r="D133" i="16"/>
  <c r="D135" i="16"/>
  <c r="N23" i="14"/>
  <c r="C37" i="14"/>
  <c r="C65" i="14"/>
  <c r="C93" i="14"/>
  <c r="C121" i="14"/>
  <c r="C149" i="14"/>
  <c r="T51" i="12"/>
  <c r="V51" i="12"/>
  <c r="S51" i="12"/>
  <c r="T26" i="12"/>
  <c r="S26" i="12"/>
  <c r="V26" i="12"/>
  <c r="V29" i="12"/>
  <c r="V27" i="12"/>
  <c r="C65" i="16"/>
  <c r="C91" i="15"/>
  <c r="P23" i="14"/>
  <c r="C62" i="13"/>
  <c r="T7" i="12"/>
  <c r="S7" i="12"/>
  <c r="V7" i="12"/>
  <c r="Y14" i="15"/>
  <c r="W14" i="15"/>
  <c r="X14" i="15"/>
  <c r="W15" i="15"/>
  <c r="Y15" i="15"/>
  <c r="X15" i="15"/>
  <c r="E76" i="13"/>
  <c r="C55" i="12"/>
  <c r="U9" i="12"/>
  <c r="U38" i="12"/>
  <c r="U54" i="12"/>
  <c r="I46" i="12"/>
  <c r="L46" i="12"/>
  <c r="K46" i="12"/>
  <c r="J46" i="12"/>
  <c r="J30" i="13"/>
  <c r="I30" i="13"/>
  <c r="K30" i="13"/>
  <c r="T6" i="12"/>
  <c r="S6" i="12"/>
  <c r="T44" i="12"/>
  <c r="S44" i="12"/>
  <c r="J11" i="16"/>
  <c r="I11" i="16"/>
  <c r="G133" i="16"/>
  <c r="J125" i="16"/>
  <c r="I125" i="16"/>
  <c r="G91" i="16"/>
  <c r="J46" i="16"/>
  <c r="I46" i="16"/>
  <c r="J132" i="16"/>
  <c r="I132" i="16"/>
  <c r="J26" i="12"/>
  <c r="I26" i="12"/>
  <c r="A13" i="12"/>
  <c r="G55" i="12"/>
  <c r="J8" i="12"/>
  <c r="I8" i="12"/>
  <c r="K103" i="13"/>
  <c r="J103" i="13"/>
  <c r="I103" i="13"/>
  <c r="K55" i="13"/>
  <c r="J55" i="13"/>
  <c r="I55" i="13"/>
  <c r="K137" i="13"/>
  <c r="J137" i="13"/>
  <c r="I137" i="13"/>
  <c r="J82" i="13"/>
  <c r="I82" i="13"/>
  <c r="K82" i="13"/>
  <c r="H90" i="13"/>
  <c r="J25" i="13"/>
  <c r="I25" i="13"/>
  <c r="K25" i="13"/>
  <c r="J122" i="13"/>
  <c r="I122" i="13"/>
  <c r="K122" i="13"/>
  <c r="K45" i="13"/>
  <c r="I45" i="13"/>
  <c r="J45" i="13"/>
  <c r="J142" i="13"/>
  <c r="I142" i="13"/>
  <c r="K142" i="13"/>
  <c r="K85" i="13"/>
  <c r="J85" i="13"/>
  <c r="I85" i="13"/>
  <c r="I31" i="13"/>
  <c r="J31" i="13"/>
  <c r="K31" i="13"/>
  <c r="I109" i="13"/>
  <c r="K109" i="13"/>
  <c r="J109" i="13"/>
  <c r="K18" i="13"/>
  <c r="J18" i="13"/>
  <c r="I18" i="13"/>
  <c r="K84" i="13"/>
  <c r="J84" i="13"/>
  <c r="I84" i="13"/>
  <c r="K98" i="13"/>
  <c r="J98" i="13"/>
  <c r="I98" i="13"/>
  <c r="J33" i="6"/>
  <c r="I33" i="6"/>
  <c r="K33" i="6"/>
  <c r="J26" i="6"/>
  <c r="I26" i="6"/>
  <c r="F189" i="3"/>
  <c r="H118" i="3"/>
  <c r="J107" i="3"/>
  <c r="K107" i="3"/>
  <c r="J99" i="3"/>
  <c r="K99" i="3"/>
  <c r="J91" i="3"/>
  <c r="K91" i="3"/>
  <c r="J83" i="3"/>
  <c r="K83" i="3"/>
  <c r="J67" i="3"/>
  <c r="K67" i="3"/>
  <c r="F69" i="2"/>
  <c r="K34" i="2"/>
  <c r="L34" i="2"/>
  <c r="J34" i="2"/>
  <c r="J40" i="3"/>
  <c r="K40" i="3"/>
  <c r="J26" i="3"/>
  <c r="L26" i="3"/>
  <c r="K26" i="3"/>
  <c r="J12" i="3"/>
  <c r="L12" i="3"/>
  <c r="K12" i="3"/>
  <c r="E190" i="3"/>
  <c r="E196" i="3"/>
  <c r="G118" i="3"/>
  <c r="J36" i="3"/>
  <c r="L36" i="3"/>
  <c r="K36" i="3"/>
  <c r="J18" i="3"/>
  <c r="L18" i="3"/>
  <c r="K18" i="3"/>
  <c r="I9" i="6"/>
  <c r="J9" i="6"/>
  <c r="L48" i="5"/>
  <c r="J48" i="5"/>
  <c r="J36" i="5"/>
  <c r="L36" i="5"/>
  <c r="I36" i="5"/>
  <c r="M36" i="5"/>
  <c r="K36" i="5"/>
  <c r="F120" i="3"/>
  <c r="J75" i="2"/>
  <c r="K75" i="2"/>
  <c r="H192" i="3"/>
  <c r="S19" i="14"/>
  <c r="T19" i="14"/>
  <c r="K38" i="6"/>
  <c r="J38" i="6"/>
  <c r="I38" i="6"/>
  <c r="J8" i="6"/>
  <c r="I8" i="6"/>
  <c r="L215" i="3"/>
  <c r="K215" i="3"/>
  <c r="J215" i="3"/>
  <c r="E115" i="3"/>
  <c r="K60" i="3"/>
  <c r="J60" i="3"/>
  <c r="H194" i="3"/>
  <c r="S29" i="6"/>
  <c r="R29" i="6"/>
  <c r="Q29" i="6"/>
  <c r="S32" i="6"/>
  <c r="S31" i="6"/>
  <c r="I52" i="6"/>
  <c r="K52" i="6"/>
  <c r="J52" i="6"/>
  <c r="K15" i="2"/>
  <c r="L15" i="2"/>
  <c r="I18" i="2"/>
  <c r="J15" i="2"/>
  <c r="L7" i="2"/>
  <c r="K7" i="2"/>
  <c r="J7" i="2"/>
  <c r="L64" i="2"/>
  <c r="K64" i="2"/>
  <c r="J64" i="2"/>
  <c r="S20" i="6"/>
  <c r="R20" i="6"/>
  <c r="Q20" i="6"/>
  <c r="M45" i="5"/>
  <c r="L45" i="5"/>
  <c r="K45" i="5"/>
  <c r="J45" i="5"/>
  <c r="I45" i="5"/>
  <c r="L182" i="3"/>
  <c r="K182" i="3"/>
  <c r="I193" i="3"/>
  <c r="J182" i="3"/>
  <c r="L174" i="3"/>
  <c r="K174" i="3"/>
  <c r="J174" i="3"/>
  <c r="L166" i="3"/>
  <c r="K166" i="3"/>
  <c r="J166" i="3"/>
  <c r="L158" i="3"/>
  <c r="K158" i="3"/>
  <c r="J158" i="3"/>
  <c r="K52" i="3"/>
  <c r="J52" i="3"/>
  <c r="H18" i="2"/>
  <c r="I19" i="5"/>
  <c r="M19" i="5"/>
  <c r="L19" i="5"/>
  <c r="K19" i="5"/>
  <c r="J19" i="5"/>
  <c r="W33" i="5"/>
  <c r="V33" i="5"/>
  <c r="S33" i="5"/>
  <c r="U33" i="5"/>
  <c r="T33" i="5"/>
  <c r="W51" i="5"/>
  <c r="V51" i="5"/>
  <c r="U51" i="5"/>
  <c r="T51" i="5"/>
  <c r="S51" i="5"/>
  <c r="V48" i="5"/>
  <c r="U48" i="5"/>
  <c r="T48" i="5"/>
  <c r="S48" i="5"/>
  <c r="W48" i="5"/>
  <c r="W38" i="5"/>
  <c r="V38" i="5"/>
  <c r="U38" i="5"/>
  <c r="T38" i="5"/>
  <c r="S38" i="5"/>
  <c r="T50" i="5"/>
  <c r="S50" i="5"/>
  <c r="V50" i="5"/>
  <c r="W50" i="5"/>
  <c r="U50" i="5"/>
  <c r="W9" i="5"/>
  <c r="T9" i="5"/>
  <c r="V9" i="5"/>
  <c r="U9" i="5"/>
  <c r="S9" i="5"/>
  <c r="I114" i="3"/>
  <c r="J103" i="3"/>
  <c r="L103" i="3"/>
  <c r="K103" i="3"/>
  <c r="L140" i="3"/>
  <c r="K140" i="3"/>
  <c r="J140" i="3"/>
  <c r="G17" i="2"/>
  <c r="N74" i="33"/>
  <c r="N30" i="33"/>
  <c r="U7" i="19"/>
  <c r="N74" i="8"/>
  <c r="H16" i="44"/>
  <c r="I16" i="44"/>
  <c r="J16" i="44"/>
  <c r="K140" i="45"/>
  <c r="D7" i="19"/>
  <c r="N30" i="31"/>
  <c r="K253" i="24"/>
  <c r="K205" i="24"/>
  <c r="K139" i="24"/>
  <c r="K227" i="24"/>
  <c r="K161" i="24"/>
  <c r="K51" i="24"/>
  <c r="K117" i="24"/>
  <c r="K73" i="24"/>
  <c r="I7" i="24"/>
  <c r="L8" i="24" s="1"/>
  <c r="K95" i="24"/>
  <c r="K29" i="24"/>
  <c r="K183" i="24"/>
  <c r="L7" i="19"/>
  <c r="Q16" i="45"/>
  <c r="P16" i="45"/>
  <c r="T16" i="45"/>
  <c r="S16" i="45"/>
  <c r="R16" i="45"/>
  <c r="K142" i="44"/>
  <c r="K143" i="45"/>
  <c r="G129" i="39"/>
  <c r="I129" i="39"/>
  <c r="H129" i="39"/>
  <c r="N52" i="8"/>
  <c r="L96" i="10"/>
  <c r="I95" i="10"/>
  <c r="K11" i="39"/>
  <c r="M11" i="39"/>
  <c r="L11" i="39"/>
  <c r="K141" i="44"/>
  <c r="L74" i="10"/>
  <c r="I73" i="10"/>
  <c r="T16" i="44"/>
  <c r="P16" i="44"/>
  <c r="S16" i="44"/>
  <c r="R16" i="44"/>
  <c r="Q16" i="44"/>
  <c r="K144" i="43"/>
  <c r="G51" i="10"/>
  <c r="J52" i="10"/>
  <c r="K271" i="8"/>
  <c r="K227" i="8"/>
  <c r="K183" i="8"/>
  <c r="K139" i="8"/>
  <c r="I7" i="8"/>
  <c r="K51" i="8"/>
  <c r="K161" i="8"/>
  <c r="K117" i="8"/>
  <c r="K95" i="8"/>
  <c r="K205" i="8"/>
  <c r="L8" i="8"/>
  <c r="K73" i="8"/>
  <c r="K249" i="8"/>
  <c r="K29" i="8"/>
  <c r="L30" i="8" s="1"/>
  <c r="M16" i="45"/>
  <c r="L16" i="45"/>
  <c r="N16" i="45"/>
  <c r="K137" i="45"/>
  <c r="I16" i="45"/>
  <c r="H16" i="45"/>
  <c r="J16" i="45"/>
  <c r="I11" i="39"/>
  <c r="G11" i="39"/>
  <c r="H11" i="39"/>
  <c r="G29" i="10"/>
  <c r="J30" i="10"/>
  <c r="G7" i="10"/>
  <c r="J8" i="10"/>
  <c r="L16" i="44"/>
  <c r="M16" i="44"/>
  <c r="N16" i="44"/>
  <c r="K145" i="45"/>
  <c r="K142" i="45"/>
  <c r="S11" i="39"/>
  <c r="R11" i="39"/>
  <c r="Q11" i="39"/>
  <c r="O11" i="39"/>
  <c r="P11" i="39"/>
  <c r="T11" i="39"/>
  <c r="J65" i="14"/>
  <c r="I65" i="14"/>
  <c r="J79" i="14"/>
  <c r="I79" i="14"/>
  <c r="K116" i="3"/>
  <c r="J116" i="3"/>
  <c r="J51" i="14"/>
  <c r="I51" i="14"/>
  <c r="K119" i="3"/>
  <c r="J119" i="3"/>
  <c r="J135" i="14"/>
  <c r="I135" i="14"/>
  <c r="J149" i="14"/>
  <c r="I149" i="14"/>
  <c r="J163" i="14"/>
  <c r="I163" i="14"/>
  <c r="J37" i="14"/>
  <c r="I37" i="14"/>
  <c r="K37" i="16"/>
  <c r="J37" i="16"/>
  <c r="I37" i="16"/>
  <c r="J23" i="14"/>
  <c r="I23" i="14"/>
  <c r="J121" i="14"/>
  <c r="I121" i="14"/>
  <c r="K118" i="3"/>
  <c r="J118" i="3"/>
  <c r="J93" i="14"/>
  <c r="I93" i="14"/>
  <c r="J107" i="14"/>
  <c r="I107" i="14"/>
  <c r="U9" i="16"/>
  <c r="V9" i="16"/>
  <c r="W9" i="16"/>
  <c r="W20" i="16"/>
  <c r="K117" i="3"/>
  <c r="J117" i="3"/>
  <c r="N75" i="33"/>
  <c r="N33" i="33"/>
  <c r="X157" i="19"/>
  <c r="X115" i="19"/>
  <c r="X144" i="19"/>
  <c r="X110" i="19"/>
  <c r="X143" i="19"/>
  <c r="X104" i="19"/>
  <c r="X16" i="19"/>
  <c r="X74" i="19"/>
  <c r="X44" i="19"/>
  <c r="X116" i="19"/>
  <c r="X103" i="19"/>
  <c r="X34" i="19"/>
  <c r="X33" i="19"/>
  <c r="X62" i="19"/>
  <c r="N78" i="8"/>
  <c r="N57" i="24"/>
  <c r="N75" i="24"/>
  <c r="E91" i="19"/>
  <c r="E147" i="19"/>
  <c r="N56" i="31"/>
  <c r="N76" i="31"/>
  <c r="N32" i="31"/>
  <c r="M51" i="19"/>
  <c r="M49" i="19"/>
  <c r="M135" i="19"/>
  <c r="M105" i="19"/>
  <c r="M121" i="19"/>
  <c r="L169" i="8"/>
  <c r="L279" i="8"/>
  <c r="L263" i="8"/>
  <c r="L190" i="8"/>
  <c r="N79" i="33"/>
  <c r="N32" i="33"/>
  <c r="X155" i="19"/>
  <c r="X140" i="19"/>
  <c r="X101" i="19"/>
  <c r="X100" i="19"/>
  <c r="X12" i="19"/>
  <c r="X70" i="19"/>
  <c r="X142" i="19"/>
  <c r="X99" i="19"/>
  <c r="X90" i="19"/>
  <c r="X28" i="19"/>
  <c r="X31" i="19"/>
  <c r="X11" i="19"/>
  <c r="X15" i="19"/>
  <c r="N76" i="8"/>
  <c r="N79" i="24"/>
  <c r="E51" i="19"/>
  <c r="E49" i="19"/>
  <c r="E107" i="19"/>
  <c r="E119" i="19"/>
  <c r="E21" i="19"/>
  <c r="E9" i="19"/>
  <c r="N53" i="31"/>
  <c r="N54" i="31"/>
  <c r="M93" i="19"/>
  <c r="M133" i="19"/>
  <c r="N57" i="8"/>
  <c r="L284" i="8"/>
  <c r="L216" i="8"/>
  <c r="L108" i="8"/>
  <c r="L215" i="8"/>
  <c r="L153" i="8"/>
  <c r="L194" i="8"/>
  <c r="L281" i="8"/>
  <c r="L173" i="8"/>
  <c r="L282" i="8"/>
  <c r="L146" i="8"/>
  <c r="L217" i="8"/>
  <c r="L197" i="8"/>
  <c r="N77" i="33"/>
  <c r="X145" i="19"/>
  <c r="X102" i="19"/>
  <c r="X130" i="19"/>
  <c r="X96" i="19"/>
  <c r="X146" i="19"/>
  <c r="X86" i="19"/>
  <c r="X84" i="19"/>
  <c r="X75" i="19"/>
  <c r="X58" i="19"/>
  <c r="E135" i="19"/>
  <c r="E105" i="19"/>
  <c r="E93" i="19"/>
  <c r="N100" i="31"/>
  <c r="N78" i="31"/>
  <c r="N77" i="31"/>
  <c r="M79" i="19"/>
  <c r="M77" i="19"/>
  <c r="M161" i="19"/>
  <c r="M107" i="19"/>
  <c r="M23" i="19"/>
  <c r="N55" i="8"/>
  <c r="L280" i="8"/>
  <c r="L212" i="8"/>
  <c r="L283" i="8"/>
  <c r="L195" i="8"/>
  <c r="L107" i="8"/>
  <c r="L262" i="8"/>
  <c r="L131" i="8"/>
  <c r="L150" i="8"/>
  <c r="L126" i="8"/>
  <c r="L236" i="8"/>
  <c r="L103" i="8"/>
  <c r="L151" i="8"/>
  <c r="L129" i="8" l="1"/>
  <c r="L191" i="8"/>
  <c r="M37" i="19"/>
  <c r="N75" i="31"/>
  <c r="L213" i="8"/>
  <c r="L285" i="8"/>
  <c r="L261" i="8"/>
  <c r="L238" i="8"/>
  <c r="L102" i="8"/>
  <c r="L218" i="8"/>
  <c r="L235" i="8"/>
  <c r="L152" i="8"/>
  <c r="L260" i="8"/>
  <c r="N54" i="8"/>
  <c r="M35" i="19"/>
  <c r="M91" i="19"/>
  <c r="N101" i="31"/>
  <c r="N31" i="31"/>
  <c r="N79" i="31"/>
  <c r="E161" i="19"/>
  <c r="N77" i="24"/>
  <c r="N55" i="24"/>
  <c r="X43" i="19"/>
  <c r="X138" i="19"/>
  <c r="X39" i="19"/>
  <c r="X76" i="19"/>
  <c r="X72" i="19"/>
  <c r="X47" i="19"/>
  <c r="X48" i="19"/>
  <c r="X53" i="19"/>
  <c r="X20" i="19"/>
  <c r="X109" i="19"/>
  <c r="X114" i="19"/>
  <c r="X151" i="19"/>
  <c r="X124" i="19"/>
  <c r="X159" i="19"/>
  <c r="N35" i="33"/>
  <c r="N78" i="33"/>
  <c r="L105" i="8"/>
  <c r="L168" i="8"/>
  <c r="L193" i="8"/>
  <c r="L172" i="8"/>
  <c r="N53" i="8"/>
  <c r="L234" i="8"/>
  <c r="L219" i="8"/>
  <c r="L256" i="8"/>
  <c r="L147" i="8"/>
  <c r="L257" i="8"/>
  <c r="L109" i="8"/>
  <c r="L278" i="8"/>
  <c r="L237" i="8"/>
  <c r="L239" i="8"/>
  <c r="L124" i="8"/>
  <c r="L192" i="8"/>
  <c r="N56" i="8"/>
  <c r="M9" i="19"/>
  <c r="M119" i="19"/>
  <c r="M149" i="19"/>
  <c r="N34" i="31"/>
  <c r="N33" i="31"/>
  <c r="N97" i="31"/>
  <c r="E23" i="19"/>
  <c r="E149" i="19"/>
  <c r="E133" i="19"/>
  <c r="E63" i="19"/>
  <c r="E65" i="19"/>
  <c r="N79" i="8"/>
  <c r="X17" i="19"/>
  <c r="X68" i="19"/>
  <c r="X81" i="19"/>
  <c r="X60" i="19"/>
  <c r="X56" i="19"/>
  <c r="X57" i="19"/>
  <c r="X61" i="19"/>
  <c r="X87" i="19"/>
  <c r="X25" i="19"/>
  <c r="X113" i="19"/>
  <c r="X152" i="19"/>
  <c r="X118" i="19"/>
  <c r="X128" i="19"/>
  <c r="X160" i="19"/>
  <c r="N31" i="33"/>
  <c r="J61" i="10"/>
  <c r="L61" i="10"/>
  <c r="J31" i="10"/>
  <c r="L31" i="10"/>
  <c r="L188" i="8"/>
  <c r="N188" i="8"/>
  <c r="L143" i="8"/>
  <c r="N143" i="8"/>
  <c r="L252" i="8"/>
  <c r="N252" i="8"/>
  <c r="J59" i="10"/>
  <c r="L59" i="10"/>
  <c r="J65" i="10"/>
  <c r="L65" i="10"/>
  <c r="V21" i="19"/>
  <c r="X13" i="19"/>
  <c r="V35" i="19"/>
  <c r="X27" i="19"/>
  <c r="V133" i="19"/>
  <c r="X125" i="19"/>
  <c r="V65" i="19"/>
  <c r="X66" i="19"/>
  <c r="V105" i="19"/>
  <c r="X97" i="19"/>
  <c r="V135" i="19"/>
  <c r="X136" i="19"/>
  <c r="K207" i="3"/>
  <c r="J207" i="3"/>
  <c r="J41" i="10"/>
  <c r="L41" i="10"/>
  <c r="J56" i="10"/>
  <c r="L56" i="10"/>
  <c r="J19" i="10"/>
  <c r="L19" i="10"/>
  <c r="L141" i="8"/>
  <c r="N141" i="8"/>
  <c r="L165" i="8"/>
  <c r="N165" i="8"/>
  <c r="J9" i="10"/>
  <c r="L9" i="10"/>
  <c r="J39" i="10"/>
  <c r="L39" i="10"/>
  <c r="J33" i="10"/>
  <c r="L33" i="10"/>
  <c r="L211" i="8"/>
  <c r="N211" i="8"/>
  <c r="L230" i="8"/>
  <c r="N230" i="8"/>
  <c r="L142" i="8"/>
  <c r="N142" i="8"/>
  <c r="L145" i="8"/>
  <c r="N145" i="8"/>
  <c r="L185" i="8"/>
  <c r="N185" i="8"/>
  <c r="L254" i="8"/>
  <c r="N254" i="8"/>
  <c r="V147" i="19"/>
  <c r="X139" i="19"/>
  <c r="V119" i="19"/>
  <c r="X111" i="19"/>
  <c r="K133" i="3"/>
  <c r="J133" i="3"/>
  <c r="J206" i="3"/>
  <c r="K206" i="3"/>
  <c r="J72" i="2"/>
  <c r="L72" i="2"/>
  <c r="K72" i="2"/>
  <c r="J10" i="10"/>
  <c r="L10" i="10"/>
  <c r="L144" i="8"/>
  <c r="N144" i="8"/>
  <c r="L210" i="8"/>
  <c r="N210" i="8"/>
  <c r="J35" i="10"/>
  <c r="L35" i="10"/>
  <c r="L232" i="8"/>
  <c r="N232" i="8"/>
  <c r="L120" i="8"/>
  <c r="N120" i="8"/>
  <c r="L187" i="8"/>
  <c r="N187" i="8"/>
  <c r="J53" i="10"/>
  <c r="L53" i="10"/>
  <c r="V49" i="19"/>
  <c r="X41" i="19"/>
  <c r="K132" i="3"/>
  <c r="J132" i="3"/>
  <c r="K46" i="2"/>
  <c r="J46" i="2"/>
  <c r="K127" i="3"/>
  <c r="J127" i="3"/>
  <c r="L123" i="8"/>
  <c r="N123" i="8"/>
  <c r="L275" i="8"/>
  <c r="N275" i="8"/>
  <c r="J32" i="10"/>
  <c r="L32" i="10"/>
  <c r="L277" i="8"/>
  <c r="N277" i="8"/>
  <c r="L276" i="8"/>
  <c r="N276" i="8"/>
  <c r="J43" i="10"/>
  <c r="L43" i="10"/>
  <c r="L207" i="8"/>
  <c r="N207" i="8"/>
  <c r="J63" i="10"/>
  <c r="L63" i="10"/>
  <c r="J21" i="10"/>
  <c r="L21" i="10"/>
  <c r="J13" i="10"/>
  <c r="L13" i="10"/>
  <c r="J34" i="10"/>
  <c r="L34" i="10"/>
  <c r="J38" i="10"/>
  <c r="L38" i="10"/>
  <c r="L98" i="8"/>
  <c r="N98" i="8"/>
  <c r="L97" i="8"/>
  <c r="N97" i="8"/>
  <c r="L163" i="8"/>
  <c r="N163" i="8"/>
  <c r="L274" i="8"/>
  <c r="N274" i="8"/>
  <c r="L122" i="8"/>
  <c r="N122" i="8"/>
  <c r="L189" i="8"/>
  <c r="N189" i="8"/>
  <c r="L229" i="8"/>
  <c r="N229" i="8"/>
  <c r="J55" i="10"/>
  <c r="L55" i="10"/>
  <c r="V91" i="19"/>
  <c r="X91" i="19" s="1"/>
  <c r="X83" i="19"/>
  <c r="V161" i="19"/>
  <c r="X153" i="19"/>
  <c r="K70" i="2"/>
  <c r="J70" i="2"/>
  <c r="K205" i="3"/>
  <c r="J205" i="3"/>
  <c r="K130" i="3"/>
  <c r="J130" i="3"/>
  <c r="J198" i="3"/>
  <c r="K198" i="3"/>
  <c r="K199" i="3"/>
  <c r="J199" i="3"/>
  <c r="K202" i="3"/>
  <c r="J202" i="3"/>
  <c r="L253" i="8"/>
  <c r="N253" i="8"/>
  <c r="J14" i="10"/>
  <c r="L14" i="10"/>
  <c r="L251" i="8"/>
  <c r="N251" i="8"/>
  <c r="J11" i="10"/>
  <c r="L11" i="10"/>
  <c r="J12" i="10"/>
  <c r="L12" i="10"/>
  <c r="J16" i="10"/>
  <c r="L16" i="10"/>
  <c r="J40" i="10"/>
  <c r="L40" i="10"/>
  <c r="J42" i="10"/>
  <c r="L42" i="10"/>
  <c r="L121" i="8"/>
  <c r="N121" i="8"/>
  <c r="L100" i="8"/>
  <c r="N100" i="8"/>
  <c r="L99" i="8"/>
  <c r="N99" i="8"/>
  <c r="L167" i="8"/>
  <c r="N167" i="8"/>
  <c r="L164" i="8"/>
  <c r="N164" i="8"/>
  <c r="L231" i="8"/>
  <c r="N231" i="8"/>
  <c r="J54" i="10"/>
  <c r="L54" i="10"/>
  <c r="J57" i="10"/>
  <c r="L57" i="10"/>
  <c r="V23" i="19"/>
  <c r="X24" i="19"/>
  <c r="V149" i="19"/>
  <c r="X150" i="19"/>
  <c r="K203" i="3"/>
  <c r="J203" i="3"/>
  <c r="J36" i="10"/>
  <c r="L36" i="10"/>
  <c r="L130" i="8"/>
  <c r="J64" i="10"/>
  <c r="L64" i="10"/>
  <c r="L119" i="8"/>
  <c r="N119" i="8"/>
  <c r="L106" i="8"/>
  <c r="J62" i="10"/>
  <c r="L62" i="10"/>
  <c r="J17" i="10"/>
  <c r="L17" i="10"/>
  <c r="L255" i="8"/>
  <c r="N255" i="8"/>
  <c r="L241" i="8"/>
  <c r="L209" i="8"/>
  <c r="N209" i="8"/>
  <c r="L148" i="8"/>
  <c r="J18" i="10"/>
  <c r="L18" i="10"/>
  <c r="J20" i="10"/>
  <c r="L20" i="10"/>
  <c r="J37" i="10"/>
  <c r="L37" i="10"/>
  <c r="L214" i="8"/>
  <c r="L174" i="8"/>
  <c r="L104" i="8"/>
  <c r="L186" i="8"/>
  <c r="N186" i="8"/>
  <c r="L101" i="8"/>
  <c r="N101" i="8"/>
  <c r="L170" i="8"/>
  <c r="L125" i="8"/>
  <c r="L171" i="8"/>
  <c r="L259" i="8"/>
  <c r="L128" i="8"/>
  <c r="L166" i="8"/>
  <c r="N166" i="8"/>
  <c r="L196" i="8"/>
  <c r="L233" i="8"/>
  <c r="N233" i="8"/>
  <c r="L273" i="8"/>
  <c r="N273" i="8"/>
  <c r="J58" i="10"/>
  <c r="L58" i="10"/>
  <c r="J60" i="10"/>
  <c r="L60" i="10"/>
  <c r="M21" i="19"/>
  <c r="M147" i="19"/>
  <c r="M63" i="19"/>
  <c r="M65" i="19"/>
  <c r="N57" i="31"/>
  <c r="N35" i="31"/>
  <c r="N53" i="24"/>
  <c r="N75" i="8"/>
  <c r="V79" i="19"/>
  <c r="X80" i="19"/>
  <c r="X18" i="19"/>
  <c r="V37" i="19"/>
  <c r="X38" i="19"/>
  <c r="X71" i="19"/>
  <c r="X32" i="19"/>
  <c r="V77" i="19"/>
  <c r="X69" i="19"/>
  <c r="X154" i="19"/>
  <c r="X30" i="19"/>
  <c r="X95" i="19"/>
  <c r="X29" i="19"/>
  <c r="X117" i="19"/>
  <c r="X156" i="19"/>
  <c r="X123" i="19"/>
  <c r="X89" i="19"/>
  <c r="X132" i="19"/>
  <c r="N34" i="33"/>
  <c r="K125" i="3"/>
  <c r="J125" i="3"/>
  <c r="J129" i="3"/>
  <c r="K129" i="3"/>
  <c r="K71" i="2"/>
  <c r="J71" i="2"/>
  <c r="K200" i="3"/>
  <c r="J200" i="3"/>
  <c r="K44" i="2"/>
  <c r="J44" i="2"/>
  <c r="K201" i="3"/>
  <c r="J201" i="3"/>
  <c r="K134" i="3"/>
  <c r="J134" i="3"/>
  <c r="J15" i="10"/>
  <c r="L15" i="10"/>
  <c r="L127" i="8"/>
  <c r="L208" i="8"/>
  <c r="N208" i="8"/>
  <c r="N99" i="31"/>
  <c r="E37" i="19"/>
  <c r="N76" i="24"/>
  <c r="N54" i="24"/>
  <c r="N77" i="8"/>
  <c r="X19" i="19"/>
  <c r="V9" i="19"/>
  <c r="X9" i="19" s="1"/>
  <c r="X10" i="19"/>
  <c r="X42" i="19"/>
  <c r="X40" i="19"/>
  <c r="X73" i="19"/>
  <c r="X59" i="19"/>
  <c r="X45" i="19"/>
  <c r="X112" i="19"/>
  <c r="X46" i="19"/>
  <c r="V121" i="19"/>
  <c r="X122" i="19"/>
  <c r="X158" i="19"/>
  <c r="X127" i="19"/>
  <c r="V93" i="19"/>
  <c r="X94" i="19"/>
  <c r="X137" i="19"/>
  <c r="J204" i="3"/>
  <c r="K204" i="3"/>
  <c r="K197" i="3"/>
  <c r="J197" i="3"/>
  <c r="K124" i="3"/>
  <c r="J124" i="3"/>
  <c r="K45" i="2"/>
  <c r="J45" i="2"/>
  <c r="L258" i="8"/>
  <c r="L175" i="8"/>
  <c r="L149" i="8"/>
  <c r="L240" i="8"/>
  <c r="N55" i="31"/>
  <c r="N98" i="31"/>
  <c r="E35" i="19"/>
  <c r="E121" i="19"/>
  <c r="E77" i="19"/>
  <c r="E79" i="19"/>
  <c r="N78" i="24"/>
  <c r="N56" i="24"/>
  <c r="X85" i="19"/>
  <c r="X14" i="19"/>
  <c r="V51" i="19"/>
  <c r="X52" i="19"/>
  <c r="X26" i="19"/>
  <c r="X67" i="19"/>
  <c r="X82" i="19"/>
  <c r="V107" i="19"/>
  <c r="X108" i="19"/>
  <c r="X54" i="19"/>
  <c r="X129" i="19"/>
  <c r="V63" i="19"/>
  <c r="X63" i="19" s="1"/>
  <c r="X55" i="19"/>
  <c r="X126" i="19"/>
  <c r="X88" i="19"/>
  <c r="X131" i="19"/>
  <c r="X98" i="19"/>
  <c r="X141" i="19"/>
  <c r="N76" i="33"/>
  <c r="J131" i="3"/>
  <c r="K131" i="3"/>
  <c r="K126" i="3"/>
  <c r="J126" i="3"/>
  <c r="K128" i="3"/>
  <c r="J128" i="3"/>
  <c r="H43" i="10"/>
  <c r="H39" i="10"/>
  <c r="H42" i="10"/>
  <c r="H38" i="10"/>
  <c r="H35" i="10"/>
  <c r="H33" i="10"/>
  <c r="H31" i="10"/>
  <c r="H30" i="10"/>
  <c r="H37" i="10"/>
  <c r="H40" i="10"/>
  <c r="H34" i="10"/>
  <c r="H36" i="10"/>
  <c r="H32" i="10"/>
  <c r="H41" i="10"/>
  <c r="E29" i="10"/>
  <c r="L184" i="8"/>
  <c r="K193" i="3"/>
  <c r="J193" i="3"/>
  <c r="J113" i="3"/>
  <c r="K113" i="3"/>
  <c r="K34" i="13"/>
  <c r="J34" i="13"/>
  <c r="I34" i="13"/>
  <c r="J190" i="3"/>
  <c r="K190" i="3"/>
  <c r="J42" i="2"/>
  <c r="K42" i="2"/>
  <c r="R11" i="19"/>
  <c r="J27" i="18"/>
  <c r="K93" i="17"/>
  <c r="J93" i="17"/>
  <c r="I93" i="17"/>
  <c r="J117" i="18"/>
  <c r="H133" i="19"/>
  <c r="J133" i="19"/>
  <c r="L63" i="22"/>
  <c r="K63" i="22"/>
  <c r="J63" i="22"/>
  <c r="R144" i="19"/>
  <c r="R90" i="19"/>
  <c r="R58" i="19"/>
  <c r="J49" i="19"/>
  <c r="H49" i="19"/>
  <c r="J123" i="3"/>
  <c r="K123" i="3"/>
  <c r="J36" i="18"/>
  <c r="I36" i="18"/>
  <c r="R140" i="19"/>
  <c r="R42" i="19"/>
  <c r="R34" i="18"/>
  <c r="Q34" i="18"/>
  <c r="R79" i="18"/>
  <c r="J68" i="18"/>
  <c r="R151" i="18"/>
  <c r="I134" i="21"/>
  <c r="H134" i="21"/>
  <c r="F57" i="12"/>
  <c r="K105" i="15"/>
  <c r="J105" i="15"/>
  <c r="I105" i="15"/>
  <c r="M105" i="15"/>
  <c r="L105" i="15"/>
  <c r="R36" i="18"/>
  <c r="Q36" i="18"/>
  <c r="R159" i="19"/>
  <c r="K145" i="16"/>
  <c r="J77" i="16"/>
  <c r="I77" i="16"/>
  <c r="K77" i="16"/>
  <c r="Y96" i="18"/>
  <c r="R65" i="18"/>
  <c r="J110" i="18"/>
  <c r="H119" i="19"/>
  <c r="J119" i="19"/>
  <c r="M90" i="28"/>
  <c r="J90" i="28"/>
  <c r="K90" i="28"/>
  <c r="I90" i="28"/>
  <c r="L90" i="28"/>
  <c r="K76" i="26"/>
  <c r="J76" i="26"/>
  <c r="I76" i="26"/>
  <c r="K74" i="16"/>
  <c r="R16" i="19"/>
  <c r="X35" i="19"/>
  <c r="K119" i="16"/>
  <c r="J119" i="16"/>
  <c r="I119" i="16"/>
  <c r="K149" i="17"/>
  <c r="J149" i="17"/>
  <c r="I149" i="17"/>
  <c r="J120" i="18"/>
  <c r="I120" i="18"/>
  <c r="K155" i="16"/>
  <c r="Y131" i="18"/>
  <c r="Y82" i="18"/>
  <c r="J160" i="18"/>
  <c r="I160" i="18"/>
  <c r="J137" i="18"/>
  <c r="R84" i="18"/>
  <c r="R120" i="18"/>
  <c r="Q120" i="18"/>
  <c r="C57" i="12"/>
  <c r="K126" i="16"/>
  <c r="P107" i="19"/>
  <c r="R107" i="19"/>
  <c r="R59" i="19"/>
  <c r="K23" i="17"/>
  <c r="J23" i="17"/>
  <c r="I23" i="17"/>
  <c r="K70" i="16"/>
  <c r="J143" i="18"/>
  <c r="R116" i="18"/>
  <c r="R102" i="18"/>
  <c r="R14" i="18"/>
  <c r="H121" i="19"/>
  <c r="J121" i="19"/>
  <c r="J127" i="19"/>
  <c r="J67" i="19"/>
  <c r="K34" i="27"/>
  <c r="J34" i="27"/>
  <c r="I34" i="27"/>
  <c r="K91" i="22"/>
  <c r="J91" i="22"/>
  <c r="L91" i="22"/>
  <c r="K146" i="28"/>
  <c r="I146" i="28"/>
  <c r="M146" i="28"/>
  <c r="J146" i="28"/>
  <c r="L146" i="28"/>
  <c r="I118" i="28"/>
  <c r="L118" i="28"/>
  <c r="K118" i="28"/>
  <c r="M118" i="28"/>
  <c r="J118" i="28"/>
  <c r="K48" i="16"/>
  <c r="R146" i="19"/>
  <c r="R86" i="19"/>
  <c r="K75" i="16"/>
  <c r="K65" i="17"/>
  <c r="J65" i="17"/>
  <c r="I65" i="17"/>
  <c r="Y52" i="18"/>
  <c r="W21" i="16"/>
  <c r="U21" i="16"/>
  <c r="V21" i="16"/>
  <c r="Y132" i="18"/>
  <c r="X132" i="18"/>
  <c r="J42" i="18"/>
  <c r="J84" i="18"/>
  <c r="R89" i="18"/>
  <c r="R67" i="18"/>
  <c r="Y23" i="18"/>
  <c r="J85" i="19"/>
  <c r="J110" i="19"/>
  <c r="J62" i="19"/>
  <c r="K159" i="17"/>
  <c r="J129" i="18"/>
  <c r="R94" i="19"/>
  <c r="Y83" i="18"/>
  <c r="K34" i="17"/>
  <c r="I77" i="17"/>
  <c r="K77" i="17"/>
  <c r="J77" i="17"/>
  <c r="J148" i="18"/>
  <c r="I148" i="18"/>
  <c r="R109" i="18"/>
  <c r="Y120" i="18"/>
  <c r="X120" i="18"/>
  <c r="J87" i="19"/>
  <c r="K138" i="44"/>
  <c r="G73" i="10"/>
  <c r="J74" i="10"/>
  <c r="L250" i="8"/>
  <c r="H62" i="10"/>
  <c r="H58" i="10"/>
  <c r="H56" i="10"/>
  <c r="H54" i="10"/>
  <c r="H65" i="10"/>
  <c r="H61" i="10"/>
  <c r="H64" i="10"/>
  <c r="H55" i="10"/>
  <c r="H52" i="10"/>
  <c r="H59" i="10"/>
  <c r="H63" i="10"/>
  <c r="E51" i="10"/>
  <c r="H60" i="10"/>
  <c r="H53" i="10"/>
  <c r="H57" i="10"/>
  <c r="L60" i="24"/>
  <c r="L57" i="24"/>
  <c r="L55" i="24"/>
  <c r="L53" i="24"/>
  <c r="L65" i="24"/>
  <c r="L59" i="24"/>
  <c r="L87" i="24"/>
  <c r="L64" i="24"/>
  <c r="L63" i="24"/>
  <c r="L61" i="24"/>
  <c r="L54" i="24"/>
  <c r="L62" i="24"/>
  <c r="L56" i="24"/>
  <c r="L58" i="24"/>
  <c r="K62" i="13"/>
  <c r="J62" i="13"/>
  <c r="I62" i="13"/>
  <c r="W20" i="13"/>
  <c r="V20" i="13"/>
  <c r="U20" i="13"/>
  <c r="K68" i="2"/>
  <c r="J68" i="2"/>
  <c r="K120" i="3"/>
  <c r="J120" i="3"/>
  <c r="J115" i="3"/>
  <c r="K115" i="3"/>
  <c r="R114" i="19"/>
  <c r="R55" i="19"/>
  <c r="J8" i="18"/>
  <c r="I8" i="18"/>
  <c r="J46" i="18"/>
  <c r="J139" i="18"/>
  <c r="J47" i="18"/>
  <c r="J138" i="18"/>
  <c r="J12" i="18"/>
  <c r="J13" i="18"/>
  <c r="J60" i="18"/>
  <c r="J29" i="18"/>
  <c r="J87" i="18"/>
  <c r="J103" i="18"/>
  <c r="J61" i="18"/>
  <c r="J30" i="18"/>
  <c r="J39" i="18"/>
  <c r="J156" i="18"/>
  <c r="J38" i="18"/>
  <c r="J122" i="18"/>
  <c r="J54" i="18"/>
  <c r="J48" i="26"/>
  <c r="I48" i="26"/>
  <c r="K48" i="26"/>
  <c r="W21" i="17"/>
  <c r="V21" i="17"/>
  <c r="U21" i="17"/>
  <c r="J34" i="18"/>
  <c r="I34" i="18"/>
  <c r="R96" i="19"/>
  <c r="R76" i="19"/>
  <c r="X148" i="18"/>
  <c r="Y148" i="18"/>
  <c r="Y134" i="18"/>
  <c r="X134" i="18"/>
  <c r="J16" i="18"/>
  <c r="J150" i="18"/>
  <c r="J100" i="18"/>
  <c r="R104" i="18"/>
  <c r="Q104" i="18"/>
  <c r="R160" i="18"/>
  <c r="Q160" i="18"/>
  <c r="R137" i="18"/>
  <c r="I79" i="16"/>
  <c r="K79" i="16"/>
  <c r="J79" i="16"/>
  <c r="J31" i="18"/>
  <c r="H147" i="19"/>
  <c r="J147" i="19"/>
  <c r="J79" i="19"/>
  <c r="H79" i="19"/>
  <c r="J9" i="16"/>
  <c r="I9" i="16"/>
  <c r="K9" i="16"/>
  <c r="K56" i="16"/>
  <c r="K30" i="16"/>
  <c r="K142" i="16"/>
  <c r="K46" i="16"/>
  <c r="K158" i="16"/>
  <c r="K151" i="16"/>
  <c r="K125" i="16"/>
  <c r="K29" i="16"/>
  <c r="K98" i="16"/>
  <c r="K150" i="16"/>
  <c r="K89" i="16"/>
  <c r="K82" i="16"/>
  <c r="K141" i="16"/>
  <c r="K24" i="16"/>
  <c r="K81" i="16"/>
  <c r="K41" i="16"/>
  <c r="K157" i="16"/>
  <c r="K55" i="16"/>
  <c r="K17" i="16"/>
  <c r="K13" i="16"/>
  <c r="K47" i="16"/>
  <c r="K38" i="16"/>
  <c r="K108" i="16"/>
  <c r="K73" i="16"/>
  <c r="K124" i="16"/>
  <c r="K159" i="16"/>
  <c r="K132" i="16"/>
  <c r="K116" i="16"/>
  <c r="K11" i="16"/>
  <c r="K90" i="16"/>
  <c r="K99" i="16"/>
  <c r="K58" i="16"/>
  <c r="K39" i="16"/>
  <c r="K72" i="16"/>
  <c r="K32" i="16"/>
  <c r="K115" i="16"/>
  <c r="R97" i="19"/>
  <c r="R40" i="19"/>
  <c r="J52" i="18"/>
  <c r="Y104" i="18"/>
  <c r="X104" i="18"/>
  <c r="Y99" i="18"/>
  <c r="R16" i="18"/>
  <c r="J159" i="18"/>
  <c r="R93" i="18"/>
  <c r="R31" i="18"/>
  <c r="H107" i="19"/>
  <c r="J107" i="19"/>
  <c r="Y68" i="18"/>
  <c r="R112" i="19"/>
  <c r="R33" i="19"/>
  <c r="R38" i="19"/>
  <c r="R35" i="19"/>
  <c r="P35" i="19"/>
  <c r="K161" i="17"/>
  <c r="J161" i="17"/>
  <c r="I161" i="17"/>
  <c r="R125" i="18"/>
  <c r="J14" i="18"/>
  <c r="J102" i="19"/>
  <c r="J63" i="19"/>
  <c r="H63" i="19"/>
  <c r="J57" i="19"/>
  <c r="K146" i="27"/>
  <c r="J146" i="27"/>
  <c r="I146" i="27"/>
  <c r="K91" i="16"/>
  <c r="J91" i="16"/>
  <c r="I91" i="16"/>
  <c r="R108" i="19"/>
  <c r="R26" i="19"/>
  <c r="Y16" i="18"/>
  <c r="Y141" i="18"/>
  <c r="Y136" i="18"/>
  <c r="J88" i="18"/>
  <c r="R149" i="18"/>
  <c r="I121" i="17"/>
  <c r="K121" i="17"/>
  <c r="J121" i="17"/>
  <c r="J141" i="19"/>
  <c r="L35" i="15"/>
  <c r="K35" i="15"/>
  <c r="J35" i="15"/>
  <c r="M35" i="15"/>
  <c r="I35" i="15"/>
  <c r="K49" i="16"/>
  <c r="J49" i="16"/>
  <c r="I49" i="16"/>
  <c r="Y100" i="18"/>
  <c r="I50" i="18"/>
  <c r="J50" i="18"/>
  <c r="J157" i="18"/>
  <c r="J125" i="18"/>
  <c r="Y22" i="18"/>
  <c r="X22" i="18"/>
  <c r="J138" i="19"/>
  <c r="J154" i="19"/>
  <c r="J19" i="19"/>
  <c r="K90" i="27"/>
  <c r="J90" i="27"/>
  <c r="I90" i="27"/>
  <c r="L160" i="28"/>
  <c r="K160" i="28"/>
  <c r="J160" i="28"/>
  <c r="I160" i="28"/>
  <c r="M160" i="28"/>
  <c r="R118" i="19"/>
  <c r="R66" i="19"/>
  <c r="P93" i="19"/>
  <c r="R93" i="19"/>
  <c r="R24" i="19"/>
  <c r="K10" i="17"/>
  <c r="J44" i="18"/>
  <c r="K85" i="16"/>
  <c r="Y115" i="18"/>
  <c r="Y118" i="18"/>
  <c r="X118" i="18"/>
  <c r="R42" i="18"/>
  <c r="R158" i="18"/>
  <c r="J15" i="18"/>
  <c r="K28" i="16"/>
  <c r="Y121" i="18"/>
  <c r="J129" i="19"/>
  <c r="J123" i="19"/>
  <c r="J30" i="19"/>
  <c r="K139" i="44"/>
  <c r="L64" i="8"/>
  <c r="L60" i="8"/>
  <c r="L57" i="8"/>
  <c r="L55" i="8"/>
  <c r="L53" i="8"/>
  <c r="L63" i="8"/>
  <c r="L59" i="8"/>
  <c r="L52" i="8"/>
  <c r="L62" i="8"/>
  <c r="L58" i="8"/>
  <c r="L56" i="8"/>
  <c r="L54" i="8"/>
  <c r="L65" i="8"/>
  <c r="L61" i="8"/>
  <c r="L87" i="8"/>
  <c r="L149" i="19"/>
  <c r="L119" i="19"/>
  <c r="L93" i="19"/>
  <c r="L91" i="19"/>
  <c r="L79" i="19"/>
  <c r="L77" i="19"/>
  <c r="L65" i="19"/>
  <c r="L135" i="19"/>
  <c r="L105" i="19"/>
  <c r="L161" i="19"/>
  <c r="L147" i="19"/>
  <c r="L121" i="19"/>
  <c r="L49" i="19"/>
  <c r="L63" i="19"/>
  <c r="L51" i="19"/>
  <c r="L35" i="19"/>
  <c r="K7" i="19"/>
  <c r="L133" i="19"/>
  <c r="L21" i="19"/>
  <c r="L23" i="19"/>
  <c r="L107" i="19"/>
  <c r="L9" i="19"/>
  <c r="L37" i="19"/>
  <c r="K122" i="3"/>
  <c r="J122" i="3"/>
  <c r="K186" i="3"/>
  <c r="J186" i="3"/>
  <c r="W21" i="15"/>
  <c r="Y21" i="15"/>
  <c r="X21" i="15"/>
  <c r="K51" i="16"/>
  <c r="J51" i="16"/>
  <c r="I51" i="16"/>
  <c r="Y160" i="18"/>
  <c r="X160" i="18"/>
  <c r="J62" i="18"/>
  <c r="I62" i="18"/>
  <c r="L21" i="15"/>
  <c r="K21" i="15"/>
  <c r="J21" i="15"/>
  <c r="M21" i="15"/>
  <c r="I21" i="15"/>
  <c r="I64" i="18"/>
  <c r="J64" i="18"/>
  <c r="R100" i="19"/>
  <c r="R53" i="19"/>
  <c r="X51" i="19"/>
  <c r="Y92" i="18"/>
  <c r="X92" i="18"/>
  <c r="J99" i="18"/>
  <c r="J85" i="18"/>
  <c r="K147" i="22"/>
  <c r="J147" i="22"/>
  <c r="L147" i="22"/>
  <c r="J37" i="18"/>
  <c r="R57" i="19"/>
  <c r="J18" i="18"/>
  <c r="R26" i="18"/>
  <c r="R97" i="18"/>
  <c r="Y36" i="18"/>
  <c r="X36" i="18"/>
  <c r="H149" i="19"/>
  <c r="J149" i="19"/>
  <c r="R37" i="18"/>
  <c r="P105" i="19"/>
  <c r="R105" i="19"/>
  <c r="R79" i="19"/>
  <c r="P79" i="19"/>
  <c r="R17" i="19"/>
  <c r="X21" i="19"/>
  <c r="K68" i="16"/>
  <c r="J145" i="18"/>
  <c r="R142" i="18"/>
  <c r="J65" i="19"/>
  <c r="H65" i="19"/>
  <c r="L105" i="22"/>
  <c r="K105" i="22"/>
  <c r="J105" i="22"/>
  <c r="J20" i="28"/>
  <c r="M20" i="28"/>
  <c r="L20" i="28"/>
  <c r="K20" i="28"/>
  <c r="I20" i="28"/>
  <c r="P121" i="19"/>
  <c r="R121" i="19"/>
  <c r="R68" i="19"/>
  <c r="K110" i="16"/>
  <c r="J121" i="18"/>
  <c r="Y117" i="18"/>
  <c r="K104" i="16"/>
  <c r="J97" i="18"/>
  <c r="J152" i="18"/>
  <c r="R157" i="18"/>
  <c r="R134" i="18"/>
  <c r="Q134" i="18"/>
  <c r="R111" i="18"/>
  <c r="R121" i="18"/>
  <c r="K88" i="16"/>
  <c r="Y155" i="18"/>
  <c r="J34" i="26"/>
  <c r="K34" i="26"/>
  <c r="I34" i="26"/>
  <c r="K133" i="17"/>
  <c r="J133" i="17"/>
  <c r="I133" i="17"/>
  <c r="Y69" i="18"/>
  <c r="R117" i="19"/>
  <c r="R71" i="19"/>
  <c r="K149" i="16"/>
  <c r="J149" i="16"/>
  <c r="I149" i="16"/>
  <c r="X121" i="19"/>
  <c r="K23" i="16"/>
  <c r="J23" i="16"/>
  <c r="I23" i="16"/>
  <c r="J66" i="18"/>
  <c r="R148" i="18"/>
  <c r="Q148" i="18"/>
  <c r="R126" i="18"/>
  <c r="J32" i="18"/>
  <c r="K140" i="16"/>
  <c r="R23" i="18"/>
  <c r="J159" i="19"/>
  <c r="J18" i="19"/>
  <c r="R160" i="19"/>
  <c r="R32" i="19"/>
  <c r="J17" i="18"/>
  <c r="K129" i="16"/>
  <c r="J134" i="18"/>
  <c r="I134" i="18"/>
  <c r="J111" i="18"/>
  <c r="H93" i="19"/>
  <c r="J93" i="19"/>
  <c r="J37" i="19"/>
  <c r="H37" i="19"/>
  <c r="K18" i="16"/>
  <c r="R142" i="19"/>
  <c r="R82" i="19"/>
  <c r="R132" i="19"/>
  <c r="R12" i="19"/>
  <c r="X149" i="19"/>
  <c r="Q50" i="18"/>
  <c r="R50" i="18"/>
  <c r="J71" i="18"/>
  <c r="J153" i="18"/>
  <c r="R136" i="18"/>
  <c r="J89" i="19"/>
  <c r="J59" i="19"/>
  <c r="R22" i="21"/>
  <c r="Q22" i="21"/>
  <c r="K160" i="26"/>
  <c r="I160" i="26"/>
  <c r="J160" i="26"/>
  <c r="N16" i="43"/>
  <c r="M16" i="43"/>
  <c r="L16" i="43"/>
  <c r="H21" i="10"/>
  <c r="H17" i="10"/>
  <c r="H20" i="10"/>
  <c r="H16" i="10"/>
  <c r="H13" i="10"/>
  <c r="H11" i="10"/>
  <c r="H9" i="10"/>
  <c r="H8" i="10"/>
  <c r="H15" i="10"/>
  <c r="H18" i="10"/>
  <c r="H12" i="10"/>
  <c r="H14" i="10"/>
  <c r="H10" i="10"/>
  <c r="H19" i="10"/>
  <c r="E7" i="10"/>
  <c r="K18" i="2"/>
  <c r="J18" i="2"/>
  <c r="L55" i="12"/>
  <c r="K55" i="12"/>
  <c r="J55" i="12"/>
  <c r="I55" i="12"/>
  <c r="I54" i="12"/>
  <c r="L54" i="12"/>
  <c r="K54" i="12"/>
  <c r="J54" i="12"/>
  <c r="K43" i="2"/>
  <c r="J43" i="2"/>
  <c r="K63" i="16"/>
  <c r="J63" i="16"/>
  <c r="I63" i="16"/>
  <c r="J53" i="18"/>
  <c r="R19" i="19"/>
  <c r="J9" i="18"/>
  <c r="J89" i="18"/>
  <c r="J67" i="18"/>
  <c r="I64" i="21"/>
  <c r="H64" i="21"/>
  <c r="H120" i="21"/>
  <c r="I120" i="21"/>
  <c r="R110" i="19"/>
  <c r="R77" i="19"/>
  <c r="P77" i="19"/>
  <c r="R60" i="19"/>
  <c r="J26" i="18"/>
  <c r="J112" i="18"/>
  <c r="K20" i="26"/>
  <c r="I20" i="26"/>
  <c r="J20" i="26"/>
  <c r="R101" i="19"/>
  <c r="R102" i="19"/>
  <c r="R84" i="19"/>
  <c r="K135" i="16"/>
  <c r="J135" i="16"/>
  <c r="I135" i="16"/>
  <c r="J25" i="18"/>
  <c r="J72" i="18"/>
  <c r="J127" i="18"/>
  <c r="R152" i="18"/>
  <c r="M133" i="15"/>
  <c r="L133" i="15"/>
  <c r="K133" i="15"/>
  <c r="J133" i="15"/>
  <c r="I133" i="15"/>
  <c r="K10" i="16"/>
  <c r="R116" i="19"/>
  <c r="R48" i="19"/>
  <c r="R51" i="19"/>
  <c r="P51" i="19"/>
  <c r="Y8" i="18"/>
  <c r="X8" i="18"/>
  <c r="Y12" i="18"/>
  <c r="Y19" i="18"/>
  <c r="Y11" i="18"/>
  <c r="Y55" i="18"/>
  <c r="Y54" i="18"/>
  <c r="Y112" i="18"/>
  <c r="Y37" i="18"/>
  <c r="Y94" i="18"/>
  <c r="Y28" i="18"/>
  <c r="Y128" i="18"/>
  <c r="Y38" i="18"/>
  <c r="Y145" i="18"/>
  <c r="Y29" i="18"/>
  <c r="Y46" i="18"/>
  <c r="Y45" i="18"/>
  <c r="X79" i="19"/>
  <c r="X77" i="19"/>
  <c r="R95" i="18"/>
  <c r="K112" i="16"/>
  <c r="Y126" i="18"/>
  <c r="R25" i="18"/>
  <c r="Y129" i="18"/>
  <c r="J73" i="18"/>
  <c r="R128" i="18"/>
  <c r="K76" i="27"/>
  <c r="J76" i="27"/>
  <c r="I76" i="27"/>
  <c r="I56" i="12"/>
  <c r="L56" i="12"/>
  <c r="K56" i="12"/>
  <c r="J56" i="12"/>
  <c r="K117" i="16"/>
  <c r="J19" i="18"/>
  <c r="J95" i="18"/>
  <c r="R122" i="19"/>
  <c r="J10" i="18"/>
  <c r="K111" i="16"/>
  <c r="Y150" i="18"/>
  <c r="K20" i="16"/>
  <c r="J124" i="18"/>
  <c r="J23" i="18"/>
  <c r="J103" i="19"/>
  <c r="L119" i="22"/>
  <c r="K119" i="22"/>
  <c r="J119" i="22"/>
  <c r="R127" i="19"/>
  <c r="R128" i="19"/>
  <c r="R14" i="19"/>
  <c r="K161" i="16"/>
  <c r="J161" i="16"/>
  <c r="I161" i="16"/>
  <c r="X93" i="19"/>
  <c r="Y78" i="18"/>
  <c r="X78" i="18"/>
  <c r="Y159" i="18"/>
  <c r="Y58" i="18"/>
  <c r="J115" i="18"/>
  <c r="J92" i="18"/>
  <c r="I92" i="18"/>
  <c r="R22" i="18"/>
  <c r="Q22" i="18"/>
  <c r="J142" i="19"/>
  <c r="J53" i="19"/>
  <c r="I50" i="21"/>
  <c r="H50" i="21"/>
  <c r="I48" i="13"/>
  <c r="K48" i="13"/>
  <c r="J48" i="13"/>
  <c r="J11" i="18"/>
  <c r="R103" i="19"/>
  <c r="R56" i="19"/>
  <c r="R43" i="19"/>
  <c r="K118" i="16"/>
  <c r="Y156" i="18"/>
  <c r="Y127" i="18"/>
  <c r="J51" i="18"/>
  <c r="K156" i="16"/>
  <c r="R108" i="18"/>
  <c r="R94" i="18"/>
  <c r="R32" i="18"/>
  <c r="R40" i="18"/>
  <c r="J94" i="19"/>
  <c r="J140" i="19"/>
  <c r="J44" i="19"/>
  <c r="I78" i="21"/>
  <c r="H78" i="21"/>
  <c r="K146" i="26"/>
  <c r="J146" i="26"/>
  <c r="I146" i="26"/>
  <c r="K110" i="17"/>
  <c r="R129" i="18"/>
  <c r="Y139" i="18"/>
  <c r="Y142" i="18"/>
  <c r="Y110" i="18"/>
  <c r="K52" i="17"/>
  <c r="K86" i="17"/>
  <c r="J98" i="18"/>
  <c r="R81" i="18"/>
  <c r="R58" i="18"/>
  <c r="J24" i="18"/>
  <c r="R139" i="18"/>
  <c r="K118" i="27"/>
  <c r="I118" i="27"/>
  <c r="J118" i="27"/>
  <c r="L161" i="22"/>
  <c r="K161" i="22"/>
  <c r="J161" i="22"/>
  <c r="K104" i="28"/>
  <c r="I104" i="28"/>
  <c r="M104" i="28"/>
  <c r="L104" i="28"/>
  <c r="J104" i="28"/>
  <c r="G146" i="43"/>
  <c r="I146" i="43"/>
  <c r="H146" i="43"/>
  <c r="K146" i="43" s="1"/>
  <c r="O146" i="43"/>
  <c r="N146" i="43"/>
  <c r="M146" i="43"/>
  <c r="L146" i="43"/>
  <c r="O146" i="45"/>
  <c r="N146" i="45"/>
  <c r="L146" i="45"/>
  <c r="M146" i="45"/>
  <c r="H146" i="44"/>
  <c r="K146" i="44" s="1"/>
  <c r="G146" i="44"/>
  <c r="I146" i="44"/>
  <c r="L85" i="24"/>
  <c r="L81" i="24"/>
  <c r="L84" i="24"/>
  <c r="L80" i="24"/>
  <c r="L78" i="24"/>
  <c r="L76" i="24"/>
  <c r="L83" i="24"/>
  <c r="L82" i="24"/>
  <c r="L79" i="24"/>
  <c r="L86" i="24"/>
  <c r="L77" i="24"/>
  <c r="L75" i="24"/>
  <c r="L162" i="8"/>
  <c r="L85" i="8"/>
  <c r="L81" i="8"/>
  <c r="L74" i="8"/>
  <c r="L84" i="8"/>
  <c r="L80" i="8"/>
  <c r="L78" i="8"/>
  <c r="L76" i="8"/>
  <c r="L75" i="8"/>
  <c r="L83" i="8"/>
  <c r="L86" i="8"/>
  <c r="L77" i="8"/>
  <c r="L82" i="8"/>
  <c r="L79" i="8"/>
  <c r="L272" i="8"/>
  <c r="D161" i="19"/>
  <c r="D135" i="19"/>
  <c r="D105" i="19"/>
  <c r="D91" i="19"/>
  <c r="D79" i="19"/>
  <c r="D77" i="19"/>
  <c r="D65" i="19"/>
  <c r="D147" i="19"/>
  <c r="D121" i="19"/>
  <c r="D133" i="19"/>
  <c r="D107" i="19"/>
  <c r="D149" i="19"/>
  <c r="D37" i="19"/>
  <c r="D23" i="19"/>
  <c r="D119" i="19"/>
  <c r="D93" i="19"/>
  <c r="D51" i="19"/>
  <c r="D63" i="19"/>
  <c r="C7" i="19"/>
  <c r="D21" i="19"/>
  <c r="D35" i="19"/>
  <c r="D49" i="19"/>
  <c r="D9" i="19"/>
  <c r="K187" i="3"/>
  <c r="J187" i="3"/>
  <c r="J196" i="3"/>
  <c r="K196" i="3"/>
  <c r="K104" i="13"/>
  <c r="J104" i="13"/>
  <c r="I104" i="13"/>
  <c r="K105" i="17"/>
  <c r="J105" i="17"/>
  <c r="I105" i="17"/>
  <c r="R143" i="19"/>
  <c r="J119" i="17"/>
  <c r="I119" i="17"/>
  <c r="K119" i="17"/>
  <c r="J33" i="18"/>
  <c r="J104" i="18"/>
  <c r="I104" i="18"/>
  <c r="I106" i="21"/>
  <c r="H106" i="21"/>
  <c r="L77" i="22"/>
  <c r="K77" i="22"/>
  <c r="J77" i="22"/>
  <c r="M63" i="15"/>
  <c r="L63" i="15"/>
  <c r="J63" i="15"/>
  <c r="I63" i="15"/>
  <c r="K63" i="15"/>
  <c r="J65" i="18"/>
  <c r="R46" i="19"/>
  <c r="R27" i="18"/>
  <c r="R29" i="19"/>
  <c r="J131" i="18"/>
  <c r="J109" i="18"/>
  <c r="R114" i="18"/>
  <c r="R83" i="18"/>
  <c r="K65" i="16"/>
  <c r="J65" i="16"/>
  <c r="I65" i="16"/>
  <c r="P133" i="19"/>
  <c r="R133" i="19"/>
  <c r="R54" i="19"/>
  <c r="R124" i="18"/>
  <c r="X48" i="18"/>
  <c r="Y48" i="18"/>
  <c r="K104" i="26"/>
  <c r="I104" i="26"/>
  <c r="J104" i="26"/>
  <c r="K17" i="2"/>
  <c r="J17" i="2"/>
  <c r="K63" i="17"/>
  <c r="J63" i="17"/>
  <c r="I63" i="17"/>
  <c r="R72" i="19"/>
  <c r="R87" i="18"/>
  <c r="X135" i="19"/>
  <c r="J59" i="18"/>
  <c r="R143" i="18"/>
  <c r="J41" i="18"/>
  <c r="Y20" i="18"/>
  <c r="X20" i="18"/>
  <c r="K34" i="28"/>
  <c r="I34" i="28"/>
  <c r="M34" i="28"/>
  <c r="L34" i="28"/>
  <c r="J34" i="28"/>
  <c r="M161" i="15"/>
  <c r="J161" i="15"/>
  <c r="L161" i="15"/>
  <c r="I161" i="15"/>
  <c r="K161" i="15"/>
  <c r="R131" i="19"/>
  <c r="R124" i="19"/>
  <c r="R83" i="19"/>
  <c r="R75" i="19"/>
  <c r="R27" i="19"/>
  <c r="K135" i="17"/>
  <c r="J135" i="17"/>
  <c r="I135" i="17"/>
  <c r="Y144" i="18"/>
  <c r="I132" i="18"/>
  <c r="J132" i="18"/>
  <c r="J74" i="18"/>
  <c r="R80" i="18"/>
  <c r="R135" i="18"/>
  <c r="Y31" i="18"/>
  <c r="J22" i="18"/>
  <c r="I22" i="18"/>
  <c r="J118" i="19"/>
  <c r="J56" i="19"/>
  <c r="J10" i="19"/>
  <c r="J16" i="19"/>
  <c r="K104" i="27"/>
  <c r="J104" i="27"/>
  <c r="I104" i="27"/>
  <c r="L21" i="22"/>
  <c r="K21" i="22"/>
  <c r="J21" i="22"/>
  <c r="J21" i="16"/>
  <c r="K21" i="16"/>
  <c r="I21" i="16"/>
  <c r="K83" i="16"/>
  <c r="R89" i="19"/>
  <c r="R74" i="19"/>
  <c r="K33" i="16"/>
  <c r="K37" i="17"/>
  <c r="J37" i="17"/>
  <c r="I37" i="17"/>
  <c r="Y79" i="18"/>
  <c r="K27" i="16"/>
  <c r="R71" i="18"/>
  <c r="R153" i="18"/>
  <c r="Y86" i="18"/>
  <c r="J98" i="19"/>
  <c r="M49" i="15"/>
  <c r="L49" i="15"/>
  <c r="K49" i="15"/>
  <c r="I49" i="15"/>
  <c r="J49" i="15"/>
  <c r="R67" i="19"/>
  <c r="R21" i="19"/>
  <c r="P21" i="19"/>
  <c r="K79" i="17"/>
  <c r="J79" i="17"/>
  <c r="I79" i="17"/>
  <c r="K42" i="16"/>
  <c r="Y33" i="18"/>
  <c r="K43" i="16"/>
  <c r="Y151" i="18"/>
  <c r="J80" i="18"/>
  <c r="J135" i="18"/>
  <c r="R140" i="18"/>
  <c r="R48" i="18"/>
  <c r="Q48" i="18"/>
  <c r="J95" i="19"/>
  <c r="J77" i="19"/>
  <c r="H77" i="19"/>
  <c r="J48" i="27"/>
  <c r="K48" i="27"/>
  <c r="I48" i="27"/>
  <c r="R11" i="18"/>
  <c r="R154" i="19"/>
  <c r="R49" i="19"/>
  <c r="P49" i="19"/>
  <c r="K84" i="16"/>
  <c r="J78" i="18"/>
  <c r="I78" i="18"/>
  <c r="K128" i="16"/>
  <c r="X62" i="18"/>
  <c r="Y62" i="18"/>
  <c r="J51" i="17"/>
  <c r="I51" i="17"/>
  <c r="K51" i="17"/>
  <c r="J75" i="18"/>
  <c r="J56" i="18"/>
  <c r="J90" i="19"/>
  <c r="P16" i="43"/>
  <c r="T16" i="43"/>
  <c r="S16" i="43"/>
  <c r="R16" i="43"/>
  <c r="Q16" i="43"/>
  <c r="K140" i="44"/>
  <c r="H16" i="43"/>
  <c r="J16" i="43"/>
  <c r="I16" i="43"/>
  <c r="K137" i="44"/>
  <c r="L206" i="8"/>
  <c r="L96" i="8"/>
  <c r="L228" i="8"/>
  <c r="L118" i="8"/>
  <c r="I249" i="8"/>
  <c r="J250" i="8" s="1"/>
  <c r="I205" i="8"/>
  <c r="J206" i="8" s="1"/>
  <c r="I161" i="8"/>
  <c r="J162" i="8" s="1"/>
  <c r="I117" i="8"/>
  <c r="J118" i="8" s="1"/>
  <c r="J285" i="8"/>
  <c r="J281" i="8"/>
  <c r="J261" i="8"/>
  <c r="J257" i="8"/>
  <c r="J241" i="8"/>
  <c r="J237" i="8"/>
  <c r="J217" i="8"/>
  <c r="J213" i="8"/>
  <c r="J197" i="8"/>
  <c r="J193" i="8"/>
  <c r="J173" i="8"/>
  <c r="J169" i="8"/>
  <c r="J153" i="8"/>
  <c r="J149" i="8"/>
  <c r="J129" i="8"/>
  <c r="J125" i="8"/>
  <c r="J109" i="8"/>
  <c r="J105" i="8"/>
  <c r="J284" i="8"/>
  <c r="J280" i="8"/>
  <c r="J277" i="8"/>
  <c r="J275" i="8"/>
  <c r="J273" i="8"/>
  <c r="J260" i="8"/>
  <c r="J256" i="8"/>
  <c r="J254" i="8"/>
  <c r="J252" i="8"/>
  <c r="J240" i="8"/>
  <c r="J236" i="8"/>
  <c r="J233" i="8"/>
  <c r="J231" i="8"/>
  <c r="J229" i="8"/>
  <c r="J216" i="8"/>
  <c r="J212" i="8"/>
  <c r="J210" i="8"/>
  <c r="J208" i="8"/>
  <c r="J196" i="8"/>
  <c r="J192" i="8"/>
  <c r="J189" i="8"/>
  <c r="J187" i="8"/>
  <c r="J185" i="8"/>
  <c r="J172" i="8"/>
  <c r="J168" i="8"/>
  <c r="J166" i="8"/>
  <c r="J164" i="8"/>
  <c r="J234" i="8"/>
  <c r="J230" i="8"/>
  <c r="J215" i="8"/>
  <c r="J148" i="8"/>
  <c r="J283" i="8"/>
  <c r="J218" i="8"/>
  <c r="J209" i="8"/>
  <c r="J191" i="8"/>
  <c r="J106" i="8"/>
  <c r="J104" i="8"/>
  <c r="J100" i="8"/>
  <c r="J98" i="8"/>
  <c r="J278" i="8"/>
  <c r="J274" i="8"/>
  <c r="J259" i="8"/>
  <c r="J194" i="8"/>
  <c r="J188" i="8"/>
  <c r="J175" i="8"/>
  <c r="J141" i="8"/>
  <c r="J130" i="8"/>
  <c r="J124" i="8"/>
  <c r="J108" i="8"/>
  <c r="J107" i="8"/>
  <c r="J103" i="8"/>
  <c r="J102" i="8"/>
  <c r="I51" i="8"/>
  <c r="J262" i="8"/>
  <c r="J253" i="8"/>
  <c r="J235" i="8"/>
  <c r="I183" i="8"/>
  <c r="J184" i="8" s="1"/>
  <c r="J170" i="8"/>
  <c r="J167" i="8"/>
  <c r="J163" i="8"/>
  <c r="J143" i="8"/>
  <c r="J142" i="8"/>
  <c r="I139" i="8"/>
  <c r="J140" i="8" s="1"/>
  <c r="J126" i="8"/>
  <c r="J123" i="8"/>
  <c r="J279" i="8"/>
  <c r="I227" i="8"/>
  <c r="J228" i="8" s="1"/>
  <c r="J214" i="8"/>
  <c r="J211" i="8"/>
  <c r="J207" i="8"/>
  <c r="J195" i="8"/>
  <c r="J146" i="8"/>
  <c r="J127" i="8"/>
  <c r="J121" i="8"/>
  <c r="J101" i="8"/>
  <c r="J99" i="8"/>
  <c r="J97" i="8"/>
  <c r="I29" i="8"/>
  <c r="J30" i="8" s="1"/>
  <c r="I271" i="8"/>
  <c r="J272" i="8" s="1"/>
  <c r="J258" i="8"/>
  <c r="J255" i="8"/>
  <c r="J251" i="8"/>
  <c r="J239" i="8"/>
  <c r="J174" i="8"/>
  <c r="J165" i="8"/>
  <c r="J152" i="8"/>
  <c r="J147" i="8"/>
  <c r="J119" i="8"/>
  <c r="I73" i="8"/>
  <c r="J151" i="8"/>
  <c r="J131" i="8"/>
  <c r="J282" i="8"/>
  <c r="J276" i="8"/>
  <c r="J150" i="8"/>
  <c r="J145" i="8"/>
  <c r="J186" i="8"/>
  <c r="J8" i="8"/>
  <c r="J263" i="8"/>
  <c r="J144" i="8"/>
  <c r="J238" i="8"/>
  <c r="J232" i="8"/>
  <c r="J190" i="8"/>
  <c r="J128" i="8"/>
  <c r="J120" i="8"/>
  <c r="I95" i="8"/>
  <c r="J96" i="8" s="1"/>
  <c r="J122" i="8"/>
  <c r="J171" i="8"/>
  <c r="G7" i="8"/>
  <c r="J219" i="8"/>
  <c r="J96" i="10"/>
  <c r="G95" i="10"/>
  <c r="K195" i="3"/>
  <c r="J195" i="3"/>
  <c r="K132" i="13"/>
  <c r="J132" i="13"/>
  <c r="I132" i="13"/>
  <c r="J121" i="3"/>
  <c r="K121" i="3"/>
  <c r="K118" i="13"/>
  <c r="J118" i="13"/>
  <c r="I118" i="13"/>
  <c r="T23" i="14"/>
  <c r="S23" i="14"/>
  <c r="R95" i="19"/>
  <c r="R34" i="19"/>
  <c r="R39" i="19"/>
  <c r="X161" i="19"/>
  <c r="X106" i="18"/>
  <c r="Y106" i="18"/>
  <c r="J146" i="18"/>
  <c r="I146" i="18"/>
  <c r="R90" i="18"/>
  <c r="Q90" i="18"/>
  <c r="J96" i="18"/>
  <c r="J23" i="19"/>
  <c r="H23" i="19"/>
  <c r="R146" i="18"/>
  <c r="Q146" i="18"/>
  <c r="R129" i="19"/>
  <c r="R98" i="19"/>
  <c r="R81" i="19"/>
  <c r="R10" i="19"/>
  <c r="R8" i="18"/>
  <c r="Q8" i="18"/>
  <c r="R53" i="18"/>
  <c r="R69" i="18"/>
  <c r="R12" i="18"/>
  <c r="R46" i="18"/>
  <c r="R96" i="18"/>
  <c r="R47" i="18"/>
  <c r="R30" i="18"/>
  <c r="R29" i="18"/>
  <c r="R13" i="18"/>
  <c r="R130" i="18"/>
  <c r="R38" i="18"/>
  <c r="R113" i="18"/>
  <c r="R39" i="18"/>
  <c r="R112" i="18"/>
  <c r="J158" i="18"/>
  <c r="R141" i="18"/>
  <c r="R118" i="18"/>
  <c r="Q118" i="18"/>
  <c r="R155" i="18"/>
  <c r="K35" i="22"/>
  <c r="J35" i="22"/>
  <c r="L35" i="22"/>
  <c r="R125" i="19"/>
  <c r="J90" i="18"/>
  <c r="I90" i="18"/>
  <c r="J154" i="18"/>
  <c r="Q132" i="18"/>
  <c r="R132" i="18"/>
  <c r="R74" i="18"/>
  <c r="M62" i="28"/>
  <c r="K62" i="28"/>
  <c r="J62" i="28"/>
  <c r="I62" i="28"/>
  <c r="L62" i="28"/>
  <c r="J69" i="2"/>
  <c r="L69" i="2"/>
  <c r="K69" i="2"/>
  <c r="Y18" i="18"/>
  <c r="R136" i="19"/>
  <c r="R126" i="19"/>
  <c r="R80" i="19"/>
  <c r="Y9" i="18"/>
  <c r="Y146" i="18"/>
  <c r="X146" i="18"/>
  <c r="K102" i="16"/>
  <c r="Y158" i="18"/>
  <c r="Y153" i="18"/>
  <c r="R56" i="18"/>
  <c r="K139" i="16"/>
  <c r="J114" i="18"/>
  <c r="J83" i="18"/>
  <c r="H135" i="19"/>
  <c r="J135" i="19"/>
  <c r="K40" i="16"/>
  <c r="P91" i="19"/>
  <c r="R91" i="19"/>
  <c r="R145" i="19"/>
  <c r="R30" i="19"/>
  <c r="K144" i="16"/>
  <c r="R43" i="18"/>
  <c r="K34" i="16"/>
  <c r="Y72" i="18"/>
  <c r="R107" i="18"/>
  <c r="R57" i="18"/>
  <c r="K131" i="16"/>
  <c r="J9" i="19"/>
  <c r="H9" i="19"/>
  <c r="J32" i="19"/>
  <c r="J13" i="19"/>
  <c r="J55" i="19"/>
  <c r="J12" i="19"/>
  <c r="J11" i="19"/>
  <c r="K133" i="16"/>
  <c r="J133" i="16"/>
  <c r="I133" i="16"/>
  <c r="Y10" i="18"/>
  <c r="R155" i="19"/>
  <c r="R158" i="19"/>
  <c r="R10" i="18"/>
  <c r="K49" i="17"/>
  <c r="J49" i="17"/>
  <c r="I49" i="17"/>
  <c r="Y73" i="18"/>
  <c r="I35" i="16"/>
  <c r="K35" i="16"/>
  <c r="J35" i="16"/>
  <c r="J93" i="18"/>
  <c r="R98" i="18"/>
  <c r="K147" i="17"/>
  <c r="J147" i="17"/>
  <c r="I147" i="17"/>
  <c r="J47" i="19"/>
  <c r="J35" i="19"/>
  <c r="H35" i="19"/>
  <c r="J17" i="19"/>
  <c r="J62" i="26"/>
  <c r="K62" i="26"/>
  <c r="I62" i="26"/>
  <c r="J132" i="26"/>
  <c r="I132" i="26"/>
  <c r="K132" i="26"/>
  <c r="R113" i="19"/>
  <c r="P119" i="19"/>
  <c r="R119" i="19"/>
  <c r="R25" i="19"/>
  <c r="K91" i="17"/>
  <c r="J91" i="17"/>
  <c r="I91" i="17"/>
  <c r="Y70" i="18"/>
  <c r="J69" i="18"/>
  <c r="J107" i="18"/>
  <c r="R117" i="18"/>
  <c r="K35" i="17"/>
  <c r="J35" i="17"/>
  <c r="I35" i="17"/>
  <c r="J38" i="19"/>
  <c r="I36" i="21"/>
  <c r="H36" i="21"/>
  <c r="R99" i="19"/>
  <c r="R47" i="19"/>
  <c r="Y34" i="18"/>
  <c r="X34" i="18"/>
  <c r="J79" i="18"/>
  <c r="Y61" i="18"/>
  <c r="J58" i="19"/>
  <c r="J132" i="28"/>
  <c r="M132" i="28"/>
  <c r="L132" i="28"/>
  <c r="I132" i="28"/>
  <c r="K132" i="28"/>
  <c r="K144" i="44"/>
  <c r="K143" i="44"/>
  <c r="K138" i="45"/>
  <c r="I253" i="24"/>
  <c r="I205" i="24"/>
  <c r="I161" i="24"/>
  <c r="I117" i="24"/>
  <c r="I183" i="24"/>
  <c r="I73" i="24"/>
  <c r="I227" i="24"/>
  <c r="I95" i="24"/>
  <c r="I51" i="24"/>
  <c r="G7" i="24"/>
  <c r="J8" i="24" s="1"/>
  <c r="I29" i="24"/>
  <c r="I139" i="24"/>
  <c r="T7" i="19"/>
  <c r="Z7" i="19"/>
  <c r="K114" i="3"/>
  <c r="J114" i="3"/>
  <c r="J90" i="13"/>
  <c r="I90" i="13"/>
  <c r="K90" i="13"/>
  <c r="K20" i="13"/>
  <c r="J20" i="13"/>
  <c r="I20" i="13"/>
  <c r="M77" i="15"/>
  <c r="K77" i="15"/>
  <c r="J77" i="15"/>
  <c r="L77" i="15"/>
  <c r="I77" i="15"/>
  <c r="R63" i="19"/>
  <c r="P63" i="19"/>
  <c r="X107" i="19"/>
  <c r="R76" i="18"/>
  <c r="Q76" i="18"/>
  <c r="H91" i="19"/>
  <c r="J91" i="19"/>
  <c r="J62" i="27"/>
  <c r="I62" i="27"/>
  <c r="K62" i="27"/>
  <c r="H162" i="21"/>
  <c r="I162" i="21"/>
  <c r="K90" i="26"/>
  <c r="J90" i="26"/>
  <c r="I90" i="26"/>
  <c r="M147" i="15"/>
  <c r="L147" i="15"/>
  <c r="I147" i="15"/>
  <c r="K147" i="15"/>
  <c r="J147" i="15"/>
  <c r="P147" i="19"/>
  <c r="R147" i="19"/>
  <c r="P9" i="19"/>
  <c r="R9" i="19"/>
  <c r="R31" i="19"/>
  <c r="R28" i="19"/>
  <c r="K93" i="16"/>
  <c r="J93" i="16"/>
  <c r="I93" i="16"/>
  <c r="J136" i="18"/>
  <c r="X21" i="22"/>
  <c r="W21" i="22"/>
  <c r="V21" i="22"/>
  <c r="R130" i="19"/>
  <c r="R44" i="19"/>
  <c r="X147" i="19"/>
  <c r="Y50" i="18"/>
  <c r="X50" i="18"/>
  <c r="R78" i="18"/>
  <c r="Q78" i="18"/>
  <c r="J76" i="18"/>
  <c r="I76" i="18"/>
  <c r="J21" i="19"/>
  <c r="H21" i="19"/>
  <c r="L119" i="15"/>
  <c r="K119" i="15"/>
  <c r="J119" i="15"/>
  <c r="M119" i="15"/>
  <c r="I119" i="15"/>
  <c r="P135" i="19"/>
  <c r="R135" i="19"/>
  <c r="R141" i="19"/>
  <c r="R87" i="19"/>
  <c r="P149" i="19"/>
  <c r="R149" i="19"/>
  <c r="R52" i="19"/>
  <c r="X49" i="19"/>
  <c r="Q64" i="18"/>
  <c r="R64" i="18"/>
  <c r="I147" i="16"/>
  <c r="K147" i="16"/>
  <c r="J147" i="16"/>
  <c r="J141" i="18"/>
  <c r="J118" i="18"/>
  <c r="I118" i="18"/>
  <c r="R88" i="18"/>
  <c r="R66" i="18"/>
  <c r="J130" i="18"/>
  <c r="H161" i="19"/>
  <c r="J161" i="19"/>
  <c r="R157" i="19"/>
  <c r="R37" i="19"/>
  <c r="P37" i="19"/>
  <c r="X23" i="19"/>
  <c r="K154" i="16"/>
  <c r="Y90" i="18"/>
  <c r="X90" i="18"/>
  <c r="Y67" i="18"/>
  <c r="J101" i="18"/>
  <c r="R106" i="18"/>
  <c r="Q106" i="18"/>
  <c r="R41" i="18"/>
  <c r="K107" i="17"/>
  <c r="J107" i="17"/>
  <c r="I107" i="17"/>
  <c r="P161" i="19"/>
  <c r="R161" i="19"/>
  <c r="R15" i="19"/>
  <c r="K153" i="16"/>
  <c r="Y123" i="18"/>
  <c r="Y41" i="18"/>
  <c r="J142" i="18"/>
  <c r="R75" i="18"/>
  <c r="Y102" i="18"/>
  <c r="K97" i="16"/>
  <c r="R20" i="18"/>
  <c r="Q20" i="18"/>
  <c r="J40" i="18"/>
  <c r="J99" i="19"/>
  <c r="I20" i="27"/>
  <c r="J20" i="27"/>
  <c r="K20" i="27"/>
  <c r="Y154" i="18"/>
  <c r="R70" i="19"/>
  <c r="R111" i="19"/>
  <c r="Y43" i="18"/>
  <c r="W9" i="17"/>
  <c r="V9" i="17"/>
  <c r="U9" i="17"/>
  <c r="W19" i="17"/>
  <c r="W16" i="17"/>
  <c r="W20" i="17"/>
  <c r="W12" i="17"/>
  <c r="Y114" i="18"/>
  <c r="Y64" i="18"/>
  <c r="X64" i="18"/>
  <c r="J106" i="18"/>
  <c r="I106" i="18"/>
  <c r="J57" i="18"/>
  <c r="R54" i="18"/>
  <c r="Y14" i="18"/>
  <c r="J117" i="19"/>
  <c r="J28" i="19"/>
  <c r="J91" i="15"/>
  <c r="I91" i="15"/>
  <c r="M91" i="15"/>
  <c r="L91" i="15"/>
  <c r="K91" i="15"/>
  <c r="Y44" i="18"/>
  <c r="R65" i="19"/>
  <c r="P65" i="19"/>
  <c r="R23" i="19"/>
  <c r="P23" i="19"/>
  <c r="K9" i="17"/>
  <c r="J9" i="17"/>
  <c r="I9" i="17"/>
  <c r="K97" i="17"/>
  <c r="K55" i="17"/>
  <c r="K124" i="17"/>
  <c r="K54" i="17"/>
  <c r="K123" i="17"/>
  <c r="K46" i="17"/>
  <c r="K115" i="17"/>
  <c r="K71" i="17"/>
  <c r="K29" i="17"/>
  <c r="K28" i="17"/>
  <c r="K132" i="17"/>
  <c r="K45" i="17"/>
  <c r="K114" i="17"/>
  <c r="K72" i="17"/>
  <c r="K62" i="17"/>
  <c r="K141" i="17"/>
  <c r="K13" i="17"/>
  <c r="K80" i="17"/>
  <c r="K150" i="17"/>
  <c r="K131" i="17"/>
  <c r="K89" i="17"/>
  <c r="K158" i="17"/>
  <c r="K38" i="17"/>
  <c r="K156" i="17"/>
  <c r="K88" i="17"/>
  <c r="K157" i="17"/>
  <c r="K17" i="17"/>
  <c r="K81" i="17"/>
  <c r="K140" i="17"/>
  <c r="K98" i="17"/>
  <c r="K15" i="16"/>
  <c r="K127" i="17"/>
  <c r="R17" i="18"/>
  <c r="Y97" i="18"/>
  <c r="Y56" i="18"/>
  <c r="J70" i="18"/>
  <c r="J116" i="18"/>
  <c r="J102" i="18"/>
  <c r="R99" i="18"/>
  <c r="R85" i="18"/>
  <c r="J113" i="19"/>
  <c r="J54" i="19"/>
  <c r="L49" i="22"/>
  <c r="K49" i="22"/>
  <c r="J49" i="22"/>
  <c r="O146" i="44"/>
  <c r="N146" i="44"/>
  <c r="M146" i="44"/>
  <c r="L146" i="44"/>
  <c r="K145" i="44"/>
  <c r="L140" i="8"/>
  <c r="K194" i="3"/>
  <c r="J194" i="3"/>
  <c r="J188" i="3"/>
  <c r="K188" i="3"/>
  <c r="I160" i="13"/>
  <c r="K160" i="13"/>
  <c r="J160" i="13"/>
  <c r="K189" i="3"/>
  <c r="J189" i="3"/>
  <c r="K146" i="13"/>
  <c r="J146" i="13"/>
  <c r="I146" i="13"/>
  <c r="K191" i="3"/>
  <c r="J191" i="3"/>
  <c r="K76" i="13"/>
  <c r="J76" i="13"/>
  <c r="I76" i="13"/>
  <c r="X37" i="19"/>
  <c r="J121" i="16"/>
  <c r="I121" i="16"/>
  <c r="K121" i="16"/>
  <c r="I92" i="21"/>
  <c r="H92" i="21"/>
  <c r="I148" i="21"/>
  <c r="H148" i="21"/>
  <c r="R139" i="19"/>
  <c r="R137" i="19"/>
  <c r="J86" i="18"/>
  <c r="J81" i="18"/>
  <c r="J58" i="18"/>
  <c r="J55" i="18"/>
  <c r="I132" i="27"/>
  <c r="J132" i="27"/>
  <c r="K132" i="27"/>
  <c r="J28" i="18"/>
  <c r="R18" i="19"/>
  <c r="X119" i="19"/>
  <c r="J123" i="18"/>
  <c r="J82" i="18"/>
  <c r="R101" i="18"/>
  <c r="H105" i="19"/>
  <c r="J105" i="19"/>
  <c r="R28" i="18"/>
  <c r="R150" i="19"/>
  <c r="R45" i="19"/>
  <c r="R18" i="18"/>
  <c r="X105" i="19"/>
  <c r="J43" i="18"/>
  <c r="R115" i="18"/>
  <c r="R92" i="18"/>
  <c r="Q92" i="18"/>
  <c r="K160" i="27"/>
  <c r="I160" i="27"/>
  <c r="J160" i="27"/>
  <c r="J118" i="26"/>
  <c r="K118" i="26"/>
  <c r="I118" i="26"/>
  <c r="Y76" i="18"/>
  <c r="X76" i="18"/>
  <c r="R88" i="19"/>
  <c r="J113" i="18"/>
  <c r="K107" i="16"/>
  <c r="J107" i="16"/>
  <c r="I107" i="16"/>
  <c r="R52" i="18"/>
  <c r="Y87" i="18"/>
  <c r="K61" i="16"/>
  <c r="J151" i="18"/>
  <c r="K54" i="16"/>
  <c r="J20" i="18"/>
  <c r="I20" i="18"/>
  <c r="Y39" i="18"/>
  <c r="J51" i="19"/>
  <c r="H51" i="19"/>
  <c r="H22" i="21"/>
  <c r="I22" i="21"/>
  <c r="L133" i="22"/>
  <c r="K133" i="22"/>
  <c r="J133" i="22"/>
  <c r="K14" i="16"/>
  <c r="R19" i="18"/>
  <c r="R153" i="19"/>
  <c r="R156" i="19"/>
  <c r="K21" i="17"/>
  <c r="J21" i="17"/>
  <c r="I21" i="17"/>
  <c r="K76" i="16"/>
  <c r="Y109" i="18"/>
  <c r="J128" i="18"/>
  <c r="K105" i="16"/>
  <c r="J105" i="16"/>
  <c r="I105" i="16"/>
  <c r="J48" i="18"/>
  <c r="I48" i="18"/>
  <c r="L53" i="12"/>
  <c r="H57" i="12"/>
  <c r="K53" i="12"/>
  <c r="J53" i="12"/>
  <c r="I53" i="12"/>
  <c r="R123" i="19"/>
  <c r="R151" i="19"/>
  <c r="R13" i="19"/>
  <c r="X65" i="19"/>
  <c r="J155" i="18"/>
  <c r="K86" i="16"/>
  <c r="Y65" i="18"/>
  <c r="R62" i="18"/>
  <c r="Q62" i="18"/>
  <c r="R144" i="18"/>
  <c r="K62" i="16"/>
  <c r="J137" i="19"/>
  <c r="J69" i="19"/>
  <c r="L76" i="28"/>
  <c r="I76" i="28"/>
  <c r="M76" i="28"/>
  <c r="K76" i="28"/>
  <c r="J76" i="28"/>
  <c r="K192" i="3"/>
  <c r="J192" i="3"/>
  <c r="R109" i="19"/>
  <c r="R62" i="19"/>
  <c r="R41" i="19"/>
  <c r="Y26" i="18"/>
  <c r="R122" i="18"/>
  <c r="X133" i="19"/>
  <c r="K75" i="17"/>
  <c r="R55" i="18"/>
  <c r="Y32" i="18"/>
  <c r="K69" i="17"/>
  <c r="J149" i="18"/>
  <c r="R131" i="18"/>
  <c r="J132" i="19"/>
  <c r="J81" i="19"/>
  <c r="J20" i="19"/>
  <c r="L48" i="28"/>
  <c r="J48" i="28"/>
  <c r="M48" i="28"/>
  <c r="K48" i="28"/>
  <c r="I48" i="28"/>
  <c r="L129" i="39"/>
  <c r="K129" i="39"/>
  <c r="O129" i="39"/>
  <c r="N129" i="39"/>
  <c r="M129" i="39"/>
  <c r="H146" i="45"/>
  <c r="K146" i="45" s="1"/>
  <c r="G146" i="45"/>
  <c r="I146" i="45"/>
  <c r="L57" i="12" l="1"/>
  <c r="K57" i="12"/>
  <c r="J57" i="12"/>
  <c r="I57" i="12"/>
  <c r="Z13" i="19"/>
  <c r="U21" i="19"/>
  <c r="Z10" i="19"/>
  <c r="U9" i="19"/>
  <c r="T133" i="19"/>
  <c r="T107" i="19"/>
  <c r="T91" i="19"/>
  <c r="T79" i="19"/>
  <c r="T77" i="19"/>
  <c r="T65" i="19"/>
  <c r="T119" i="19"/>
  <c r="T93" i="19"/>
  <c r="T149" i="19"/>
  <c r="T135" i="19"/>
  <c r="T105" i="19"/>
  <c r="T37" i="19"/>
  <c r="T21" i="19"/>
  <c r="T147" i="19"/>
  <c r="T121" i="19"/>
  <c r="T63" i="19"/>
  <c r="T161" i="19"/>
  <c r="T51" i="19"/>
  <c r="T9" i="19"/>
  <c r="T49" i="19"/>
  <c r="T23" i="19"/>
  <c r="T35" i="19"/>
  <c r="S7" i="19"/>
  <c r="U35" i="19"/>
  <c r="Z35" i="19" s="1"/>
  <c r="Z27" i="19"/>
  <c r="Z24" i="19"/>
  <c r="U23" i="19"/>
  <c r="Z23" i="19" s="1"/>
  <c r="U161" i="19"/>
  <c r="Z161" i="19" s="1"/>
  <c r="Z153" i="19"/>
  <c r="U121" i="19"/>
  <c r="Z122" i="19"/>
  <c r="U147" i="19"/>
  <c r="Z147" i="19" s="1"/>
  <c r="Z139" i="19"/>
  <c r="Z97" i="19"/>
  <c r="U105" i="19"/>
  <c r="Z105" i="19" s="1"/>
  <c r="Z136" i="19"/>
  <c r="U135" i="19"/>
  <c r="Z135" i="19" s="1"/>
  <c r="U149" i="19"/>
  <c r="Z149" i="19" s="1"/>
  <c r="U93" i="19"/>
  <c r="Z93" i="19" s="1"/>
  <c r="Z94" i="19"/>
  <c r="U119" i="19"/>
  <c r="Z119" i="19" s="1"/>
  <c r="Z111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Z83" i="19"/>
  <c r="U91" i="19"/>
  <c r="Z91" i="19" s="1"/>
  <c r="U107" i="19"/>
  <c r="Z107" i="19" s="1"/>
  <c r="Z108" i="19"/>
  <c r="U133" i="19"/>
  <c r="Z133" i="19" s="1"/>
  <c r="Z125" i="19"/>
  <c r="G253" i="24"/>
  <c r="G95" i="24"/>
  <c r="G227" i="24"/>
  <c r="G183" i="24"/>
  <c r="G161" i="24"/>
  <c r="G139" i="24"/>
  <c r="G51" i="24"/>
  <c r="G205" i="24"/>
  <c r="G117" i="24"/>
  <c r="G73" i="24"/>
  <c r="E7" i="24"/>
  <c r="H8" i="24"/>
  <c r="G29" i="24"/>
  <c r="J87" i="24"/>
  <c r="J61" i="24"/>
  <c r="J60" i="24"/>
  <c r="J57" i="24"/>
  <c r="J55" i="24"/>
  <c r="J53" i="24"/>
  <c r="J58" i="24"/>
  <c r="J63" i="24"/>
  <c r="J59" i="24"/>
  <c r="J64" i="24"/>
  <c r="J62" i="24"/>
  <c r="J56" i="24"/>
  <c r="J54" i="24"/>
  <c r="J65" i="24"/>
  <c r="J86" i="24"/>
  <c r="J82" i="24"/>
  <c r="J79" i="24"/>
  <c r="J77" i="24"/>
  <c r="J75" i="24"/>
  <c r="J85" i="24"/>
  <c r="J81" i="24"/>
  <c r="J80" i="24"/>
  <c r="J84" i="24"/>
  <c r="J83" i="24"/>
  <c r="J78" i="24"/>
  <c r="J76" i="24"/>
  <c r="J101" i="10"/>
  <c r="L101" i="10"/>
  <c r="E95" i="10"/>
  <c r="H107" i="10"/>
  <c r="H103" i="10"/>
  <c r="H106" i="10"/>
  <c r="H102" i="10"/>
  <c r="H100" i="10"/>
  <c r="H98" i="10"/>
  <c r="H105" i="10"/>
  <c r="H108" i="10"/>
  <c r="H99" i="10"/>
  <c r="H96" i="10"/>
  <c r="H104" i="10"/>
  <c r="H101" i="10"/>
  <c r="H97" i="10"/>
  <c r="H109" i="10"/>
  <c r="J97" i="10"/>
  <c r="L97" i="10"/>
  <c r="J104" i="10"/>
  <c r="L104" i="10"/>
  <c r="J107" i="10"/>
  <c r="L107" i="10"/>
  <c r="J103" i="10"/>
  <c r="L103" i="10"/>
  <c r="J99" i="10"/>
  <c r="L99" i="10"/>
  <c r="J108" i="10"/>
  <c r="L108" i="10"/>
  <c r="J105" i="10"/>
  <c r="L105" i="10"/>
  <c r="J109" i="10"/>
  <c r="L109" i="10"/>
  <c r="J98" i="10"/>
  <c r="L98" i="10"/>
  <c r="J100" i="10"/>
  <c r="L100" i="10"/>
  <c r="J102" i="10"/>
  <c r="L102" i="10"/>
  <c r="J106" i="10"/>
  <c r="L106" i="10"/>
  <c r="H282" i="8"/>
  <c r="H278" i="8"/>
  <c r="H276" i="8"/>
  <c r="H274" i="8"/>
  <c r="H262" i="8"/>
  <c r="H258" i="8"/>
  <c r="H255" i="8"/>
  <c r="H253" i="8"/>
  <c r="H251" i="8"/>
  <c r="H238" i="8"/>
  <c r="H234" i="8"/>
  <c r="H232" i="8"/>
  <c r="H230" i="8"/>
  <c r="H218" i="8"/>
  <c r="H214" i="8"/>
  <c r="H211" i="8"/>
  <c r="H209" i="8"/>
  <c r="H207" i="8"/>
  <c r="H194" i="8"/>
  <c r="H190" i="8"/>
  <c r="H188" i="8"/>
  <c r="H186" i="8"/>
  <c r="H174" i="8"/>
  <c r="H170" i="8"/>
  <c r="H167" i="8"/>
  <c r="H165" i="8"/>
  <c r="H163" i="8"/>
  <c r="H150" i="8"/>
  <c r="H146" i="8"/>
  <c r="H144" i="8"/>
  <c r="H142" i="8"/>
  <c r="H130" i="8"/>
  <c r="H126" i="8"/>
  <c r="H123" i="8"/>
  <c r="H121" i="8"/>
  <c r="H119" i="8"/>
  <c r="H106" i="8"/>
  <c r="H285" i="8"/>
  <c r="H281" i="8"/>
  <c r="G271" i="8"/>
  <c r="H272" i="8" s="1"/>
  <c r="H261" i="8"/>
  <c r="H257" i="8"/>
  <c r="H241" i="8"/>
  <c r="H237" i="8"/>
  <c r="G227" i="8"/>
  <c r="H228" i="8" s="1"/>
  <c r="H217" i="8"/>
  <c r="H213" i="8"/>
  <c r="H197" i="8"/>
  <c r="H193" i="8"/>
  <c r="G183" i="8"/>
  <c r="H184" i="8" s="1"/>
  <c r="H173" i="8"/>
  <c r="H169" i="8"/>
  <c r="H239" i="8"/>
  <c r="H212" i="8"/>
  <c r="H208" i="8"/>
  <c r="H147" i="8"/>
  <c r="H128" i="8"/>
  <c r="H120" i="8"/>
  <c r="G73" i="8"/>
  <c r="H280" i="8"/>
  <c r="H277" i="8"/>
  <c r="H273" i="8"/>
  <c r="H215" i="8"/>
  <c r="H196" i="8"/>
  <c r="H187" i="8"/>
  <c r="H152" i="8"/>
  <c r="H129" i="8"/>
  <c r="H283" i="8"/>
  <c r="H256" i="8"/>
  <c r="H252" i="8"/>
  <c r="H191" i="8"/>
  <c r="H172" i="8"/>
  <c r="H166" i="8"/>
  <c r="H153" i="8"/>
  <c r="H148" i="8"/>
  <c r="H105" i="8"/>
  <c r="H259" i="8"/>
  <c r="H240" i="8"/>
  <c r="H231" i="8"/>
  <c r="H175" i="8"/>
  <c r="G161" i="8"/>
  <c r="H162" i="8" s="1"/>
  <c r="H149" i="8"/>
  <c r="G117" i="8"/>
  <c r="H118" i="8" s="1"/>
  <c r="H107" i="8"/>
  <c r="H104" i="8"/>
  <c r="H103" i="8"/>
  <c r="H100" i="8"/>
  <c r="H98" i="8"/>
  <c r="G51" i="8"/>
  <c r="H8" i="8"/>
  <c r="H284" i="8"/>
  <c r="H275" i="8"/>
  <c r="H219" i="8"/>
  <c r="G205" i="8"/>
  <c r="H206" i="8" s="1"/>
  <c r="H192" i="8"/>
  <c r="H189" i="8"/>
  <c r="H185" i="8"/>
  <c r="H143" i="8"/>
  <c r="H131" i="8"/>
  <c r="G95" i="8"/>
  <c r="H96" i="8" s="1"/>
  <c r="H263" i="8"/>
  <c r="G249" i="8"/>
  <c r="H250" i="8" s="1"/>
  <c r="H236" i="8"/>
  <c r="H233" i="8"/>
  <c r="H229" i="8"/>
  <c r="H171" i="8"/>
  <c r="H151" i="8"/>
  <c r="H101" i="8"/>
  <c r="H99" i="8"/>
  <c r="H97" i="8"/>
  <c r="H235" i="8"/>
  <c r="H122" i="8"/>
  <c r="H254" i="8"/>
  <c r="H164" i="8"/>
  <c r="H168" i="8"/>
  <c r="H141" i="8"/>
  <c r="H125" i="8"/>
  <c r="E7" i="8"/>
  <c r="H216" i="8"/>
  <c r="H210" i="8"/>
  <c r="H145" i="8"/>
  <c r="H102" i="8"/>
  <c r="H260" i="8"/>
  <c r="G139" i="8"/>
  <c r="H140" i="8" s="1"/>
  <c r="H124" i="8"/>
  <c r="H195" i="8"/>
  <c r="G29" i="8"/>
  <c r="H30" i="8" s="1"/>
  <c r="H109" i="8"/>
  <c r="H108" i="8"/>
  <c r="H279" i="8"/>
  <c r="H127" i="8"/>
  <c r="J86" i="8"/>
  <c r="J82" i="8"/>
  <c r="J79" i="8"/>
  <c r="J77" i="8"/>
  <c r="J75" i="8"/>
  <c r="J74" i="8"/>
  <c r="J85" i="8"/>
  <c r="J81" i="8"/>
  <c r="J80" i="8"/>
  <c r="J78" i="8"/>
  <c r="J83" i="8"/>
  <c r="J84" i="8"/>
  <c r="J76" i="8"/>
  <c r="J65" i="8"/>
  <c r="J61" i="8"/>
  <c r="J64" i="8"/>
  <c r="J60" i="8"/>
  <c r="J57" i="8"/>
  <c r="J55" i="8"/>
  <c r="J53" i="8"/>
  <c r="J63" i="8"/>
  <c r="J59" i="8"/>
  <c r="J62" i="8"/>
  <c r="J58" i="8"/>
  <c r="J56" i="8"/>
  <c r="J54" i="8"/>
  <c r="J87" i="8"/>
  <c r="J52" i="8"/>
  <c r="I151" i="19"/>
  <c r="I145" i="19"/>
  <c r="I141" i="19"/>
  <c r="I137" i="19"/>
  <c r="I132" i="19"/>
  <c r="I128" i="19"/>
  <c r="I124" i="19"/>
  <c r="I115" i="19"/>
  <c r="I102" i="19"/>
  <c r="I98" i="19"/>
  <c r="I89" i="19"/>
  <c r="I152" i="19"/>
  <c r="I159" i="19"/>
  <c r="I157" i="19"/>
  <c r="I144" i="19"/>
  <c r="I140" i="19"/>
  <c r="I131" i="19"/>
  <c r="I127" i="19"/>
  <c r="I123" i="19"/>
  <c r="I118" i="19"/>
  <c r="I114" i="19"/>
  <c r="I110" i="19"/>
  <c r="I101" i="19"/>
  <c r="I88" i="19"/>
  <c r="I87" i="19"/>
  <c r="I86" i="19"/>
  <c r="I85" i="19"/>
  <c r="I84" i="19"/>
  <c r="I82" i="19"/>
  <c r="I81" i="19"/>
  <c r="I76" i="19"/>
  <c r="I75" i="19"/>
  <c r="I74" i="19"/>
  <c r="I73" i="19"/>
  <c r="I72" i="19"/>
  <c r="I71" i="19"/>
  <c r="I70" i="19"/>
  <c r="I68" i="19"/>
  <c r="I67" i="19"/>
  <c r="I62" i="19"/>
  <c r="I61" i="19"/>
  <c r="I60" i="19"/>
  <c r="I59" i="19"/>
  <c r="I58" i="19"/>
  <c r="I57" i="19"/>
  <c r="I56" i="19"/>
  <c r="I54" i="19"/>
  <c r="I53" i="19"/>
  <c r="I48" i="19"/>
  <c r="I47" i="19"/>
  <c r="I46" i="19"/>
  <c r="I45" i="19"/>
  <c r="I44" i="19"/>
  <c r="I154" i="19"/>
  <c r="I155" i="19"/>
  <c r="I143" i="19"/>
  <c r="I130" i="19"/>
  <c r="I126" i="19"/>
  <c r="I117" i="19"/>
  <c r="I113" i="19"/>
  <c r="I109" i="19"/>
  <c r="I104" i="19"/>
  <c r="I100" i="19"/>
  <c r="I96" i="19"/>
  <c r="I138" i="19"/>
  <c r="I103" i="19"/>
  <c r="I32" i="19"/>
  <c r="I42" i="19"/>
  <c r="I40" i="19"/>
  <c r="I33" i="19"/>
  <c r="I156" i="19"/>
  <c r="I116" i="19"/>
  <c r="I99" i="19"/>
  <c r="I158" i="19"/>
  <c r="I146" i="19"/>
  <c r="I129" i="19"/>
  <c r="I112" i="19"/>
  <c r="I95" i="19"/>
  <c r="I142" i="19"/>
  <c r="I90" i="19"/>
  <c r="I160" i="19"/>
  <c r="I30" i="19"/>
  <c r="I43" i="19"/>
  <c r="I39" i="19"/>
  <c r="I34" i="19"/>
  <c r="I15" i="19"/>
  <c r="I14" i="19"/>
  <c r="I12" i="19"/>
  <c r="I11" i="19"/>
  <c r="I19" i="19"/>
  <c r="I18" i="19"/>
  <c r="I17" i="19"/>
  <c r="I16" i="19"/>
  <c r="I20" i="19"/>
  <c r="I28" i="19"/>
  <c r="I26" i="19"/>
  <c r="I25" i="19"/>
  <c r="I31" i="19"/>
  <c r="I29" i="19"/>
  <c r="I7" i="19"/>
  <c r="F18" i="10"/>
  <c r="F14" i="10"/>
  <c r="F12" i="10"/>
  <c r="F10" i="10"/>
  <c r="F21" i="10"/>
  <c r="F17" i="10"/>
  <c r="C7" i="10"/>
  <c r="F20" i="10"/>
  <c r="F11" i="10"/>
  <c r="F8" i="10"/>
  <c r="F15" i="10"/>
  <c r="F19" i="10"/>
  <c r="F9" i="10"/>
  <c r="F13" i="10"/>
  <c r="F16" i="10"/>
  <c r="Q146" i="19"/>
  <c r="Q142" i="19"/>
  <c r="Q138" i="19"/>
  <c r="Q129" i="19"/>
  <c r="Q116" i="19"/>
  <c r="Q112" i="19"/>
  <c r="Q103" i="19"/>
  <c r="Q99" i="19"/>
  <c r="Q95" i="19"/>
  <c r="Q90" i="19"/>
  <c r="Q158" i="19"/>
  <c r="Q156" i="19"/>
  <c r="Q145" i="19"/>
  <c r="Q141" i="19"/>
  <c r="Q137" i="19"/>
  <c r="Q132" i="19"/>
  <c r="Q128" i="19"/>
  <c r="Q124" i="19"/>
  <c r="Q115" i="19"/>
  <c r="Q102" i="19"/>
  <c r="Q98" i="19"/>
  <c r="Q89" i="19"/>
  <c r="Q87" i="19"/>
  <c r="Q86" i="19"/>
  <c r="Q85" i="19"/>
  <c r="Q84" i="19"/>
  <c r="Q82" i="19"/>
  <c r="Q81" i="19"/>
  <c r="Q76" i="19"/>
  <c r="Q75" i="19"/>
  <c r="Q74" i="19"/>
  <c r="Q73" i="19"/>
  <c r="Q72" i="19"/>
  <c r="Q71" i="19"/>
  <c r="Q70" i="19"/>
  <c r="Q68" i="19"/>
  <c r="Q67" i="19"/>
  <c r="Q62" i="19"/>
  <c r="Q61" i="19"/>
  <c r="Q60" i="19"/>
  <c r="Q59" i="19"/>
  <c r="Q58" i="19"/>
  <c r="Q57" i="19"/>
  <c r="Q56" i="19"/>
  <c r="Q54" i="19"/>
  <c r="Q53" i="19"/>
  <c r="Q48" i="19"/>
  <c r="Q47" i="19"/>
  <c r="Q46" i="19"/>
  <c r="Q45" i="19"/>
  <c r="Q44" i="19"/>
  <c r="Q151" i="19"/>
  <c r="Q160" i="19"/>
  <c r="Q152" i="19"/>
  <c r="Q144" i="19"/>
  <c r="Q140" i="19"/>
  <c r="Q131" i="19"/>
  <c r="Q127" i="19"/>
  <c r="Q123" i="19"/>
  <c r="Q118" i="19"/>
  <c r="Q114" i="19"/>
  <c r="Q110" i="19"/>
  <c r="Q101" i="19"/>
  <c r="Q88" i="19"/>
  <c r="Q159" i="19"/>
  <c r="Q154" i="19"/>
  <c r="Q143" i="19"/>
  <c r="Q126" i="19"/>
  <c r="Q109" i="19"/>
  <c r="Q43" i="19"/>
  <c r="Q39" i="19"/>
  <c r="Q30" i="19"/>
  <c r="Q104" i="19"/>
  <c r="Q117" i="19"/>
  <c r="Q100" i="19"/>
  <c r="Q157" i="19"/>
  <c r="Q130" i="19"/>
  <c r="Q113" i="19"/>
  <c r="Q96" i="19"/>
  <c r="Q34" i="19"/>
  <c r="Q25" i="19"/>
  <c r="Q31" i="19"/>
  <c r="Q29" i="19"/>
  <c r="Q28" i="19"/>
  <c r="Q26" i="19"/>
  <c r="Q40" i="19"/>
  <c r="Q33" i="19"/>
  <c r="Q12" i="19"/>
  <c r="Q11" i="19"/>
  <c r="Q19" i="19"/>
  <c r="Q17" i="19"/>
  <c r="Q42" i="19"/>
  <c r="Q155" i="19"/>
  <c r="Q32" i="19"/>
  <c r="Q16" i="19"/>
  <c r="Q14" i="19"/>
  <c r="Q20" i="19"/>
  <c r="Q18" i="19"/>
  <c r="Q15" i="19"/>
  <c r="Q7" i="19"/>
  <c r="F52" i="10"/>
  <c r="F63" i="10"/>
  <c r="F59" i="10"/>
  <c r="F62" i="10"/>
  <c r="F58" i="10"/>
  <c r="F56" i="10"/>
  <c r="F54" i="10"/>
  <c r="F61" i="10"/>
  <c r="F64" i="10"/>
  <c r="F55" i="10"/>
  <c r="F60" i="10"/>
  <c r="F57" i="10"/>
  <c r="F53" i="10"/>
  <c r="C51" i="10"/>
  <c r="D52" i="10" s="1"/>
  <c r="F65" i="10"/>
  <c r="J80" i="10"/>
  <c r="L80" i="10"/>
  <c r="J76" i="10"/>
  <c r="L76" i="10"/>
  <c r="J85" i="10"/>
  <c r="L85" i="10"/>
  <c r="J78" i="10"/>
  <c r="L78" i="10"/>
  <c r="J84" i="10"/>
  <c r="L84" i="10"/>
  <c r="J81" i="10"/>
  <c r="L81" i="10"/>
  <c r="H84" i="10"/>
  <c r="H80" i="10"/>
  <c r="H78" i="10"/>
  <c r="H76" i="10"/>
  <c r="H87" i="10"/>
  <c r="H83" i="10"/>
  <c r="E73" i="10"/>
  <c r="H86" i="10"/>
  <c r="H77" i="10"/>
  <c r="H74" i="10"/>
  <c r="H81" i="10"/>
  <c r="H82" i="10"/>
  <c r="H79" i="10"/>
  <c r="H75" i="10"/>
  <c r="H85" i="10"/>
  <c r="J75" i="10"/>
  <c r="L75" i="10"/>
  <c r="J77" i="10"/>
  <c r="L77" i="10"/>
  <c r="J79" i="10"/>
  <c r="L79" i="10"/>
  <c r="J82" i="10"/>
  <c r="L82" i="10"/>
  <c r="J86" i="10"/>
  <c r="L86" i="10"/>
  <c r="J83" i="10"/>
  <c r="L83" i="10"/>
  <c r="J87" i="10"/>
  <c r="L87" i="10"/>
  <c r="F40" i="10"/>
  <c r="F36" i="10"/>
  <c r="F34" i="10"/>
  <c r="F32" i="10"/>
  <c r="F43" i="10"/>
  <c r="F39" i="10"/>
  <c r="C29" i="10"/>
  <c r="F30" i="10"/>
  <c r="F42" i="10"/>
  <c r="F33" i="10"/>
  <c r="F37" i="10"/>
  <c r="F41" i="10"/>
  <c r="F38" i="10"/>
  <c r="F31" i="10"/>
  <c r="F35" i="10"/>
  <c r="Z9" i="19" l="1"/>
  <c r="Z142" i="19"/>
  <c r="Z90" i="19"/>
  <c r="Z75" i="19"/>
  <c r="Z62" i="19"/>
  <c r="Z53" i="19"/>
  <c r="Z40" i="19"/>
  <c r="Z115" i="19"/>
  <c r="Z127" i="19"/>
  <c r="Z104" i="19"/>
  <c r="Z126" i="19"/>
  <c r="Z25" i="19"/>
  <c r="Z12" i="19"/>
  <c r="Z157" i="19"/>
  <c r="Z84" i="19"/>
  <c r="Z71" i="19"/>
  <c r="Z58" i="19"/>
  <c r="Z45" i="19"/>
  <c r="Z151" i="19"/>
  <c r="Z110" i="19"/>
  <c r="Z33" i="19"/>
  <c r="Z95" i="19"/>
  <c r="Z160" i="19"/>
  <c r="Z138" i="19"/>
  <c r="Z87" i="19"/>
  <c r="Z74" i="19"/>
  <c r="Z61" i="19"/>
  <c r="Z48" i="19"/>
  <c r="Z39" i="19"/>
  <c r="Z102" i="19"/>
  <c r="Z123" i="19"/>
  <c r="Z29" i="19"/>
  <c r="Z109" i="19"/>
  <c r="Z28" i="19"/>
  <c r="Z16" i="19"/>
  <c r="Z112" i="19"/>
  <c r="Z130" i="19"/>
  <c r="Z34" i="19"/>
  <c r="Z146" i="19"/>
  <c r="Z76" i="19"/>
  <c r="Z54" i="19"/>
  <c r="Z124" i="19"/>
  <c r="Z131" i="19"/>
  <c r="Z152" i="19"/>
  <c r="Z143" i="19"/>
  <c r="Z30" i="19"/>
  <c r="Z159" i="19"/>
  <c r="Z129" i="19"/>
  <c r="Z86" i="19"/>
  <c r="Z73" i="19"/>
  <c r="Z60" i="19"/>
  <c r="Z47" i="19"/>
  <c r="Z145" i="19"/>
  <c r="Z98" i="19"/>
  <c r="Z118" i="19"/>
  <c r="Z117" i="19"/>
  <c r="Z154" i="19"/>
  <c r="Z26" i="19"/>
  <c r="Z14" i="19"/>
  <c r="Z137" i="19"/>
  <c r="Z158" i="19"/>
  <c r="Z116" i="19"/>
  <c r="Z85" i="19"/>
  <c r="Z72" i="19"/>
  <c r="Z59" i="19"/>
  <c r="Z46" i="19"/>
  <c r="Z141" i="19"/>
  <c r="Z89" i="19"/>
  <c r="Z114" i="19"/>
  <c r="Z100" i="19"/>
  <c r="Z20" i="19"/>
  <c r="Z11" i="19"/>
  <c r="Z19" i="19"/>
  <c r="Z156" i="19"/>
  <c r="Z103" i="19"/>
  <c r="Z82" i="19"/>
  <c r="Z70" i="19"/>
  <c r="Z57" i="19"/>
  <c r="Z44" i="19"/>
  <c r="Z132" i="19"/>
  <c r="Z144" i="19"/>
  <c r="Z101" i="19"/>
  <c r="Z113" i="19"/>
  <c r="Z18" i="19"/>
  <c r="Z31" i="19"/>
  <c r="Z15" i="19"/>
  <c r="Z155" i="19"/>
  <c r="Z99" i="19"/>
  <c r="Z81" i="19"/>
  <c r="Z68" i="19"/>
  <c r="Z56" i="19"/>
  <c r="Z43" i="19"/>
  <c r="Z128" i="19"/>
  <c r="Z140" i="19"/>
  <c r="Z88" i="19"/>
  <c r="Z96" i="19"/>
  <c r="Z17" i="19"/>
  <c r="Z67" i="19"/>
  <c r="Z32" i="19"/>
  <c r="Z42" i="19"/>
  <c r="Z150" i="19"/>
  <c r="Z121" i="19"/>
  <c r="Z21" i="19"/>
  <c r="D30" i="10"/>
  <c r="F85" i="10"/>
  <c r="F81" i="10"/>
  <c r="F84" i="10"/>
  <c r="F80" i="10"/>
  <c r="F78" i="10"/>
  <c r="F76" i="10"/>
  <c r="F74" i="10"/>
  <c r="F83" i="10"/>
  <c r="F86" i="10"/>
  <c r="F77" i="10"/>
  <c r="F87" i="10"/>
  <c r="C73" i="10"/>
  <c r="D74" i="10" s="1"/>
  <c r="F75" i="10"/>
  <c r="F79" i="10"/>
  <c r="F82" i="10"/>
  <c r="K21" i="19"/>
  <c r="Q21" i="19" s="1"/>
  <c r="Q13" i="19"/>
  <c r="K37" i="19"/>
  <c r="Q37" i="19" s="1"/>
  <c r="Q38" i="19"/>
  <c r="K35" i="19"/>
  <c r="Q35" i="19" s="1"/>
  <c r="Q27" i="19"/>
  <c r="K9" i="19"/>
  <c r="Q9" i="19" s="1"/>
  <c r="Q10" i="19"/>
  <c r="K23" i="19"/>
  <c r="Q23" i="19" s="1"/>
  <c r="Q24" i="19"/>
  <c r="K121" i="19"/>
  <c r="Q121" i="19" s="1"/>
  <c r="Q122" i="19"/>
  <c r="K147" i="19"/>
  <c r="Q147" i="19" s="1"/>
  <c r="Q139" i="19"/>
  <c r="K49" i="19"/>
  <c r="Q49" i="19" s="1"/>
  <c r="Q41" i="19"/>
  <c r="K161" i="19"/>
  <c r="Q161" i="19" s="1"/>
  <c r="Q153" i="19"/>
  <c r="K105" i="19"/>
  <c r="Q105" i="19" s="1"/>
  <c r="Q97" i="19"/>
  <c r="K135" i="19"/>
  <c r="Q135" i="19" s="1"/>
  <c r="Q136" i="19"/>
  <c r="K51" i="19"/>
  <c r="Q51" i="19" s="1"/>
  <c r="Q52" i="19"/>
  <c r="K63" i="19"/>
  <c r="Q63" i="19" s="1"/>
  <c r="Q55" i="19"/>
  <c r="K65" i="19"/>
  <c r="Q65" i="19" s="1"/>
  <c r="Q66" i="19"/>
  <c r="K77" i="19"/>
  <c r="Q77" i="19" s="1"/>
  <c r="Q69" i="19"/>
  <c r="K79" i="19"/>
  <c r="Q79" i="19" s="1"/>
  <c r="Q80" i="19"/>
  <c r="K91" i="19"/>
  <c r="Q91" i="19" s="1"/>
  <c r="Q83" i="19"/>
  <c r="K93" i="19"/>
  <c r="Q93" i="19" s="1"/>
  <c r="Q94" i="19"/>
  <c r="K119" i="19"/>
  <c r="Q119" i="19" s="1"/>
  <c r="Q111" i="19"/>
  <c r="K149" i="19"/>
  <c r="Q149" i="19" s="1"/>
  <c r="Q150" i="19"/>
  <c r="K107" i="19"/>
  <c r="Q107" i="19" s="1"/>
  <c r="Q108" i="19"/>
  <c r="K133" i="19"/>
  <c r="Q133" i="19" s="1"/>
  <c r="Q125" i="19"/>
  <c r="D8" i="10"/>
  <c r="C9" i="19"/>
  <c r="I9" i="19" s="1"/>
  <c r="I10" i="19"/>
  <c r="C35" i="19"/>
  <c r="I35" i="19" s="1"/>
  <c r="I27" i="19"/>
  <c r="C49" i="19"/>
  <c r="I49" i="19" s="1"/>
  <c r="I41" i="19"/>
  <c r="C23" i="19"/>
  <c r="I23" i="19" s="1"/>
  <c r="I24" i="19"/>
  <c r="C21" i="19"/>
  <c r="I21" i="19" s="1"/>
  <c r="I13" i="19"/>
  <c r="C107" i="19"/>
  <c r="I107" i="19" s="1"/>
  <c r="I108" i="19"/>
  <c r="C133" i="19"/>
  <c r="I133" i="19" s="1"/>
  <c r="I125" i="19"/>
  <c r="C37" i="19"/>
  <c r="I37" i="19" s="1"/>
  <c r="I38" i="19"/>
  <c r="C149" i="19"/>
  <c r="I149" i="19" s="1"/>
  <c r="I150" i="19"/>
  <c r="C121" i="19"/>
  <c r="I121" i="19" s="1"/>
  <c r="I122" i="19"/>
  <c r="C147" i="19"/>
  <c r="I147" i="19" s="1"/>
  <c r="I139" i="19"/>
  <c r="C51" i="19"/>
  <c r="I51" i="19" s="1"/>
  <c r="I52" i="19"/>
  <c r="C63" i="19"/>
  <c r="I63" i="19" s="1"/>
  <c r="I55" i="19"/>
  <c r="C65" i="19"/>
  <c r="I65" i="19" s="1"/>
  <c r="I66" i="19"/>
  <c r="C77" i="19"/>
  <c r="I77" i="19" s="1"/>
  <c r="I69" i="19"/>
  <c r="C79" i="19"/>
  <c r="I79" i="19" s="1"/>
  <c r="I80" i="19"/>
  <c r="C91" i="19"/>
  <c r="I91" i="19" s="1"/>
  <c r="I83" i="19"/>
  <c r="C105" i="19"/>
  <c r="I105" i="19" s="1"/>
  <c r="I97" i="19"/>
  <c r="C135" i="19"/>
  <c r="I135" i="19" s="1"/>
  <c r="I136" i="19"/>
  <c r="C161" i="19"/>
  <c r="I161" i="19" s="1"/>
  <c r="I153" i="19"/>
  <c r="C93" i="19"/>
  <c r="I93" i="19" s="1"/>
  <c r="I94" i="19"/>
  <c r="C119" i="19"/>
  <c r="I119" i="19" s="1"/>
  <c r="I111" i="19"/>
  <c r="E249" i="8"/>
  <c r="F250" i="8" s="1"/>
  <c r="E205" i="8"/>
  <c r="F206" i="8" s="1"/>
  <c r="E161" i="8"/>
  <c r="F162" i="8" s="1"/>
  <c r="F283" i="8"/>
  <c r="F279" i="8"/>
  <c r="F263" i="8"/>
  <c r="F259" i="8"/>
  <c r="F239" i="8"/>
  <c r="F235" i="8"/>
  <c r="F219" i="8"/>
  <c r="F215" i="8"/>
  <c r="F195" i="8"/>
  <c r="F191" i="8"/>
  <c r="F175" i="8"/>
  <c r="F171" i="8"/>
  <c r="F151" i="8"/>
  <c r="F147" i="8"/>
  <c r="F131" i="8"/>
  <c r="F127" i="8"/>
  <c r="F107" i="8"/>
  <c r="F282" i="8"/>
  <c r="F278" i="8"/>
  <c r="F276" i="8"/>
  <c r="F274" i="8"/>
  <c r="F262" i="8"/>
  <c r="F258" i="8"/>
  <c r="F255" i="8"/>
  <c r="F253" i="8"/>
  <c r="F251" i="8"/>
  <c r="F238" i="8"/>
  <c r="F234" i="8"/>
  <c r="F232" i="8"/>
  <c r="F230" i="8"/>
  <c r="F218" i="8"/>
  <c r="F214" i="8"/>
  <c r="F211" i="8"/>
  <c r="F209" i="8"/>
  <c r="F207" i="8"/>
  <c r="F194" i="8"/>
  <c r="F190" i="8"/>
  <c r="F188" i="8"/>
  <c r="F186" i="8"/>
  <c r="F174" i="8"/>
  <c r="F170" i="8"/>
  <c r="F167" i="8"/>
  <c r="F165" i="8"/>
  <c r="F163" i="8"/>
  <c r="E271" i="8"/>
  <c r="F272" i="8" s="1"/>
  <c r="F236" i="8"/>
  <c r="F233" i="8"/>
  <c r="F229" i="8"/>
  <c r="F217" i="8"/>
  <c r="F121" i="8"/>
  <c r="F285" i="8"/>
  <c r="F212" i="8"/>
  <c r="F208" i="8"/>
  <c r="F193" i="8"/>
  <c r="F128" i="8"/>
  <c r="F120" i="8"/>
  <c r="F101" i="8"/>
  <c r="F99" i="8"/>
  <c r="F97" i="8"/>
  <c r="E73" i="8"/>
  <c r="F280" i="8"/>
  <c r="F277" i="8"/>
  <c r="F273" i="8"/>
  <c r="F261" i="8"/>
  <c r="F196" i="8"/>
  <c r="F187" i="8"/>
  <c r="F169" i="8"/>
  <c r="F152" i="8"/>
  <c r="F119" i="8"/>
  <c r="F256" i="8"/>
  <c r="F252" i="8"/>
  <c r="F237" i="8"/>
  <c r="F172" i="8"/>
  <c r="F166" i="8"/>
  <c r="F148" i="8"/>
  <c r="F129" i="8"/>
  <c r="C7" i="8"/>
  <c r="F281" i="8"/>
  <c r="F216" i="8"/>
  <c r="F210" i="8"/>
  <c r="F197" i="8"/>
  <c r="F149" i="8"/>
  <c r="F142" i="8"/>
  <c r="F141" i="8"/>
  <c r="E139" i="8"/>
  <c r="F140" i="8" s="1"/>
  <c r="F124" i="8"/>
  <c r="F108" i="8"/>
  <c r="F103" i="8"/>
  <c r="F100" i="8"/>
  <c r="F98" i="8"/>
  <c r="F260" i="8"/>
  <c r="F254" i="8"/>
  <c r="F241" i="8"/>
  <c r="F168" i="8"/>
  <c r="F164" i="8"/>
  <c r="F146" i="8"/>
  <c r="F145" i="8"/>
  <c r="F122" i="8"/>
  <c r="E29" i="8"/>
  <c r="F30" i="8" s="1"/>
  <c r="F126" i="8"/>
  <c r="F104" i="8"/>
  <c r="F284" i="8"/>
  <c r="F130" i="8"/>
  <c r="E117" i="8"/>
  <c r="F118" i="8" s="1"/>
  <c r="F231" i="8"/>
  <c r="F123" i="8"/>
  <c r="F240" i="8"/>
  <c r="F192" i="8"/>
  <c r="F150" i="8"/>
  <c r="F125" i="8"/>
  <c r="F106" i="8"/>
  <c r="F275" i="8"/>
  <c r="F257" i="8"/>
  <c r="E227" i="8"/>
  <c r="F228" i="8" s="1"/>
  <c r="F173" i="8"/>
  <c r="F102" i="8"/>
  <c r="F8" i="8"/>
  <c r="F213" i="8"/>
  <c r="F143" i="8"/>
  <c r="F185" i="8"/>
  <c r="F144" i="8"/>
  <c r="F105" i="8"/>
  <c r="E51" i="8"/>
  <c r="E183" i="8"/>
  <c r="F184" i="8" s="1"/>
  <c r="F153" i="8"/>
  <c r="F109" i="8"/>
  <c r="E95" i="8"/>
  <c r="F96" i="8" s="1"/>
  <c r="F189" i="8"/>
  <c r="H87" i="8"/>
  <c r="H62" i="8"/>
  <c r="H58" i="8"/>
  <c r="H56" i="8"/>
  <c r="H54" i="8"/>
  <c r="H65" i="8"/>
  <c r="H61" i="8"/>
  <c r="H64" i="8"/>
  <c r="H60" i="8"/>
  <c r="H57" i="8"/>
  <c r="H55" i="8"/>
  <c r="H53" i="8"/>
  <c r="H52" i="8"/>
  <c r="H63" i="8"/>
  <c r="H59" i="8"/>
  <c r="H83" i="8"/>
  <c r="H86" i="8"/>
  <c r="H82" i="8"/>
  <c r="H79" i="8"/>
  <c r="H77" i="8"/>
  <c r="H75" i="8"/>
  <c r="H74" i="8"/>
  <c r="H84" i="8"/>
  <c r="H78" i="8"/>
  <c r="H76" i="8"/>
  <c r="H81" i="8"/>
  <c r="H80" i="8"/>
  <c r="H85" i="8"/>
  <c r="F96" i="10"/>
  <c r="F108" i="10"/>
  <c r="F104" i="10"/>
  <c r="F101" i="10"/>
  <c r="F99" i="10"/>
  <c r="F97" i="10"/>
  <c r="F107" i="10"/>
  <c r="F103" i="10"/>
  <c r="F102" i="10"/>
  <c r="F98" i="10"/>
  <c r="F105" i="10"/>
  <c r="F109" i="10"/>
  <c r="C95" i="10"/>
  <c r="D96" i="10" s="1"/>
  <c r="F106" i="10"/>
  <c r="F100" i="10"/>
  <c r="E253" i="24"/>
  <c r="E205" i="24"/>
  <c r="E161" i="24"/>
  <c r="E117" i="24"/>
  <c r="E227" i="24"/>
  <c r="E183" i="24"/>
  <c r="E139" i="24"/>
  <c r="E51" i="24"/>
  <c r="E73" i="24"/>
  <c r="C7" i="24"/>
  <c r="F8" i="24" s="1"/>
  <c r="E95" i="24"/>
  <c r="E29" i="24"/>
  <c r="H83" i="24"/>
  <c r="H86" i="24"/>
  <c r="H82" i="24"/>
  <c r="H79" i="24"/>
  <c r="H77" i="24"/>
  <c r="H75" i="24"/>
  <c r="H81" i="24"/>
  <c r="H80" i="24"/>
  <c r="H78" i="24"/>
  <c r="H85" i="24"/>
  <c r="H76" i="24"/>
  <c r="H84" i="24"/>
  <c r="H87" i="24"/>
  <c r="H62" i="24"/>
  <c r="H58" i="24"/>
  <c r="H56" i="24"/>
  <c r="H54" i="24"/>
  <c r="H61" i="24"/>
  <c r="H57" i="24"/>
  <c r="H63" i="24"/>
  <c r="H59" i="24"/>
  <c r="H60" i="24"/>
  <c r="H64" i="24"/>
  <c r="H53" i="24"/>
  <c r="H55" i="24"/>
  <c r="H65" i="24"/>
  <c r="Y143" i="19"/>
  <c r="Y130" i="19"/>
  <c r="Y126" i="19"/>
  <c r="Y117" i="19"/>
  <c r="Y113" i="19"/>
  <c r="Y109" i="19"/>
  <c r="Y104" i="19"/>
  <c r="Y100" i="19"/>
  <c r="Y96" i="19"/>
  <c r="Y160" i="19"/>
  <c r="Y154" i="19"/>
  <c r="Y159" i="19"/>
  <c r="Y157" i="19"/>
  <c r="Y155" i="19"/>
  <c r="Y146" i="19"/>
  <c r="Y142" i="19"/>
  <c r="Y138" i="19"/>
  <c r="Y129" i="19"/>
  <c r="Y116" i="19"/>
  <c r="Y112" i="19"/>
  <c r="Y103" i="19"/>
  <c r="Y99" i="19"/>
  <c r="Y95" i="19"/>
  <c r="Y90" i="19"/>
  <c r="Y87" i="19"/>
  <c r="Y86" i="19"/>
  <c r="Y85" i="19"/>
  <c r="Y84" i="19"/>
  <c r="Y82" i="19"/>
  <c r="Y81" i="19"/>
  <c r="Y76" i="19"/>
  <c r="Y75" i="19"/>
  <c r="Y74" i="19"/>
  <c r="Y73" i="19"/>
  <c r="Y72" i="19"/>
  <c r="Y71" i="19"/>
  <c r="Y70" i="19"/>
  <c r="Y68" i="19"/>
  <c r="Y67" i="19"/>
  <c r="Y62" i="19"/>
  <c r="Y61" i="19"/>
  <c r="Y60" i="19"/>
  <c r="Y59" i="19"/>
  <c r="Y58" i="19"/>
  <c r="Y57" i="19"/>
  <c r="Y56" i="19"/>
  <c r="Y54" i="19"/>
  <c r="Y53" i="19"/>
  <c r="Y48" i="19"/>
  <c r="Y47" i="19"/>
  <c r="Y46" i="19"/>
  <c r="Y45" i="19"/>
  <c r="Y44" i="19"/>
  <c r="Y145" i="19"/>
  <c r="Y141" i="19"/>
  <c r="Y137" i="19"/>
  <c r="Y132" i="19"/>
  <c r="Y128" i="19"/>
  <c r="Y124" i="19"/>
  <c r="Y115" i="19"/>
  <c r="Y102" i="19"/>
  <c r="Y98" i="19"/>
  <c r="Y89" i="19"/>
  <c r="Y156" i="19"/>
  <c r="Y131" i="19"/>
  <c r="Y114" i="19"/>
  <c r="Y34" i="19"/>
  <c r="Y42" i="19"/>
  <c r="Y40" i="19"/>
  <c r="Y158" i="19"/>
  <c r="Y151" i="19"/>
  <c r="Y144" i="19"/>
  <c r="Y127" i="19"/>
  <c r="Y110" i="19"/>
  <c r="Y140" i="19"/>
  <c r="Y123" i="19"/>
  <c r="Y88" i="19"/>
  <c r="Y118" i="19"/>
  <c r="Y101" i="19"/>
  <c r="Y152" i="19"/>
  <c r="Y33" i="19"/>
  <c r="Y12" i="19"/>
  <c r="Y11" i="19"/>
  <c r="Y30" i="19"/>
  <c r="Y17" i="19"/>
  <c r="Y16" i="19"/>
  <c r="Y15" i="19"/>
  <c r="Y14" i="19"/>
  <c r="Y20" i="19"/>
  <c r="Y19" i="19"/>
  <c r="Y18" i="19"/>
  <c r="Y32" i="19"/>
  <c r="Y26" i="19"/>
  <c r="Y25" i="19"/>
  <c r="Y29" i="19"/>
  <c r="Y28" i="19"/>
  <c r="Y43" i="19"/>
  <c r="Y31" i="19"/>
  <c r="Y39" i="19"/>
  <c r="Y7" i="19"/>
  <c r="S35" i="19" l="1"/>
  <c r="Y35" i="19" s="1"/>
  <c r="Y27" i="19"/>
  <c r="S23" i="19"/>
  <c r="Y23" i="19" s="1"/>
  <c r="Y24" i="19"/>
  <c r="S49" i="19"/>
  <c r="Y49" i="19" s="1"/>
  <c r="Y41" i="19"/>
  <c r="S9" i="19"/>
  <c r="Y9" i="19" s="1"/>
  <c r="Y10" i="19"/>
  <c r="S21" i="19"/>
  <c r="Y21" i="19" s="1"/>
  <c r="Y13" i="19"/>
  <c r="S135" i="19"/>
  <c r="Y135" i="19" s="1"/>
  <c r="Y136" i="19"/>
  <c r="S37" i="19"/>
  <c r="Y37" i="19" s="1"/>
  <c r="Y38" i="19"/>
  <c r="S105" i="19"/>
  <c r="Y105" i="19" s="1"/>
  <c r="Y97" i="19"/>
  <c r="S149" i="19"/>
  <c r="Y149" i="19" s="1"/>
  <c r="Y150" i="19"/>
  <c r="S93" i="19"/>
  <c r="Y93" i="19" s="1"/>
  <c r="Y94" i="19"/>
  <c r="S119" i="19"/>
  <c r="Y119" i="19" s="1"/>
  <c r="Y111" i="19"/>
  <c r="S51" i="19"/>
  <c r="Y51" i="19" s="1"/>
  <c r="Y52" i="19"/>
  <c r="S63" i="19"/>
  <c r="Y63" i="19" s="1"/>
  <c r="Y55" i="19"/>
  <c r="S65" i="19"/>
  <c r="Y65" i="19" s="1"/>
  <c r="Y66" i="19"/>
  <c r="S77" i="19"/>
  <c r="Y77" i="19" s="1"/>
  <c r="Y69" i="19"/>
  <c r="S79" i="19"/>
  <c r="Y79" i="19" s="1"/>
  <c r="Y80" i="19"/>
  <c r="S91" i="19"/>
  <c r="Y91" i="19" s="1"/>
  <c r="Y83" i="19"/>
  <c r="S107" i="19"/>
  <c r="Y107" i="19" s="1"/>
  <c r="Y108" i="19"/>
  <c r="S133" i="19"/>
  <c r="Y133" i="19" s="1"/>
  <c r="Y125" i="19"/>
  <c r="S121" i="19"/>
  <c r="Y121" i="19" s="1"/>
  <c r="Y122" i="19"/>
  <c r="S147" i="19"/>
  <c r="Y147" i="19" s="1"/>
  <c r="Y139" i="19"/>
  <c r="S161" i="19"/>
  <c r="Y161" i="19" s="1"/>
  <c r="Y153" i="19"/>
  <c r="F15" i="24"/>
  <c r="H15" i="24"/>
  <c r="F9" i="24"/>
  <c r="H9" i="24"/>
  <c r="F11" i="24"/>
  <c r="H11" i="24"/>
  <c r="F13" i="24"/>
  <c r="H13" i="24"/>
  <c r="F16" i="24"/>
  <c r="H16" i="24"/>
  <c r="C227" i="24"/>
  <c r="D228" i="24" s="1"/>
  <c r="C183" i="24"/>
  <c r="D184" i="24" s="1"/>
  <c r="C73" i="24"/>
  <c r="D74" i="24" s="1"/>
  <c r="C205" i="24"/>
  <c r="D206" i="24" s="1"/>
  <c r="C139" i="24"/>
  <c r="D140" i="24" s="1"/>
  <c r="C253" i="24"/>
  <c r="D254" i="24" s="1"/>
  <c r="C95" i="24"/>
  <c r="D96" i="24" s="1"/>
  <c r="C161" i="24"/>
  <c r="D162" i="24" s="1"/>
  <c r="C51" i="24"/>
  <c r="C117" i="24"/>
  <c r="D118" i="24" s="1"/>
  <c r="D8" i="24"/>
  <c r="C29" i="24"/>
  <c r="D30" i="24" s="1"/>
  <c r="F17" i="24"/>
  <c r="H17" i="24"/>
  <c r="F19" i="24"/>
  <c r="H19" i="24"/>
  <c r="F84" i="24"/>
  <c r="F80" i="24"/>
  <c r="F78" i="24"/>
  <c r="F76" i="24"/>
  <c r="F83" i="24"/>
  <c r="F75" i="24"/>
  <c r="F86" i="24"/>
  <c r="F85" i="24"/>
  <c r="F81" i="24"/>
  <c r="F77" i="24"/>
  <c r="F82" i="24"/>
  <c r="F79" i="24"/>
  <c r="F10" i="24"/>
  <c r="H10" i="24"/>
  <c r="F12" i="24"/>
  <c r="H12" i="24"/>
  <c r="F14" i="24"/>
  <c r="H14" i="24"/>
  <c r="F20" i="24"/>
  <c r="H20" i="24"/>
  <c r="F21" i="24"/>
  <c r="H21" i="24"/>
  <c r="F87" i="24"/>
  <c r="F64" i="24"/>
  <c r="F59" i="24"/>
  <c r="F62" i="24"/>
  <c r="F58" i="24"/>
  <c r="F56" i="24"/>
  <c r="F54" i="24"/>
  <c r="F53" i="24"/>
  <c r="F65" i="24"/>
  <c r="F55" i="24"/>
  <c r="F57" i="24"/>
  <c r="F63" i="24"/>
  <c r="F61" i="24"/>
  <c r="F60" i="24"/>
  <c r="F18" i="24"/>
  <c r="H18" i="24"/>
  <c r="F40" i="8"/>
  <c r="H40" i="8"/>
  <c r="F14" i="8"/>
  <c r="H14" i="8"/>
  <c r="F32" i="8"/>
  <c r="H32" i="8"/>
  <c r="F34" i="8"/>
  <c r="H34" i="8"/>
  <c r="F41" i="8"/>
  <c r="H41" i="8"/>
  <c r="F63" i="8"/>
  <c r="F59" i="8"/>
  <c r="F87" i="8"/>
  <c r="F62" i="8"/>
  <c r="F58" i="8"/>
  <c r="F56" i="8"/>
  <c r="F54" i="8"/>
  <c r="F65" i="8"/>
  <c r="F61" i="8"/>
  <c r="F64" i="8"/>
  <c r="F60" i="8"/>
  <c r="F57" i="8"/>
  <c r="F55" i="8"/>
  <c r="F53" i="8"/>
  <c r="F52" i="8"/>
  <c r="F36" i="8"/>
  <c r="H36" i="8"/>
  <c r="F18" i="8"/>
  <c r="H18" i="8"/>
  <c r="F37" i="8"/>
  <c r="H37" i="8"/>
  <c r="F10" i="8"/>
  <c r="H10" i="8"/>
  <c r="F12" i="8"/>
  <c r="H12" i="8"/>
  <c r="F15" i="8"/>
  <c r="H15" i="8"/>
  <c r="F19" i="8"/>
  <c r="H19" i="8"/>
  <c r="F9" i="8"/>
  <c r="H9" i="8"/>
  <c r="F11" i="8"/>
  <c r="H11" i="8"/>
  <c r="F13" i="8"/>
  <c r="H13" i="8"/>
  <c r="F16" i="8"/>
  <c r="H16" i="8"/>
  <c r="F20" i="8"/>
  <c r="H20" i="8"/>
  <c r="C249" i="8"/>
  <c r="D250" i="8" s="1"/>
  <c r="C205" i="8"/>
  <c r="D206" i="8" s="1"/>
  <c r="C161" i="8"/>
  <c r="D162" i="8" s="1"/>
  <c r="C117" i="8"/>
  <c r="D118" i="8" s="1"/>
  <c r="C29" i="8"/>
  <c r="D30" i="8" s="1"/>
  <c r="C271" i="8"/>
  <c r="D272" i="8" s="1"/>
  <c r="C73" i="8"/>
  <c r="D74" i="8" s="1"/>
  <c r="C183" i="8"/>
  <c r="D184" i="8" s="1"/>
  <c r="C51" i="8"/>
  <c r="D8" i="8"/>
  <c r="C227" i="8"/>
  <c r="D228" i="8" s="1"/>
  <c r="C95" i="8"/>
  <c r="D96" i="8" s="1"/>
  <c r="C139" i="8"/>
  <c r="D140" i="8" s="1"/>
  <c r="F17" i="8"/>
  <c r="H17" i="8"/>
  <c r="F21" i="8"/>
  <c r="H21" i="8"/>
  <c r="F31" i="8"/>
  <c r="H31" i="8"/>
  <c r="F33" i="8"/>
  <c r="H33" i="8"/>
  <c r="F35" i="8"/>
  <c r="H35" i="8"/>
  <c r="F38" i="8"/>
  <c r="H38" i="8"/>
  <c r="F42" i="8"/>
  <c r="H42" i="8"/>
  <c r="F84" i="8"/>
  <c r="F80" i="8"/>
  <c r="F78" i="8"/>
  <c r="F76" i="8"/>
  <c r="F83" i="8"/>
  <c r="F74" i="8"/>
  <c r="F81" i="8"/>
  <c r="F75" i="8"/>
  <c r="F86" i="8"/>
  <c r="F77" i="8"/>
  <c r="F82" i="8"/>
  <c r="F79" i="8"/>
  <c r="F85" i="8"/>
  <c r="F39" i="8"/>
  <c r="H39" i="8"/>
  <c r="F43" i="8"/>
  <c r="H43" i="8"/>
  <c r="D52" i="8" l="1"/>
  <c r="F257" i="24"/>
  <c r="H257" i="24"/>
  <c r="F266" i="24"/>
  <c r="H266" i="24"/>
  <c r="F267" i="24"/>
  <c r="H267" i="24"/>
  <c r="F263" i="24"/>
  <c r="H263" i="24"/>
  <c r="F255" i="24"/>
  <c r="H255" i="24"/>
  <c r="F259" i="24"/>
  <c r="H259" i="24"/>
  <c r="F262" i="24"/>
  <c r="H262" i="24"/>
  <c r="F256" i="24"/>
  <c r="H256" i="24"/>
  <c r="F258" i="24"/>
  <c r="H258" i="24"/>
  <c r="F260" i="24"/>
  <c r="H260" i="24"/>
  <c r="F264" i="24"/>
  <c r="H264" i="24"/>
  <c r="F261" i="24"/>
  <c r="H261" i="24"/>
  <c r="F265" i="24"/>
  <c r="H265" i="24"/>
  <c r="F215" i="24"/>
  <c r="H215" i="24"/>
  <c r="F210" i="24"/>
  <c r="H210" i="24"/>
  <c r="F208" i="24"/>
  <c r="H208" i="24"/>
  <c r="F209" i="24"/>
  <c r="H209" i="24"/>
  <c r="F216" i="24"/>
  <c r="H216" i="24"/>
  <c r="F207" i="24"/>
  <c r="H207" i="24"/>
  <c r="F214" i="24"/>
  <c r="H214" i="24"/>
  <c r="F219" i="24"/>
  <c r="H219" i="24"/>
  <c r="F218" i="24"/>
  <c r="H218" i="24"/>
  <c r="F211" i="24"/>
  <c r="H211" i="24"/>
  <c r="F212" i="24"/>
  <c r="H212" i="24"/>
  <c r="F213" i="24"/>
  <c r="H213" i="24"/>
  <c r="F217" i="24"/>
  <c r="H217" i="24"/>
  <c r="F171" i="24"/>
  <c r="H171" i="24"/>
  <c r="F163" i="24"/>
  <c r="H163" i="24"/>
  <c r="F166" i="24"/>
  <c r="H166" i="24"/>
  <c r="F172" i="24"/>
  <c r="H172" i="24"/>
  <c r="F165" i="24"/>
  <c r="H165" i="24"/>
  <c r="F170" i="24"/>
  <c r="H170" i="24"/>
  <c r="F175" i="24"/>
  <c r="H175" i="24"/>
  <c r="F174" i="24"/>
  <c r="H174" i="24"/>
  <c r="F164" i="24"/>
  <c r="H164" i="24"/>
  <c r="F167" i="24"/>
  <c r="H167" i="24"/>
  <c r="F168" i="24"/>
  <c r="H168" i="24"/>
  <c r="F169" i="24"/>
  <c r="H169" i="24"/>
  <c r="F173" i="24"/>
  <c r="H173" i="24"/>
  <c r="F126" i="24"/>
  <c r="H126" i="24"/>
  <c r="F129" i="24"/>
  <c r="H129" i="24"/>
  <c r="F123" i="24"/>
  <c r="H123" i="24"/>
  <c r="F127" i="24"/>
  <c r="H127" i="24"/>
  <c r="F121" i="24"/>
  <c r="H121" i="24"/>
  <c r="F130" i="24"/>
  <c r="H130" i="24"/>
  <c r="F120" i="24"/>
  <c r="H120" i="24"/>
  <c r="F125" i="24"/>
  <c r="H125" i="24"/>
  <c r="F119" i="24"/>
  <c r="H119" i="24"/>
  <c r="F124" i="24"/>
  <c r="H124" i="24"/>
  <c r="F131" i="24"/>
  <c r="H131" i="24"/>
  <c r="F122" i="24"/>
  <c r="H122" i="24"/>
  <c r="F128" i="24"/>
  <c r="H128" i="24"/>
  <c r="F235" i="24"/>
  <c r="H235" i="24"/>
  <c r="F236" i="24"/>
  <c r="H236" i="24"/>
  <c r="F231" i="24"/>
  <c r="H231" i="24"/>
  <c r="F230" i="24"/>
  <c r="H230" i="24"/>
  <c r="F240" i="24"/>
  <c r="H240" i="24"/>
  <c r="F234" i="24"/>
  <c r="H234" i="24"/>
  <c r="F239" i="24"/>
  <c r="H239" i="24"/>
  <c r="F232" i="24"/>
  <c r="H232" i="24"/>
  <c r="F233" i="24"/>
  <c r="H233" i="24"/>
  <c r="F238" i="24"/>
  <c r="H238" i="24"/>
  <c r="F229" i="24"/>
  <c r="H229" i="24"/>
  <c r="F237" i="24"/>
  <c r="H237" i="24"/>
  <c r="F241" i="24"/>
  <c r="H241" i="24"/>
  <c r="F187" i="24"/>
  <c r="H187" i="24"/>
  <c r="F186" i="24"/>
  <c r="H186" i="24"/>
  <c r="F191" i="24"/>
  <c r="H191" i="24"/>
  <c r="F196" i="24"/>
  <c r="H196" i="24"/>
  <c r="F192" i="24"/>
  <c r="H192" i="24"/>
  <c r="F185" i="24"/>
  <c r="H185" i="24"/>
  <c r="F190" i="24"/>
  <c r="H190" i="24"/>
  <c r="F195" i="24"/>
  <c r="H195" i="24"/>
  <c r="F188" i="24"/>
  <c r="H188" i="24"/>
  <c r="F189" i="24"/>
  <c r="H189" i="24"/>
  <c r="F194" i="24"/>
  <c r="H194" i="24"/>
  <c r="F193" i="24"/>
  <c r="H193" i="24"/>
  <c r="F197" i="24"/>
  <c r="H197" i="24"/>
  <c r="F149" i="24"/>
  <c r="H149" i="24"/>
  <c r="F152" i="24"/>
  <c r="H152" i="24"/>
  <c r="F144" i="24"/>
  <c r="H144" i="24"/>
  <c r="F143" i="24"/>
  <c r="H143" i="24"/>
  <c r="F151" i="24"/>
  <c r="H151" i="24"/>
  <c r="F153" i="24"/>
  <c r="H153" i="24"/>
  <c r="F142" i="24"/>
  <c r="H142" i="24"/>
  <c r="F150" i="24"/>
  <c r="H150" i="24"/>
  <c r="F145" i="24"/>
  <c r="H145" i="24"/>
  <c r="F148" i="24"/>
  <c r="H148" i="24"/>
  <c r="F146" i="24"/>
  <c r="H146" i="24"/>
  <c r="F147" i="24"/>
  <c r="H147" i="24"/>
  <c r="F141" i="24"/>
  <c r="H141" i="24"/>
  <c r="D52" i="24"/>
  <c r="F106" i="24"/>
  <c r="H106" i="24"/>
  <c r="F103" i="24"/>
  <c r="H103" i="24"/>
  <c r="F107" i="24"/>
  <c r="H107" i="24"/>
  <c r="F97" i="24"/>
  <c r="H97" i="24"/>
  <c r="F109" i="24"/>
  <c r="H109" i="24"/>
  <c r="F98" i="24"/>
  <c r="H98" i="24"/>
  <c r="F102" i="24"/>
  <c r="H102" i="24"/>
  <c r="F105" i="24"/>
  <c r="H105" i="24"/>
  <c r="F101" i="24"/>
  <c r="H101" i="24"/>
  <c r="F100" i="24"/>
  <c r="H100" i="24"/>
  <c r="F104" i="24"/>
  <c r="H104" i="24"/>
  <c r="F99" i="24"/>
  <c r="H99" i="24"/>
  <c r="F108" i="24"/>
  <c r="H108" i="24"/>
  <c r="F37" i="24"/>
  <c r="H37" i="24"/>
  <c r="F38" i="24"/>
  <c r="H38" i="24"/>
  <c r="F35" i="24"/>
  <c r="H35" i="24"/>
  <c r="F36" i="24"/>
  <c r="H36" i="24"/>
  <c r="F31" i="24"/>
  <c r="H31" i="24"/>
  <c r="F32" i="24"/>
  <c r="H32" i="24"/>
  <c r="F43" i="24"/>
  <c r="H43" i="24"/>
  <c r="F33" i="24"/>
  <c r="H33" i="24"/>
  <c r="F42" i="24"/>
  <c r="H42" i="24"/>
  <c r="F34" i="24"/>
  <c r="H34" i="24"/>
  <c r="F39" i="24"/>
  <c r="H39" i="24"/>
  <c r="F40" i="24"/>
  <c r="H40" i="24"/>
  <c r="F41" i="24"/>
  <c r="H41" i="24"/>
</calcChain>
</file>

<file path=xl/sharedStrings.xml><?xml version="1.0" encoding="utf-8"?>
<sst xmlns="http://schemas.openxmlformats.org/spreadsheetml/2006/main" count="5683" uniqueCount="322">
  <si>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</si>
  <si>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</si>
  <si>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</si>
  <si>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</si>
  <si>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</si>
  <si>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</si>
  <si>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</si>
  <si>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</si>
  <si>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</si>
  <si>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</si>
  <si>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</si>
  <si>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</si>
  <si>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</si>
  <si>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</si>
  <si>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</si>
  <si>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</si>
  <si>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</si>
  <si>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</si>
  <si>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</si>
  <si>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</si>
  <si>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</si>
  <si>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</si>
  <si>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</si>
  <si>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</si>
  <si>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</si>
  <si>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</si>
  <si>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</si>
  <si>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</si>
  <si>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</si>
  <si>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</si>
  <si>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</si>
  <si>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</si>
  <si>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</si>
  <si>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</si>
  <si>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</si>
  <si>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</si>
  <si>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</si>
  <si>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</si>
  <si>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</si>
  <si>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</si>
  <si>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</si>
  <si>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</si>
  <si>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</si>
  <si>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</si>
  <si>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</si>
  <si>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</si>
  <si>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</si>
  <si>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</si>
  <si>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</si>
  <si>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</si>
  <si>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</si>
  <si>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</si>
  <si>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</si>
  <si>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</si>
  <si>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</si>
  <si>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</si>
  <si>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</si>
  <si>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</si>
  <si>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</si>
  <si>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</si>
  <si>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</si>
  <si>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</si>
  <si>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</si>
  <si>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</si>
  <si>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</si>
  <si>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</si>
  <si>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</si>
  <si>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</si>
  <si>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</si>
  <si>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</si>
  <si>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</si>
  <si>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</si>
  <si>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</si>
  <si>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</si>
  <si>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</si>
  <si>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</si>
  <si>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</si>
  <si>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</si>
  <si>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</si>
  <si>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</si>
  <si>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</si>
  <si>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</si>
  <si>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</si>
  <si>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</si>
  <si>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</si>
  <si>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</si>
  <si>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</si>
  <si>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</si>
  <si>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</si>
  <si>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</si>
  <si>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</si>
  <si>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</si>
  <si>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</si>
  <si>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</si>
  <si>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</si>
  <si>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</si>
  <si>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</si>
  <si>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</si>
  <si>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</si>
  <si>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</si>
  <si>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</si>
  <si>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</si>
  <si>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</si>
  <si>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</si>
  <si>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</si>
  <si>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</si>
  <si>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</si>
  <si>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</si>
  <si>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</si>
  <si>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</si>
  <si>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</si>
  <si>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</si>
  <si>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</si>
  <si>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</si>
  <si>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</si>
  <si>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</si>
  <si>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</si>
  <si>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</si>
  <si>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</si>
  <si>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</si>
  <si>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</si>
  <si>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</si>
  <si>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</si>
  <si>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</si>
  <si>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</si>
  <si>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</si>
  <si>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</si>
  <si>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</si>
  <si>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</si>
  <si>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</si>
  <si>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</si>
  <si>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</si>
  <si>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</si>
  <si>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</si>
  <si>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</si>
  <si>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</si>
  <si>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</si>
  <si>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</si>
  <si>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</si>
  <si>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</si>
  <si>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</si>
  <si>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</si>
  <si>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</si>
  <si>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</si>
  <si>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</si>
  <si>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</si>
  <si>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</si>
  <si>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</si>
  <si>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</si>
  <si>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</si>
  <si>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</si>
  <si>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</si>
  <si>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</si>
  <si>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</si>
  <si>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</si>
  <si>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</si>
  <si>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</si>
  <si>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</si>
  <si>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</si>
  <si>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</si>
  <si>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</si>
  <si>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</si>
  <si>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</si>
  <si>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</si>
  <si>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</si>
  <si>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</si>
  <si>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</si>
  <si>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</si>
  <si>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</si>
  <si>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</si>
  <si>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</si>
  <si>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</si>
  <si>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</si>
  <si>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</si>
  <si>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</si>
  <si>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</si>
  <si>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</si>
  <si>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</si>
  <si>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</si>
  <si>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</si>
  <si>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</si>
  <si>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</si>
  <si>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</si>
  <si>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</si>
  <si>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</si>
  <si>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</si>
  <si>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</si>
  <si>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</si>
  <si>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</si>
  <si>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</si>
  <si>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</si>
  <si>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</si>
  <si>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</si>
  <si>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</si>
  <si>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</si>
  <si>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</si>
  <si>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</si>
  <si>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</si>
  <si>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</si>
  <si>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</si>
  <si>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</si>
  <si>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</si>
  <si>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</si>
  <si>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</si>
  <si>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</si>
  <si>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</si>
  <si>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</si>
  <si>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</si>
  <si>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</si>
  <si>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</si>
  <si>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</si>
  <si>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</si>
  <si>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</si>
  <si>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</si>
  <si>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</si>
  <si>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</si>
  <si>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</si>
  <si>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</si>
  <si>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</si>
  <si>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</si>
  <si>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</si>
  <si>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</si>
  <si>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</si>
  <si>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</si>
  <si>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</si>
  <si>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</si>
  <si>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mayo 2021</t>
  </si>
  <si>
    <t>mayo 2022</t>
  </si>
  <si>
    <t>mayo 2023</t>
  </si>
  <si>
    <t>mayo 2024</t>
  </si>
  <si>
    <t>mayo 2025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</si>
  <si>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</si>
  <si>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</si>
  <si>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</si>
  <si>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</si>
  <si>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</si>
  <si>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</si>
  <si>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</si>
  <si>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</si>
  <si>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</si>
  <si>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</si>
  <si>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</si>
  <si>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</si>
  <si>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</si>
  <si>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</si>
  <si>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</si>
  <si>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</si>
  <si>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</si>
  <si>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</si>
  <si>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</si>
  <si>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</si>
  <si>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</si>
  <si>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</si>
  <si>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</si>
  <si>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</si>
  <si>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</si>
  <si>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</si>
  <si>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</si>
  <si>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</si>
  <si>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</si>
  <si>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mayo 2020</t>
  </si>
  <si>
    <t>mayo 2020</t>
  </si>
  <si>
    <t>Viajeros entrados en los establecimientos alojativos de Adeje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</si>
  <si>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</si>
  <si>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</si>
  <si>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</si>
  <si>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</si>
  <si>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</si>
  <si>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</si>
  <si>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</si>
  <si>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</si>
  <si>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</si>
  <si>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mayo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</si>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</sst>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CD264D7-C5AB-4F82-A251-B066E364D332}"/>
    <cellStyle name="Normal 2 6" xfId="3" xr:uid="{66F8E10A-81C4-450E-8757-795D0A9F8B06}"/>
    <cellStyle name="Porcentaje" xfId="1" builtinId="5"/>
  </cellStyles>
  <dxfs count="0"/>
  <tableStyles count="1" defaultTableStyle="TableStyleMedium2" defaultPivotStyle="PivotStyleLight16">
    <tableStyle name="Invisible" pivot="0" table="0" count="0" xr9:uid="{C355E39C-AB8E-43AA-8497-7A2509B6037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2-4B11-9CDF-B569A7A31F8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2-4B11-9CDF-B569A7A31F8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2-4B11-9CDF-B569A7A31F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2-4B11-9CDF-B569A7A31F8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2-4B11-9CDF-B569A7A31F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2-4B11-9CDF-B569A7A31F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12">
                  <c:v>771372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32-4B11-9CDF-B569A7A31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32-4B11-9CDF-B569A7A31F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32-4B11-9CDF-B569A7A31F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2-4B11-9CDF-B569A7A31F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2-4B11-9CDF-B569A7A31F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2-4B11-9CDF-B569A7A31F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2-4B11-9CDF-B569A7A31F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2-4B11-9CDF-B569A7A31F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2-4B11-9CDF-B569A7A31F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2-4B11-9CDF-B569A7A31F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2-4B11-9CDF-B569A7A31F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2-4B11-9CDF-B569A7A31F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2-4B11-9CDF-B569A7A31F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2-4B11-9CDF-B569A7A31F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2-4B11-9CDF-B569A7A31F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2-4B11-9CDF-B569A7A31F8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12">
                  <c:v>-3.8012002214872553E-2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32-4B11-9CDF-B569A7A31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FF-4812-ACD6-85B3F2C6CB8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FF-4812-ACD6-85B3F2C6CB8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FF-4812-ACD6-85B3F2C6CB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FF-4812-ACD6-85B3F2C6CB8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FF-4812-ACD6-85B3F2C6CB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FF-4812-ACD6-85B3F2C6CB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4">
                  <c:v>5113</c:v>
                </c:pt>
                <c:pt idx="12">
                  <c:v>27791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FF-4812-ACD6-85B3F2C6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FF-4812-ACD6-85B3F2C6CB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FF-4812-ACD6-85B3F2C6CB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FF-4812-ACD6-85B3F2C6CB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FF-4812-ACD6-85B3F2C6CB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FF-4812-ACD6-85B3F2C6CB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FF-4812-ACD6-85B3F2C6CB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FF-4812-ACD6-85B3F2C6CB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FF-4812-ACD6-85B3F2C6CB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FF-4812-ACD6-85B3F2C6CB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FF-4812-ACD6-85B3F2C6CB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FF-4812-ACD6-85B3F2C6CB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FF-4812-ACD6-85B3F2C6CB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FF-4812-ACD6-85B3F2C6CB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FF-4812-ACD6-85B3F2C6CB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FF-4812-ACD6-85B3F2C6CB8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3">
                  <c:v>-6.621415708546885E-2</c:v>
                </c:pt>
                <c:pt idx="4">
                  <c:v>-0.20826881387426444</c:v>
                </c:pt>
                <c:pt idx="12">
                  <c:v>-7.4897639892147372E-2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FF-4812-ACD6-85B3F2C6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3F-47CF-8D28-B204CA89466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3F-47CF-8D28-B204CA89466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3F-47CF-8D28-B204CA8946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3F-47CF-8D28-B204CA89466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3F-47CF-8D28-B204CA8946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3F-47CF-8D28-B204CA8946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12">
                  <c:v>33135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3F-47CF-8D28-B204CA894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3F-47CF-8D28-B204CA8946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3F-47CF-8D28-B204CA8946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3F-47CF-8D28-B204CA8946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3F-47CF-8D28-B204CA8946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3F-47CF-8D28-B204CA8946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3F-47CF-8D28-B204CA8946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3F-47CF-8D28-B204CA8946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F-47CF-8D28-B204CA8946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F-47CF-8D28-B204CA8946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F-47CF-8D28-B204CA8946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F-47CF-8D28-B204CA8946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F-47CF-8D28-B204CA8946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3F-47CF-8D28-B204CA8946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3F-47CF-8D28-B204CA8946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3F-47CF-8D28-B204CA89466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12">
                  <c:v>-2.8897160106679198E-2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3F-47CF-8D28-B204CA894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7-4C1A-A577-BCF116D3882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7-4C1A-A577-BCF116D3882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7-4C1A-A577-BCF116D388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7-4C1A-A577-BCF116D3882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7-4C1A-A577-BCF116D388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7-4C1A-A577-BCF116D388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4">
                  <c:v>775</c:v>
                </c:pt>
                <c:pt idx="12">
                  <c:v>12479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07-4C1A-A577-BCF116D3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07-4C1A-A577-BCF116D388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07-4C1A-A577-BCF116D388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07-4C1A-A577-BCF116D388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07-4C1A-A577-BCF116D388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07-4C1A-A577-BCF116D388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07-4C1A-A577-BCF116D388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7-4C1A-A577-BCF116D388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7-4C1A-A577-BCF116D388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07-4C1A-A577-BCF116D388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7-4C1A-A577-BCF116D388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7-4C1A-A577-BCF116D388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7-4C1A-A577-BCF116D388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7-4C1A-A577-BCF116D388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7-4C1A-A577-BCF116D388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7-4C1A-A577-BCF116D3882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3">
                  <c:v>0.3790069138906349</c:v>
                </c:pt>
                <c:pt idx="4">
                  <c:v>0.24598070739549849</c:v>
                </c:pt>
                <c:pt idx="12">
                  <c:v>-5.8898944193061853E-2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07-4C1A-A577-BCF116D3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5-48DA-91E7-5A2B971BD15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5-48DA-91E7-5A2B971BD15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5-48DA-91E7-5A2B971BD1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15-48DA-91E7-5A2B971BD15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5-48DA-91E7-5A2B971BD1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15-48DA-91E7-5A2B971BD1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4">
                  <c:v>109</c:v>
                </c:pt>
                <c:pt idx="12">
                  <c:v>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15-48DA-91E7-5A2B971BD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15-48DA-91E7-5A2B971BD1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15-48DA-91E7-5A2B971BD1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15-48DA-91E7-5A2B971BD1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15-48DA-91E7-5A2B971BD1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15-48DA-91E7-5A2B971BD1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15-48DA-91E7-5A2B971BD1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15-48DA-91E7-5A2B971BD1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5-48DA-91E7-5A2B971BD1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5-48DA-91E7-5A2B971BD1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5-48DA-91E7-5A2B971BD1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5-48DA-91E7-5A2B971BD1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5-48DA-91E7-5A2B971BD1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5-48DA-91E7-5A2B971BD1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5-48DA-91E7-5A2B971BD1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5-48DA-91E7-5A2B971BD15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3">
                  <c:v>0.2450037009622501</c:v>
                </c:pt>
                <c:pt idx="4">
                  <c:v>-0.33128834355828218</c:v>
                </c:pt>
                <c:pt idx="12">
                  <c:v>-0.1918121521689411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15-48DA-91E7-5A2B971BD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7-4DB5-AD50-57038348596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7-4DB5-AD50-57038348596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87-4DB5-AD50-5703834859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87-4DB5-AD50-57038348596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87-4DB5-AD50-5703834859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7-4DB5-AD50-5703834859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12">
                  <c:v>771372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87-4DB5-AD50-57038348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87-4DB5-AD50-5703834859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87-4DB5-AD50-5703834859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87-4DB5-AD50-5703834859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87-4DB5-AD50-5703834859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87-4DB5-AD50-5703834859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87-4DB5-AD50-5703834859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87-4DB5-AD50-5703834859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87-4DB5-AD50-5703834859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87-4DB5-AD50-5703834859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87-4DB5-AD50-5703834859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87-4DB5-AD50-5703834859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87-4DB5-AD50-5703834859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87-4DB5-AD50-5703834859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87-4DB5-AD50-5703834859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87-4DB5-AD50-57038348596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12">
                  <c:v>-3.8012002214872553E-2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87-4DB5-AD50-57038348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2-4498-848D-6305039D5C1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2-4498-848D-6305039D5C1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2-4498-848D-6305039D5C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2-4498-848D-6305039D5C1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2-4498-848D-6305039D5C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72-4498-848D-6305039D5C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4">
                  <c:v>123526</c:v>
                </c:pt>
                <c:pt idx="12">
                  <c:v>619504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72-4498-848D-6305039D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72-4498-848D-6305039D5C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72-4498-848D-6305039D5C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72-4498-848D-6305039D5C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72-4498-848D-6305039D5C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72-4498-848D-6305039D5C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2-4498-848D-6305039D5C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2-4498-848D-6305039D5C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2-4498-848D-6305039D5C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2-4498-848D-6305039D5C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2-4498-848D-6305039D5C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2-4498-848D-6305039D5C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2-4498-848D-6305039D5C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2-4498-848D-6305039D5C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2-4498-848D-6305039D5C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2-4498-848D-6305039D5C1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3">
                  <c:v>1.5382617794649001E-2</c:v>
                </c:pt>
                <c:pt idx="4">
                  <c:v>-6.9392859564401776E-2</c:v>
                </c:pt>
                <c:pt idx="12">
                  <c:v>-5.0968557313009866E-2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72-4498-848D-6305039D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D-437E-842F-67C5E16E512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D-437E-842F-67C5E16E512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D-437E-842F-67C5E16E5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D-437E-842F-67C5E16E512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D-437E-842F-67C5E16E51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9D-437E-842F-67C5E16E5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4">
                  <c:v>110077</c:v>
                </c:pt>
                <c:pt idx="12">
                  <c:v>553904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9D-437E-842F-67C5E16E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9D-437E-842F-67C5E16E51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9D-437E-842F-67C5E16E51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9D-437E-842F-67C5E16E51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9D-437E-842F-67C5E16E51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9D-437E-842F-67C5E16E51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D-437E-842F-67C5E16E51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D-437E-842F-67C5E16E51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D-437E-842F-67C5E16E51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D-437E-842F-67C5E16E51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D-437E-842F-67C5E16E51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D-437E-842F-67C5E16E51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D-437E-842F-67C5E16E51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D-437E-842F-67C5E16E51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D-437E-842F-67C5E16E51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D-437E-842F-67C5E16E512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3">
                  <c:v>9.6568797849880816E-3</c:v>
                </c:pt>
                <c:pt idx="4">
                  <c:v>-8.1167936828574039E-2</c:v>
                </c:pt>
                <c:pt idx="12">
                  <c:v>-5.7987996619053406E-2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9D-437E-842F-67C5E16E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B-4C17-9CD8-9BD0EEFF27F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B-4C17-9CD8-9BD0EEFF27F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B-4C17-9CD8-9BD0EEFF27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B-4C17-9CD8-9BD0EEFF27F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B-4C17-9CD8-9BD0EEFF27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3B-4C17-9CD8-9BD0EEFF27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4">
                  <c:v>13449</c:v>
                </c:pt>
                <c:pt idx="12">
                  <c:v>65600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3B-4C17-9CD8-9BD0EEFF2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3B-4C17-9CD8-9BD0EEFF27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3B-4C17-9CD8-9BD0EEFF27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3B-4C17-9CD8-9BD0EEFF27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3B-4C17-9CD8-9BD0EEFF27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3B-4C17-9CD8-9BD0EEFF27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3B-4C17-9CD8-9BD0EEFF27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3B-4C17-9CD8-9BD0EEFF27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B-4C17-9CD8-9BD0EEFF27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B-4C17-9CD8-9BD0EEFF27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B-4C17-9CD8-9BD0EEFF27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B-4C17-9CD8-9BD0EEFF27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B-4C17-9CD8-9BD0EEFF27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B-4C17-9CD8-9BD0EEFF27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B-4C17-9CD8-9BD0EEFF27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B-4C17-9CD8-9BD0EEFF27F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3">
                  <c:v>6.741140215716479E-2</c:v>
                </c:pt>
                <c:pt idx="4">
                  <c:v>3.9656771799629009E-2</c:v>
                </c:pt>
                <c:pt idx="12">
                  <c:v>1.2752030135548154E-2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3B-4C17-9CD8-9BD0EEFF2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ED-4F65-BAE7-E32AE38D08D8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D-4F65-BAE7-E32AE38D08D8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ED-4F65-BAE7-E32AE38D08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D-4F65-BAE7-E32AE38D08D8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ED-4F65-BAE7-E32AE38D08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ED-4F65-BAE7-E32AE38D08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4">
                  <c:v>29686</c:v>
                </c:pt>
                <c:pt idx="12">
                  <c:v>151868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ED-4F65-BAE7-E32AE38D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ED-4F65-BAE7-E32AE38D08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ED-4F65-BAE7-E32AE38D08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ED-4F65-BAE7-E32AE38D08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ED-4F65-BAE7-E32AE38D08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ED-4F65-BAE7-E32AE38D08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ED-4F65-BAE7-E32AE38D08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ED-4F65-BAE7-E32AE38D08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ED-4F65-BAE7-E32AE38D08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ED-4F65-BAE7-E32AE38D08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D-4F65-BAE7-E32AE38D08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D-4F65-BAE7-E32AE38D08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D-4F65-BAE7-E32AE38D08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D-4F65-BAE7-E32AE38D08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D-4F65-BAE7-E32AE38D08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D-4F65-BAE7-E32AE38D08D8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3">
                  <c:v>0.15738585496866597</c:v>
                </c:pt>
                <c:pt idx="4">
                  <c:v>2.9905634193727382E-2</c:v>
                </c:pt>
                <c:pt idx="12">
                  <c:v>1.8721868564567368E-2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ED-4F65-BAE7-E32AE38D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2-4962-93FD-5868C812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2-4962-93FD-5868C812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3F-442A-A774-F741005773D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F-442A-A774-F741005773D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3F-442A-A774-F741005773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F-442A-A774-F741005773D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3F-442A-A774-F741005773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3F-442A-A774-F741005773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4">
                  <c:v>15412</c:v>
                </c:pt>
                <c:pt idx="12">
                  <c:v>47755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3F-442A-A774-F7410057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3F-442A-A774-F741005773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3F-442A-A774-F741005773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3F-442A-A774-F74100577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3F-442A-A774-F74100577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3F-442A-A774-F74100577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3F-442A-A774-F74100577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3F-442A-A774-F74100577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3F-442A-A774-F74100577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3F-442A-A774-F74100577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3F-442A-A774-F74100577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3F-442A-A774-F74100577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3F-442A-A774-F74100577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3F-442A-A774-F74100577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3F-442A-A774-F74100577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3F-442A-A774-F741005773D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3">
                  <c:v>0.44323965479088301</c:v>
                </c:pt>
                <c:pt idx="4">
                  <c:v>1.6689755260901107E-2</c:v>
                </c:pt>
                <c:pt idx="12">
                  <c:v>-4.1256775747841812E-2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3F-442A-A774-F7410057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F-4061-A1B2-EBC1F9CF0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F-4061-A1B2-EBC1F9CF0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3-4EC5-8C82-06B5AE23F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3-4EC5-8C82-06B5AE23F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5F-4AE9-A876-FA2A957C870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F-4AE9-A876-FA2A957C87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5F-4AE9-A876-FA2A957C87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5F-4AE9-A876-FA2A957C87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5F-4AE9-A876-FA2A957C87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5F-4AE9-A876-FA2A957C870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5F-4AE9-A876-FA2A957C87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5F-4AE9-A876-FA2A957C87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5F-4AE9-A876-FA2A957C870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5F-4AE9-A876-FA2A957C870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5F-4AE9-A876-FA2A957C870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5F-4AE9-A876-FA2A957C870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5F-4AE9-A876-FA2A957C870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5F-4AE9-A876-FA2A957C870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45F-4AE9-A876-FA2A957C870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45F-4AE9-A876-FA2A957C870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45F-4AE9-A876-FA2A957C870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45F-4AE9-A876-FA2A957C8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15-42DC-A99F-82A06072A64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15-42DC-A99F-82A06072A6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15-42DC-A99F-82A06072A6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15-42DC-A99F-82A06072A6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15-42DC-A99F-82A06072A64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15-42DC-A99F-82A06072A64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15-42DC-A99F-82A06072A64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15-42DC-A99F-82A06072A6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161561</c:v>
                </c:pt>
                <c:pt idx="1">
                  <c:v>15159</c:v>
                </c:pt>
                <c:pt idx="2">
                  <c:v>5963</c:v>
                </c:pt>
                <c:pt idx="3">
                  <c:v>9196</c:v>
                </c:pt>
                <c:pt idx="4">
                  <c:v>146402</c:v>
                </c:pt>
                <c:pt idx="5">
                  <c:v>85670</c:v>
                </c:pt>
                <c:pt idx="6">
                  <c:v>13924</c:v>
                </c:pt>
                <c:pt idx="7">
                  <c:v>4557</c:v>
                </c:pt>
                <c:pt idx="8">
                  <c:v>6458</c:v>
                </c:pt>
                <c:pt idx="9">
                  <c:v>5806</c:v>
                </c:pt>
                <c:pt idx="10">
                  <c:v>622</c:v>
                </c:pt>
                <c:pt idx="11">
                  <c:v>163</c:v>
                </c:pt>
                <c:pt idx="12">
                  <c:v>29202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15-42DC-A99F-82A06072A64C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7.4744719773823354E-2</c:v>
                </c:pt>
                <c:pt idx="1">
                  <c:v>5.3720652606445984E-3</c:v>
                </c:pt>
                <c:pt idx="2">
                  <c:v>-0.11789940828402368</c:v>
                </c:pt>
                <c:pt idx="3">
                  <c:v>0.10555421976436641</c:v>
                </c:pt>
                <c:pt idx="4">
                  <c:v>8.2478724112180046E-2</c:v>
                </c:pt>
                <c:pt idx="5">
                  <c:v>0.11141381904984304</c:v>
                </c:pt>
                <c:pt idx="6">
                  <c:v>-1.1921657678115261E-2</c:v>
                </c:pt>
                <c:pt idx="7">
                  <c:v>-9.0055910543131001E-2</c:v>
                </c:pt>
                <c:pt idx="8">
                  <c:v>0.16192875134940632</c:v>
                </c:pt>
                <c:pt idx="9">
                  <c:v>-8.4660255399653161E-2</c:v>
                </c:pt>
                <c:pt idx="10">
                  <c:v>0.43317972350230405</c:v>
                </c:pt>
                <c:pt idx="11">
                  <c:v>-0.41785714285714282</c:v>
                </c:pt>
                <c:pt idx="12">
                  <c:v>0.10404536862003777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15-42DC-A99F-82A06072A64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15-42DC-A99F-82A06072A64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15-42DC-A99F-82A06072A64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15-42DC-A99F-82A06072A64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15-42DC-A99F-82A06072A64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15-42DC-A99F-82A06072A64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15-42DC-A99F-82A06072A64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15-42DC-A99F-82A06072A64C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9.3828337284369373E-2</c:v>
                </c:pt>
                <c:pt idx="2">
                  <c:v>3.6908659886977675E-2</c:v>
                </c:pt>
                <c:pt idx="3">
                  <c:v>5.6919677397391698E-2</c:v>
                </c:pt>
                <c:pt idx="4">
                  <c:v>0.90617166271563065</c:v>
                </c:pt>
                <c:pt idx="5">
                  <c:v>0.53026411076930691</c:v>
                </c:pt>
                <c:pt idx="6">
                  <c:v>8.6184165733066767E-2</c:v>
                </c:pt>
                <c:pt idx="7">
                  <c:v>2.8206064582417787E-2</c:v>
                </c:pt>
                <c:pt idx="8">
                  <c:v>3.9972518120090866E-2</c:v>
                </c:pt>
                <c:pt idx="9">
                  <c:v>3.5936890710010459E-2</c:v>
                </c:pt>
                <c:pt idx="10">
                  <c:v>3.8499390323159673E-3</c:v>
                </c:pt>
                <c:pt idx="11">
                  <c:v>1.0089068525201007E-3</c:v>
                </c:pt>
                <c:pt idx="12">
                  <c:v>0.18074906691590173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15-42DC-A99F-82A06072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36-4F3D-9F64-07B096FFFD7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36-4F3D-9F64-07B096FFFD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36-4F3D-9F64-07B096FFFD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36-4F3D-9F64-07B096FFFD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36-4F3D-9F64-07B096FFFD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36-4F3D-9F64-07B096FFFD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36-4F3D-9F64-07B096FFFD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836-4F3D-9F64-07B096FFFD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771372</c:v>
                </c:pt>
                <c:pt idx="1">
                  <c:v>47755</c:v>
                </c:pt>
                <c:pt idx="2">
                  <c:v>723617</c:v>
                </c:pt>
                <c:pt idx="3">
                  <c:v>370785</c:v>
                </c:pt>
                <c:pt idx="4">
                  <c:v>71497</c:v>
                </c:pt>
                <c:pt idx="5">
                  <c:v>23489</c:v>
                </c:pt>
                <c:pt idx="6">
                  <c:v>27791</c:v>
                </c:pt>
                <c:pt idx="7">
                  <c:v>33135</c:v>
                </c:pt>
                <c:pt idx="8">
                  <c:v>12479</c:v>
                </c:pt>
                <c:pt idx="9">
                  <c:v>10601</c:v>
                </c:pt>
                <c:pt idx="10">
                  <c:v>173840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36-4F3D-9F64-07B096FFFD7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-3.8012002214872553E-2</c:v>
                </c:pt>
                <c:pt idx="1">
                  <c:v>-4.1256775747841812E-2</c:v>
                </c:pt>
                <c:pt idx="2">
                  <c:v>-3.7797091119910808E-2</c:v>
                </c:pt>
                <c:pt idx="3">
                  <c:v>-1.5516595907378306E-2</c:v>
                </c:pt>
                <c:pt idx="4">
                  <c:v>-9.3436969036086559E-2</c:v>
                </c:pt>
                <c:pt idx="5">
                  <c:v>-0.17426000140617315</c:v>
                </c:pt>
                <c:pt idx="6">
                  <c:v>-7.4897639892147372E-2</c:v>
                </c:pt>
                <c:pt idx="7">
                  <c:v>-2.8897160106679198E-2</c:v>
                </c:pt>
                <c:pt idx="8">
                  <c:v>-5.8898944193061853E-2</c:v>
                </c:pt>
                <c:pt idx="9">
                  <c:v>-0.1918121521689411</c:v>
                </c:pt>
                <c:pt idx="10">
                  <c:v>-2.0961692253973263E-2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36-4F3D-9F64-07B096FFFD7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36-4F3D-9F64-07B096FFFD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36-4F3D-9F64-07B096FFFD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36-4F3D-9F64-07B096FFFD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836-4F3D-9F64-07B096FFFD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836-4F3D-9F64-07B096FFFD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836-4F3D-9F64-07B096FFFD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836-4F3D-9F64-07B096FFFD7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6.190916963540289E-2</c:v>
                </c:pt>
                <c:pt idx="2">
                  <c:v>0.93809083036459706</c:v>
                </c:pt>
                <c:pt idx="3">
                  <c:v>0.48068247227018868</c:v>
                </c:pt>
                <c:pt idx="4">
                  <c:v>9.2688093423147322E-2</c:v>
                </c:pt>
                <c:pt idx="5">
                  <c:v>3.0450936772400346E-2</c:v>
                </c:pt>
                <c:pt idx="6">
                  <c:v>3.6028012424614841E-2</c:v>
                </c:pt>
                <c:pt idx="7">
                  <c:v>4.295592787915558E-2</c:v>
                </c:pt>
                <c:pt idx="8">
                  <c:v>1.6177667843790027E-2</c:v>
                </c:pt>
                <c:pt idx="9">
                  <c:v>1.3743044860326794E-2</c:v>
                </c:pt>
                <c:pt idx="10">
                  <c:v>0.22536467489097348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836-4F3D-9F64-07B096FFF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C6-4141-AAD2-A8900E28BF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C6-4141-AAD2-A8900E28BF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C6-4141-AAD2-A8900E28BF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C6-4141-AAD2-A8900E28BF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C6-4141-AAD2-A8900E28BF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C6-4141-AAD2-A8900E28BF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C6-4141-AAD2-A8900E28BF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C6-4141-AAD2-A8900E28BF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619504</c:v>
                </c:pt>
                <c:pt idx="1">
                  <c:v>36558</c:v>
                </c:pt>
                <c:pt idx="2">
                  <c:v>582946</c:v>
                </c:pt>
                <c:pt idx="3">
                  <c:v>288822</c:v>
                </c:pt>
                <c:pt idx="4">
                  <c:v>64839</c:v>
                </c:pt>
                <c:pt idx="5">
                  <c:v>18373</c:v>
                </c:pt>
                <c:pt idx="6">
                  <c:v>23297</c:v>
                </c:pt>
                <c:pt idx="7">
                  <c:v>31017</c:v>
                </c:pt>
                <c:pt idx="8">
                  <c:v>10342</c:v>
                </c:pt>
                <c:pt idx="9">
                  <c:v>9395</c:v>
                </c:pt>
                <c:pt idx="10">
                  <c:v>136861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C6-4141-AAD2-A8900E28BFF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-5.0968557313009866E-2</c:v>
                </c:pt>
                <c:pt idx="1">
                  <c:v>-3.6933614330874609E-2</c:v>
                </c:pt>
                <c:pt idx="2">
                  <c:v>-5.1835104868944271E-2</c:v>
                </c:pt>
                <c:pt idx="3">
                  <c:v>-3.7600047983045948E-2</c:v>
                </c:pt>
                <c:pt idx="4">
                  <c:v>-9.3617199731603651E-2</c:v>
                </c:pt>
                <c:pt idx="5">
                  <c:v>-6.9862805649774762E-2</c:v>
                </c:pt>
                <c:pt idx="6">
                  <c:v>-8.0187934301958252E-2</c:v>
                </c:pt>
                <c:pt idx="7">
                  <c:v>-2.3793787177792458E-2</c:v>
                </c:pt>
                <c:pt idx="8">
                  <c:v>-0.10202309629243722</c:v>
                </c:pt>
                <c:pt idx="9">
                  <c:v>-0.14676232858051041</c:v>
                </c:pt>
                <c:pt idx="10">
                  <c:v>-4.8194949614370874E-2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C6-4141-AAD2-A8900E28BF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C6-4141-AAD2-A8900E28BF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C6-4141-AAD2-A8900E28BF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C6-4141-AAD2-A8900E28BF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C6-4141-AAD2-A8900E28BF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C6-4141-AAD2-A8900E28BF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0C6-4141-AAD2-A8900E28BF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0C6-4141-AAD2-A8900E28BFF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5.9011725509439811E-2</c:v>
                </c:pt>
                <c:pt idx="2">
                  <c:v>0.94098827449056022</c:v>
                </c:pt>
                <c:pt idx="3">
                  <c:v>0.46621490740979882</c:v>
                </c:pt>
                <c:pt idx="4">
                  <c:v>0.10466276246803895</c:v>
                </c:pt>
                <c:pt idx="5">
                  <c:v>2.9657597045378237E-2</c:v>
                </c:pt>
                <c:pt idx="6">
                  <c:v>3.760589116454454E-2</c:v>
                </c:pt>
                <c:pt idx="7">
                  <c:v>5.0067473333505516E-2</c:v>
                </c:pt>
                <c:pt idx="8">
                  <c:v>1.6694000361579586E-2</c:v>
                </c:pt>
                <c:pt idx="9">
                  <c:v>1.5165358092925954E-2</c:v>
                </c:pt>
                <c:pt idx="10">
                  <c:v>0.2209202846147886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C6-4141-AAD2-A8900E28B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B-44F1-A988-28E99BB3496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EB-44F1-A988-28E99BB349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EB-44F1-A988-28E99BB349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EB-44F1-A988-28E99BB349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EB-44F1-A988-28E99BB349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EB-44F1-A988-28E99BB349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7EB-44F1-A988-28E99BB349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7EB-44F1-A988-28E99BB349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151868</c:v>
                </c:pt>
                <c:pt idx="1">
                  <c:v>11197</c:v>
                </c:pt>
                <c:pt idx="2">
                  <c:v>140671</c:v>
                </c:pt>
                <c:pt idx="3">
                  <c:v>81963</c:v>
                </c:pt>
                <c:pt idx="4">
                  <c:v>6658</c:v>
                </c:pt>
                <c:pt idx="5">
                  <c:v>5116</c:v>
                </c:pt>
                <c:pt idx="6">
                  <c:v>4494</c:v>
                </c:pt>
                <c:pt idx="7">
                  <c:v>2118</c:v>
                </c:pt>
                <c:pt idx="8">
                  <c:v>2137</c:v>
                </c:pt>
                <c:pt idx="9">
                  <c:v>1206</c:v>
                </c:pt>
                <c:pt idx="10">
                  <c:v>36979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EB-44F1-A988-28E99BB3496F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1.8721868564567368E-2</c:v>
                </c:pt>
                <c:pt idx="1">
                  <c:v>-5.5105485232067486E-2</c:v>
                </c:pt>
                <c:pt idx="2">
                  <c:v>2.5097101882282535E-2</c:v>
                </c:pt>
                <c:pt idx="3">
                  <c:v>7.1089737725912538E-2</c:v>
                </c:pt>
                <c:pt idx="4">
                  <c:v>-9.167803547066844E-2</c:v>
                </c:pt>
                <c:pt idx="5">
                  <c:v>-0.41148050155297367</c:v>
                </c:pt>
                <c:pt idx="6">
                  <c:v>-4.6467218332272409E-2</c:v>
                </c:pt>
                <c:pt idx="7">
                  <c:v>-9.7955706984667823E-2</c:v>
                </c:pt>
                <c:pt idx="8">
                  <c:v>0.22604704532415365</c:v>
                </c:pt>
                <c:pt idx="9">
                  <c:v>-0.42735042735042739</c:v>
                </c:pt>
                <c:pt idx="10">
                  <c:v>9.49927452548045E-2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EB-44F1-A988-28E99BB3496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7EB-44F1-A988-28E99BB349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7EB-44F1-A988-28E99BB349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7EB-44F1-A988-28E99BB349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7EB-44F1-A988-28E99BB349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7EB-44F1-A988-28E99BB349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7EB-44F1-A988-28E99BB349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7EB-44F1-A988-28E99BB3496F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7.3728501066715829E-2</c:v>
                </c:pt>
                <c:pt idx="2">
                  <c:v>0.9262714989332842</c:v>
                </c:pt>
                <c:pt idx="3">
                  <c:v>0.53969894908736538</c:v>
                </c:pt>
                <c:pt idx="4">
                  <c:v>4.3840703769062607E-2</c:v>
                </c:pt>
                <c:pt idx="5">
                  <c:v>3.3687149366555168E-2</c:v>
                </c:pt>
                <c:pt idx="6">
                  <c:v>2.9591487344272659E-2</c:v>
                </c:pt>
                <c:pt idx="7">
                  <c:v>1.3946321805778702E-2</c:v>
                </c:pt>
                <c:pt idx="8">
                  <c:v>1.4071430452761609E-2</c:v>
                </c:pt>
                <c:pt idx="9">
                  <c:v>7.9411067505992042E-3</c:v>
                </c:pt>
                <c:pt idx="10">
                  <c:v>0.24349435035688888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7EB-44F1-A988-28E99BB3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2-4CC1-A729-8C5591FE4FE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A2-4CC1-A729-8C5591FE4F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7A2-4CC1-A729-8C5591FE4F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7A2-4CC1-A729-8C5591FE4F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7A2-4CC1-A729-8C5591FE4F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7A2-4CC1-A729-8C5591FE4F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7A2-4CC1-A729-8C5591FE4FE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7A2-4CC1-A729-8C5591FE4F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179959</c:v>
                </c:pt>
                <c:pt idx="1">
                  <c:v>16929</c:v>
                </c:pt>
                <c:pt idx="2">
                  <c:v>163030</c:v>
                </c:pt>
                <c:pt idx="3">
                  <c:v>93939</c:v>
                </c:pt>
                <c:pt idx="4">
                  <c:v>14525</c:v>
                </c:pt>
                <c:pt idx="5">
                  <c:v>5203</c:v>
                </c:pt>
                <c:pt idx="6">
                  <c:v>7307</c:v>
                </c:pt>
                <c:pt idx="7">
                  <c:v>6785</c:v>
                </c:pt>
                <c:pt idx="8">
                  <c:v>906</c:v>
                </c:pt>
                <c:pt idx="9">
                  <c:v>135</c:v>
                </c:pt>
                <c:pt idx="10">
                  <c:v>34230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A2-4CC1-A729-8C5591FE4FEC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-6.1604083995140058E-2</c:v>
                </c:pt>
                <c:pt idx="1">
                  <c:v>1.5110631408526753E-2</c:v>
                </c:pt>
                <c:pt idx="2">
                  <c:v>-6.8910768949604795E-2</c:v>
                </c:pt>
                <c:pt idx="3">
                  <c:v>-6.3027389335514328E-2</c:v>
                </c:pt>
                <c:pt idx="4">
                  <c:v>-0.12657847263980759</c:v>
                </c:pt>
                <c:pt idx="5">
                  <c:v>-0.10877012675573827</c:v>
                </c:pt>
                <c:pt idx="6">
                  <c:v>-0.17760270118176702</c:v>
                </c:pt>
                <c:pt idx="7">
                  <c:v>-2.5423728813559365E-2</c:v>
                </c:pt>
                <c:pt idx="8">
                  <c:v>0.1796875</c:v>
                </c:pt>
                <c:pt idx="9">
                  <c:v>-0.3571428571428571</c:v>
                </c:pt>
                <c:pt idx="10">
                  <c:v>-3.6995357996905343E-2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A2-4CC1-A729-8C5591FE4FE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A2-4CC1-A729-8C5591FE4FE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7A2-4CC1-A729-8C5591FE4FE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7A2-4CC1-A729-8C5591FE4F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7A2-4CC1-A729-8C5591FE4F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7A2-4CC1-A729-8C5591FE4F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7A2-4CC1-A729-8C5591FE4FE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7A2-4CC1-A729-8C5591FE4FEC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9.4071427380681152E-2</c:v>
                </c:pt>
                <c:pt idx="2">
                  <c:v>0.90592857261931881</c:v>
                </c:pt>
                <c:pt idx="3">
                  <c:v>0.52200223384215294</c:v>
                </c:pt>
                <c:pt idx="4">
                  <c:v>8.0712829033279809E-2</c:v>
                </c:pt>
                <c:pt idx="5">
                  <c:v>2.8912141098805841E-2</c:v>
                </c:pt>
                <c:pt idx="6">
                  <c:v>4.0603693063420002E-2</c:v>
                </c:pt>
                <c:pt idx="7">
                  <c:v>3.7703032357370291E-2</c:v>
                </c:pt>
                <c:pt idx="8">
                  <c:v>5.0344800760173149E-3</c:v>
                </c:pt>
                <c:pt idx="9">
                  <c:v>7.5017087225423573E-4</c:v>
                </c:pt>
                <c:pt idx="10">
                  <c:v>0.19020999227601842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7A2-4CC1-A729-8C5591FE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B8-44DA-B5B5-6CE1C1091E9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B8-44DA-B5B5-6CE1C1091E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B8-44DA-B5B5-6CE1C1091E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B8-44DA-B5B5-6CE1C1091E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B8-44DA-B5B5-6CE1C1091E9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B8-44DA-B5B5-6CE1C1091E9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B8-44DA-B5B5-6CE1C1091E9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B8-44DA-B5B5-6CE1C1091E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924649</c:v>
                </c:pt>
                <c:pt idx="1">
                  <c:v>53189</c:v>
                </c:pt>
                <c:pt idx="2">
                  <c:v>21476</c:v>
                </c:pt>
                <c:pt idx="3">
                  <c:v>31713</c:v>
                </c:pt>
                <c:pt idx="4">
                  <c:v>871460</c:v>
                </c:pt>
                <c:pt idx="5">
                  <c:v>442163</c:v>
                </c:pt>
                <c:pt idx="6">
                  <c:v>88073</c:v>
                </c:pt>
                <c:pt idx="7">
                  <c:v>27708</c:v>
                </c:pt>
                <c:pt idx="8">
                  <c:v>34720</c:v>
                </c:pt>
                <c:pt idx="9">
                  <c:v>40951</c:v>
                </c:pt>
                <c:pt idx="10">
                  <c:v>15187</c:v>
                </c:pt>
                <c:pt idx="11">
                  <c:v>13355</c:v>
                </c:pt>
                <c:pt idx="12">
                  <c:v>209303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B8-44DA-B5B5-6CE1C1091E9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-4.7086636732111109E-2</c:v>
                </c:pt>
                <c:pt idx="1">
                  <c:v>-6.5466045857858202E-2</c:v>
                </c:pt>
                <c:pt idx="2">
                  <c:v>4.0604709758697455E-2</c:v>
                </c:pt>
                <c:pt idx="3">
                  <c:v>-0.12580974170962322</c:v>
                </c:pt>
                <c:pt idx="4">
                  <c:v>-4.5941424792867225E-2</c:v>
                </c:pt>
                <c:pt idx="5">
                  <c:v>-2.1512157987448099E-2</c:v>
                </c:pt>
                <c:pt idx="6">
                  <c:v>-8.5971958446194874E-2</c:v>
                </c:pt>
                <c:pt idx="7">
                  <c:v>-0.2338872452788453</c:v>
                </c:pt>
                <c:pt idx="8">
                  <c:v>-4.9001616039880624E-2</c:v>
                </c:pt>
                <c:pt idx="9">
                  <c:v>-4.0330896137982797E-2</c:v>
                </c:pt>
                <c:pt idx="10">
                  <c:v>-9.4448750819867588E-2</c:v>
                </c:pt>
                <c:pt idx="11">
                  <c:v>-0.21209439528023599</c:v>
                </c:pt>
                <c:pt idx="12">
                  <c:v>-3.1515774082197412E-2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B8-44DA-B5B5-6CE1C1091E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B8-44DA-B5B5-6CE1C1091E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B8-44DA-B5B5-6CE1C1091E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B8-44DA-B5B5-6CE1C1091E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B8-44DA-B5B5-6CE1C1091E9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B8-44DA-B5B5-6CE1C1091E9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B8-44DA-B5B5-6CE1C1091E9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B8-44DA-B5B5-6CE1C1091E9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5.7523449438651855E-2</c:v>
                </c:pt>
                <c:pt idx="2">
                  <c:v>2.3226110664695467E-2</c:v>
                </c:pt>
                <c:pt idx="3">
                  <c:v>3.4297338773956389E-2</c:v>
                </c:pt>
                <c:pt idx="4">
                  <c:v>0.94247655056134816</c:v>
                </c:pt>
                <c:pt idx="5">
                  <c:v>0.47819550986374287</c:v>
                </c:pt>
                <c:pt idx="6">
                  <c:v>9.5250197642564913E-2</c:v>
                </c:pt>
                <c:pt idx="7">
                  <c:v>2.9965965463651614E-2</c:v>
                </c:pt>
                <c:pt idx="8">
                  <c:v>3.7549383603940521E-2</c:v>
                </c:pt>
                <c:pt idx="9">
                  <c:v>4.4288156911433417E-2</c:v>
                </c:pt>
                <c:pt idx="10">
                  <c:v>1.6424610852334237E-2</c:v>
                </c:pt>
                <c:pt idx="11">
                  <c:v>1.4443318491665486E-2</c:v>
                </c:pt>
                <c:pt idx="12">
                  <c:v>0.22635940773201507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B8-44DA-B5B5-6CE1C1091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B-4326-A5E1-6BCC73DA8BE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B-4326-A5E1-6BCC73DA8BE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B-4326-A5E1-6BCC73DA8B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B-4326-A5E1-6BCC73DA8BE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B-4326-A5E1-6BCC73DA8B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8B-4326-A5E1-6BCC73DA8B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12">
                  <c:v>5369729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8B-4326-A5E1-6BCC73DA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8B-4326-A5E1-6BCC73DA8B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8B-4326-A5E1-6BCC73DA8B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8B-4326-A5E1-6BCC73DA8B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8B-4326-A5E1-6BCC73DA8B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8B-4326-A5E1-6BCC73DA8B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8B-4326-A5E1-6BCC73DA8B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8B-4326-A5E1-6BCC73DA8B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B-4326-A5E1-6BCC73DA8B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B-4326-A5E1-6BCC73DA8B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B-4326-A5E1-6BCC73DA8B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B-4326-A5E1-6BCC73DA8B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B-4326-A5E1-6BCC73DA8B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B-4326-A5E1-6BCC73DA8B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8B-4326-A5E1-6BCC73DA8B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8B-4326-A5E1-6BCC73DA8BE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12">
                  <c:v>-5.1428255474392004E-2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8B-4326-A5E1-6BCC73DA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C-4493-A414-915BAA3F390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C-4493-A414-915BAA3F390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6C-4493-A414-915BAA3F39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6C-4493-A414-915BAA3F390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C-4493-A414-915BAA3F39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6C-4493-A414-915BAA3F39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4">
                  <c:v>7657</c:v>
                </c:pt>
                <c:pt idx="12">
                  <c:v>27512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6C-4493-A414-915BAA3F3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6C-4493-A414-915BAA3F39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6C-4493-A414-915BAA3F39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6C-4493-A414-915BAA3F39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6C-4493-A414-915BAA3F39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6C-4493-A414-915BAA3F39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C-4493-A414-915BAA3F39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C-4493-A414-915BAA3F39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C-4493-A414-915BAA3F39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6C-4493-A414-915BAA3F39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C-4493-A414-915BAA3F39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6C-4493-A414-915BAA3F39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6C-4493-A414-915BAA3F39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6C-4493-A414-915BAA3F39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6C-4493-A414-915BAA3F39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6C-4493-A414-915BAA3F390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3">
                  <c:v>0.36826403132575058</c:v>
                </c:pt>
                <c:pt idx="4">
                  <c:v>-0.1673553719008265</c:v>
                </c:pt>
                <c:pt idx="12">
                  <c:v>-0.11941874979995515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6C-4493-A414-915BAA3F3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F8-43D3-8EEC-6B85BC5B413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8-43D3-8EEC-6B85BC5B413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F8-43D3-8EEC-6B85BC5B41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F8-43D3-8EEC-6B85BC5B413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F8-43D3-8EEC-6B85BC5B4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F8-43D3-8EEC-6B85BC5B41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4">
                  <c:v>53957</c:v>
                </c:pt>
                <c:pt idx="12">
                  <c:v>197743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F8-43D3-8EEC-6B85BC5B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F8-43D3-8EEC-6B85BC5B41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F8-43D3-8EEC-6B85BC5B41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F8-43D3-8EEC-6B85BC5B4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F8-43D3-8EEC-6B85BC5B4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F8-43D3-8EEC-6B85BC5B4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F8-43D3-8EEC-6B85BC5B4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F8-43D3-8EEC-6B85BC5B4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F8-43D3-8EEC-6B85BC5B4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F8-43D3-8EEC-6B85BC5B4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8-43D3-8EEC-6B85BC5B4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8-43D3-8EEC-6B85BC5B4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F8-43D3-8EEC-6B85BC5B4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F8-43D3-8EEC-6B85BC5B4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F8-43D3-8EEC-6B85BC5B4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F8-43D3-8EEC-6B85BC5B413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3">
                  <c:v>0.39373000639795275</c:v>
                </c:pt>
                <c:pt idx="4">
                  <c:v>-8.3237053146663076E-2</c:v>
                </c:pt>
                <c:pt idx="12">
                  <c:v>-0.13656131832432383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F8-43D3-8EEC-6B85BC5B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B-43F8-B119-05385B7F347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B-43F8-B119-05385B7F347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B-43F8-B119-05385B7F34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B-43F8-B119-05385B7F347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B-43F8-B119-05385B7F34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FB-43F8-B119-05385B7F34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4">
                  <c:v>34728</c:v>
                </c:pt>
                <c:pt idx="12">
                  <c:v>136225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FB-43F8-B119-05385B7F3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FB-43F8-B119-05385B7F34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FB-43F8-B119-05385B7F34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FB-43F8-B119-05385B7F34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FB-43F8-B119-05385B7F34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FB-43F8-B119-05385B7F34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FB-43F8-B119-05385B7F34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FB-43F8-B119-05385B7F34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FB-43F8-B119-05385B7F34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FB-43F8-B119-05385B7F34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FB-43F8-B119-05385B7F34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FB-43F8-B119-05385B7F34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FB-43F8-B119-05385B7F34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FB-43F8-B119-05385B7F34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FB-43F8-B119-05385B7F34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FB-43F8-B119-05385B7F347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3">
                  <c:v>0.42317111708010735</c:v>
                </c:pt>
                <c:pt idx="4">
                  <c:v>-0.14048114048114047</c:v>
                </c:pt>
                <c:pt idx="12">
                  <c:v>-0.12237469398273415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FB-43F8-B119-05385B7F3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8-457F-9AEB-E6B2B71C9AE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8-457F-9AEB-E6B2B71C9AE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8-457F-9AEB-E6B2B71C9A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8-457F-9AEB-E6B2B71C9AE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8-457F-9AEB-E6B2B71C9A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A8-457F-9AEB-E6B2B71C9A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4">
                  <c:v>19229</c:v>
                </c:pt>
                <c:pt idx="12">
                  <c:v>61518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A8-457F-9AEB-E6B2B71C9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A8-457F-9AEB-E6B2B71C9A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A8-457F-9AEB-E6B2B71C9A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A8-457F-9AEB-E6B2B71C9A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A8-457F-9AEB-E6B2B71C9A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8-457F-9AEB-E6B2B71C9A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8-457F-9AEB-E6B2B71C9A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A8-457F-9AEB-E6B2B71C9A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A8-457F-9AEB-E6B2B71C9A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A8-457F-9AEB-E6B2B71C9A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A8-457F-9AEB-E6B2B71C9A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A8-457F-9AEB-E6B2B71C9A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A8-457F-9AEB-E6B2B71C9A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A8-457F-9AEB-E6B2B71C9A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A8-457F-9AEB-E6B2B71C9A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A8-457F-9AEB-E6B2B71C9AE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3">
                  <c:v>0.33955956101460871</c:v>
                </c:pt>
                <c:pt idx="4">
                  <c:v>4.2109256449165411E-2</c:v>
                </c:pt>
                <c:pt idx="12">
                  <c:v>-0.16640017344643487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A8-457F-9AEB-E6B2B71C9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B-4CAA-AAD2-A47422BE056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B-4CAA-AAD2-A47422BE056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B-4CAA-AAD2-A47422BE0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B-4CAA-AAD2-A47422BE056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B-4CAA-AAD2-A47422BE05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4B-4CAA-AAD2-A47422BE0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4">
                  <c:v>936632</c:v>
                </c:pt>
                <c:pt idx="12">
                  <c:v>5171986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4B-4CAA-AAD2-A47422BE0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4B-4CAA-AAD2-A47422BE05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4B-4CAA-AAD2-A47422BE05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B-4CAA-AAD2-A47422BE05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B-4CAA-AAD2-A47422BE05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B-4CAA-AAD2-A47422BE05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B-4CAA-AAD2-A47422BE05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B-4CAA-AAD2-A47422BE05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B-4CAA-AAD2-A47422BE05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B-4CAA-AAD2-A47422BE05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B-4CAA-AAD2-A47422BE05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B-4CAA-AAD2-A47422BE05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4B-4CAA-AAD2-A47422BE05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4B-4CAA-AAD2-A47422BE05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4B-4CAA-AAD2-A47422BE05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4B-4CAA-AAD2-A47422BE056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3">
                  <c:v>-4.0822633903643268E-3</c:v>
                </c:pt>
                <c:pt idx="4">
                  <c:v>-9.0486950594134696E-2</c:v>
                </c:pt>
                <c:pt idx="12">
                  <c:v>-4.7838862676158111E-2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4B-4CAA-AAD2-A47422BE0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7F-4584-A6BD-A6FCFB1692E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F-4584-A6BD-A6FCFB1692E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7F-4584-A6BD-A6FCFB1692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F-4584-A6BD-A6FCFB1692E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7F-4584-A6BD-A6FCFB1692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7F-4584-A6BD-A6FCFB1692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4">
                  <c:v>537555</c:v>
                </c:pt>
                <c:pt idx="12">
                  <c:v>2546762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7F-4584-A6BD-A6FCFB169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7F-4584-A6BD-A6FCFB1692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7F-4584-A6BD-A6FCFB1692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7F-4584-A6BD-A6FCFB1692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7F-4584-A6BD-A6FCFB1692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7F-4584-A6BD-A6FCFB1692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7F-4584-A6BD-A6FCFB1692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7F-4584-A6BD-A6FCFB1692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7F-4584-A6BD-A6FCFB1692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7F-4584-A6BD-A6FCFB1692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7F-4584-A6BD-A6FCFB1692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7F-4584-A6BD-A6FCFB1692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7F-4584-A6BD-A6FCFB1692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7F-4584-A6BD-A6FCFB1692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7F-4584-A6BD-A6FCFB1692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7F-4584-A6BD-A6FCFB1692E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3">
                  <c:v>-4.2734487640770924E-3</c:v>
                </c:pt>
                <c:pt idx="4">
                  <c:v>-8.0151267550201521E-2</c:v>
                </c:pt>
                <c:pt idx="12">
                  <c:v>-2.8494437639497661E-2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7F-4584-A6BD-A6FCFB169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95-4444-B5E5-9F65669915F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5-4444-B5E5-9F65669915F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95-4444-B5E5-9F65669915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5-4444-B5E5-9F65669915F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95-4444-B5E5-9F65669915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95-4444-B5E5-9F65669915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4">
                  <c:v>93440</c:v>
                </c:pt>
                <c:pt idx="12">
                  <c:v>568315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95-4444-B5E5-9F6566991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95-4444-B5E5-9F65669915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95-4444-B5E5-9F65669915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95-4444-B5E5-9F65669915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95-4444-B5E5-9F65669915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95-4444-B5E5-9F65669915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95-4444-B5E5-9F65669915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95-4444-B5E5-9F65669915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5-4444-B5E5-9F65669915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5-4444-B5E5-9F65669915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5-4444-B5E5-9F65669915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5-4444-B5E5-9F65669915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5-4444-B5E5-9F65669915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5-4444-B5E5-9F65669915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5-4444-B5E5-9F65669915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5-4444-B5E5-9F65669915F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3">
                  <c:v>-3.978225535976887E-2</c:v>
                </c:pt>
                <c:pt idx="4">
                  <c:v>-0.17597050990352225</c:v>
                </c:pt>
                <c:pt idx="12">
                  <c:v>-9.0495181336038955E-2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95-4444-B5E5-9F6566991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46-4785-86E5-B21F91C0AED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6-4785-86E5-B21F91C0AED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46-4785-86E5-B21F91C0AE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6-4785-86E5-B21F91C0AED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46-4785-86E5-B21F91C0AE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46-4785-86E5-B21F91C0AE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4">
                  <c:v>27747</c:v>
                </c:pt>
                <c:pt idx="12">
                  <c:v>175682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46-4785-86E5-B21F91C0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46-4785-86E5-B21F91C0AE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46-4785-86E5-B21F91C0AE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46-4785-86E5-B21F91C0AE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46-4785-86E5-B21F91C0AE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46-4785-86E5-B21F91C0AE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46-4785-86E5-B21F91C0AE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46-4785-86E5-B21F91C0AE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46-4785-86E5-B21F91C0AE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46-4785-86E5-B21F91C0AE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46-4785-86E5-B21F91C0AE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46-4785-86E5-B21F91C0AE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46-4785-86E5-B21F91C0AE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46-4785-86E5-B21F91C0AE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46-4785-86E5-B21F91C0AE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46-4785-86E5-B21F91C0AED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3">
                  <c:v>-0.20721000143150259</c:v>
                </c:pt>
                <c:pt idx="4">
                  <c:v>-0.15644666038366828</c:v>
                </c:pt>
                <c:pt idx="12">
                  <c:v>-0.26672370974810611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46-4785-86E5-B21F91C0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B-442D-810D-C6B7B60797D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B-442D-810D-C6B7B60797D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2B-442D-810D-C6B7B60797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2B-442D-810D-C6B7B60797D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B-442D-810D-C6B7B60797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2B-442D-810D-C6B7B60797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4">
                  <c:v>41345</c:v>
                </c:pt>
                <c:pt idx="12">
                  <c:v>253921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2B-442D-810D-C6B7B607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2B-442D-810D-C6B7B60797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2B-442D-810D-C6B7B60797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2B-442D-810D-C6B7B60797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2B-442D-810D-C6B7B60797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2B-442D-810D-C6B7B60797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B-442D-810D-C6B7B60797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B-442D-810D-C6B7B60797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2B-442D-810D-C6B7B60797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2B-442D-810D-C6B7B60797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2B-442D-810D-C6B7B60797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2B-442D-810D-C6B7B60797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2B-442D-810D-C6B7B60797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2B-442D-810D-C6B7B60797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2B-442D-810D-C6B7B60797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2B-442D-810D-C6B7B60797D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3">
                  <c:v>-0.1501761622411274</c:v>
                </c:pt>
                <c:pt idx="4">
                  <c:v>-3.2050381607903744E-2</c:v>
                </c:pt>
                <c:pt idx="12">
                  <c:v>-3.740868648806428E-2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2B-442D-810D-C6B7B607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9-4FBA-B126-333385D25DA2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9-4FBA-B126-333385D25DA2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9-4FBA-B126-333385D25D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9-4FBA-B126-333385D25DA2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9-4FBA-B126-333385D25D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9-4FBA-B126-333385D25D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4">
                  <c:v>43042</c:v>
                </c:pt>
                <c:pt idx="12">
                  <c:v>217547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9-4FBA-B126-333385D25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D9-4FBA-B126-333385D25D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D9-4FBA-B126-333385D25D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D9-4FBA-B126-333385D25D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D9-4FBA-B126-333385D25D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D9-4FBA-B126-333385D25D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D9-4FBA-B126-333385D25D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D9-4FBA-B126-333385D25D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9-4FBA-B126-333385D25D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9-4FBA-B126-333385D25D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9-4FBA-B126-333385D25D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9-4FBA-B126-333385D25D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9-4FBA-B126-333385D25D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9-4FBA-B126-333385D25D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9-4FBA-B126-333385D25D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9-4FBA-B126-333385D25DA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3">
                  <c:v>-1.6518129911720747E-2</c:v>
                </c:pt>
                <c:pt idx="4">
                  <c:v>-0.15560874171146077</c:v>
                </c:pt>
                <c:pt idx="12">
                  <c:v>-4.5411064696177172E-2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D9-4FBA-B126-333385D25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8-4236-87E6-6C0B6D34A31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8-4236-87E6-6C0B6D34A31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8-4236-87E6-6C0B6D34A31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8-4236-87E6-6C0B6D34A31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8-4236-87E6-6C0B6D34A3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D8-4236-87E6-6C0B6D34A31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4">
                  <c:v>5856</c:v>
                </c:pt>
                <c:pt idx="12">
                  <c:v>98039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D8-4236-87E6-6C0B6D34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D8-4236-87E6-6C0B6D34A3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D8-4236-87E6-6C0B6D34A3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D8-4236-87E6-6C0B6D34A3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D8-4236-87E6-6C0B6D34A3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D8-4236-87E6-6C0B6D34A3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8-4236-87E6-6C0B6D34A3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8-4236-87E6-6C0B6D34A3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D8-4236-87E6-6C0B6D34A3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8-4236-87E6-6C0B6D34A3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D8-4236-87E6-6C0B6D34A3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D8-4236-87E6-6C0B6D34A3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D8-4236-87E6-6C0B6D34A3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D8-4236-87E6-6C0B6D34A3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8-4236-87E6-6C0B6D34A3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8-4236-87E6-6C0B6D34A31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3">
                  <c:v>0.22417398578000847</c:v>
                </c:pt>
                <c:pt idx="4">
                  <c:v>0.11777056690208054</c:v>
                </c:pt>
                <c:pt idx="12">
                  <c:v>-6.5823701487417452E-2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D8-4236-87E6-6C0B6D34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42-4B00-8841-0070D4F60D4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2-4B00-8841-0070D4F60D4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42-4B00-8841-0070D4F60D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2-4B00-8841-0070D4F60D4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42-4B00-8841-0070D4F60D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42-4B00-8841-0070D4F60D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4">
                  <c:v>7755</c:v>
                </c:pt>
                <c:pt idx="12">
                  <c:v>20243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42-4B00-8841-0070D4F60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42-4B00-8841-0070D4F60D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42-4B00-8841-0070D4F60D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42-4B00-8841-0070D4F60D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42-4B00-8841-0070D4F60D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42-4B00-8841-0070D4F60D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42-4B00-8841-0070D4F60D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42-4B00-8841-0070D4F60D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42-4B00-8841-0070D4F60D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42-4B00-8841-0070D4F60D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42-4B00-8841-0070D4F60D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42-4B00-8841-0070D4F60D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42-4B00-8841-0070D4F60D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42-4B00-8841-0070D4F60D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42-4B00-8841-0070D4F60D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42-4B00-8841-0070D4F60D4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3">
                  <c:v>0.55265306122448976</c:v>
                </c:pt>
                <c:pt idx="4">
                  <c:v>0.30051987254737544</c:v>
                </c:pt>
                <c:pt idx="12">
                  <c:v>9.0267679215813024E-2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42-4B00-8841-0070D4F60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DB-49EA-897D-BCAD8EC5613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B-49EA-897D-BCAD8EC5613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DB-49EA-897D-BCAD8EC561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B-49EA-897D-BCAD8EC5613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DB-49EA-897D-BCAD8EC561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DB-49EA-897D-BCAD8EC561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4">
                  <c:v>894</c:v>
                </c:pt>
                <c:pt idx="12">
                  <c:v>83324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DB-49EA-897D-BCAD8EC56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DB-49EA-897D-BCAD8EC561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DB-49EA-897D-BCAD8EC561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DB-49EA-897D-BCAD8EC561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DB-49EA-897D-BCAD8EC561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DB-49EA-897D-BCAD8EC561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DB-49EA-897D-BCAD8EC561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DB-49EA-897D-BCAD8EC561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DB-49EA-897D-BCAD8EC561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DB-49EA-897D-BCAD8EC561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DB-49EA-897D-BCAD8EC561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DB-49EA-897D-BCAD8EC561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DB-49EA-897D-BCAD8EC561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DB-49EA-897D-BCAD8EC561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DB-49EA-897D-BCAD8EC561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DB-49EA-897D-BCAD8EC5613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3">
                  <c:v>0.13626319666093778</c:v>
                </c:pt>
                <c:pt idx="4">
                  <c:v>-0.34553440702781846</c:v>
                </c:pt>
                <c:pt idx="12">
                  <c:v>-0.14049348077240464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DB-49EA-897D-BCAD8EC56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C-47F9-838F-CDCCE9CC5A5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C-47F9-838F-CDCCE9CC5A5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C-47F9-838F-CDCCE9CC5A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C-47F9-838F-CDCCE9CC5A5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C-47F9-838F-CDCCE9CC5A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8C-47F9-838F-CDCCE9CC5A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12">
                  <c:v>5369729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8C-47F9-838F-CDCCE9CC5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8C-47F9-838F-CDCCE9CC5A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8C-47F9-838F-CDCCE9CC5A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8C-47F9-838F-CDCCE9CC5A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8C-47F9-838F-CDCCE9CC5A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8C-47F9-838F-CDCCE9CC5A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8C-47F9-838F-CDCCE9CC5A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8C-47F9-838F-CDCCE9CC5A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8C-47F9-838F-CDCCE9CC5A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8C-47F9-838F-CDCCE9CC5A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8C-47F9-838F-CDCCE9CC5A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8C-47F9-838F-CDCCE9CC5A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8C-47F9-838F-CDCCE9CC5A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8C-47F9-838F-CDCCE9CC5A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8C-47F9-838F-CDCCE9CC5A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8C-47F9-838F-CDCCE9CC5A5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12">
                  <c:v>-5.1428255474392004E-2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8C-47F9-838F-CDCCE9CC5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DA-4961-BE41-37C184008D7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A-4961-BE41-37C184008D7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A-4961-BE41-37C184008D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A-4961-BE41-37C184008D7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A-4961-BE41-37C184008D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DA-4961-BE41-37C184008D7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4">
                  <c:v>799033</c:v>
                </c:pt>
                <c:pt idx="12">
                  <c:v>4249341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DA-4961-BE41-37C18400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DA-4961-BE41-37C184008D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DA-4961-BE41-37C184008D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DA-4961-BE41-37C184008D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DA-4961-BE41-37C184008D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DA-4961-BE41-37C184008D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DA-4961-BE41-37C184008D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DA-4961-BE41-37C184008D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DA-4961-BE41-37C184008D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DA-4961-BE41-37C184008D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DA-4961-BE41-37C184008D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DA-4961-BE41-37C184008D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DA-4961-BE41-37C184008D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DA-4961-BE41-37C184008D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DA-4961-BE41-37C184008D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DA-4961-BE41-37C184008D7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3">
                  <c:v>-1.7603334896378997E-2</c:v>
                </c:pt>
                <c:pt idx="4">
                  <c:v>-0.10734438661228285</c:v>
                </c:pt>
                <c:pt idx="12">
                  <c:v>-6.5497044643401003E-2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DA-4961-BE41-37C18400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41-4905-B38F-41F172EDC74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1-4905-B38F-41F172EDC74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41-4905-B38F-41F172EDC7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41-4905-B38F-41F172EDC74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41-4905-B38F-41F172EDC7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41-4905-B38F-41F172EDC74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4">
                  <c:v>711352</c:v>
                </c:pt>
                <c:pt idx="12">
                  <c:v>3795357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41-4905-B38F-41F172EDC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41-4905-B38F-41F172EDC7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41-4905-B38F-41F172EDC7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41-4905-B38F-41F172EDC7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41-4905-B38F-41F172EDC7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41-4905-B38F-41F172EDC7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41-4905-B38F-41F172EDC7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41-4905-B38F-41F172EDC7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41-4905-B38F-41F172EDC7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41-4905-B38F-41F172EDC7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41-4905-B38F-41F172EDC7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41-4905-B38F-41F172EDC7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41-4905-B38F-41F172EDC7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41-4905-B38F-41F172EDC7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41-4905-B38F-41F172EDC7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41-4905-B38F-41F172EDC74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3">
                  <c:v>-1.7120485274355723E-2</c:v>
                </c:pt>
                <c:pt idx="4">
                  <c:v>-0.12264334784592801</c:v>
                </c:pt>
                <c:pt idx="12">
                  <c:v>-6.9676741238319018E-2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41-4905-B38F-41F172EDC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3-4B73-9857-0C5F6CB41C9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3-4B73-9857-0C5F6CB41C9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93-4B73-9857-0C5F6CB41C9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93-4B73-9857-0C5F6CB41C9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93-4B73-9857-0C5F6CB41C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93-4B73-9857-0C5F6CB41C9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4">
                  <c:v>87681</c:v>
                </c:pt>
                <c:pt idx="12">
                  <c:v>453984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93-4B73-9857-0C5F6CB4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93-4B73-9857-0C5F6CB41C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93-4B73-9857-0C5F6CB41C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93-4B73-9857-0C5F6CB41C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93-4B73-9857-0C5F6CB41C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93-4B73-9857-0C5F6CB41C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93-4B73-9857-0C5F6CB41C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93-4B73-9857-0C5F6CB41C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3-4B73-9857-0C5F6CB41C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3-4B73-9857-0C5F6CB41C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3-4B73-9857-0C5F6CB41C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3-4B73-9857-0C5F6CB41C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3-4B73-9857-0C5F6CB41C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3-4B73-9857-0C5F6CB41C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3-4B73-9857-0C5F6CB41C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3-4B73-9857-0C5F6CB41C9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3">
                  <c:v>-2.1788642575159445E-2</c:v>
                </c:pt>
                <c:pt idx="4">
                  <c:v>3.9749078015866468E-2</c:v>
                </c:pt>
                <c:pt idx="12">
                  <c:v>-2.9027538947206333E-2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93-4B73-9857-0C5F6CB4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2-4ED4-8FB5-6EC82E8A57F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2-4ED4-8FB5-6EC82E8A57F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2-4ED4-8FB5-6EC82E8A57F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2-4ED4-8FB5-6EC82E8A57F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2-4ED4-8FB5-6EC82E8A57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42-4ED4-8FB5-6EC82E8A57F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4">
                  <c:v>191556</c:v>
                </c:pt>
                <c:pt idx="12">
                  <c:v>1120388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42-4ED4-8FB5-6EC82E8A5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42-4ED4-8FB5-6EC82E8A57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42-4ED4-8FB5-6EC82E8A57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42-4ED4-8FB5-6EC82E8A57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42-4ED4-8FB5-6EC82E8A57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42-4ED4-8FB5-6EC82E8A57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42-4ED4-8FB5-6EC82E8A57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2-4ED4-8FB5-6EC82E8A57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2-4ED4-8FB5-6EC82E8A57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2-4ED4-8FB5-6EC82E8A57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2-4ED4-8FB5-6EC82E8A57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2-4ED4-8FB5-6EC82E8A57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2-4ED4-8FB5-6EC82E8A57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2-4ED4-8FB5-6EC82E8A57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2-4ED4-8FB5-6EC82E8A57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2-4ED4-8FB5-6EC82E8A57F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3">
                  <c:v>0.13222858836313356</c:v>
                </c:pt>
                <c:pt idx="4">
                  <c:v>-1.0322700641681393E-2</c:v>
                </c:pt>
                <c:pt idx="12">
                  <c:v>6.0142409467625058E-3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42-4ED4-8FB5-6EC82E8A5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E-4DE8-93E4-3E5FA189131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E-4DE8-93E4-3E5FA189131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0E-4DE8-93E4-3E5FA18913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0E-4DE8-93E4-3E5FA189131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0E-4DE8-93E4-3E5FA18913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0E-4DE8-93E4-3E5FA18913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12">
                  <c:v>6.9612703079707323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0E-4DE8-93E4-3E5FA1891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0E-4DE8-93E4-3E5FA18913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0E-4DE8-93E4-3E5FA18913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0E-4DE8-93E4-3E5FA18913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0E-4DE8-93E4-3E5FA18913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0E-4DE8-93E4-3E5FA18913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0E-4DE8-93E4-3E5FA18913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0E-4DE8-93E4-3E5FA18913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0E-4DE8-93E4-3E5FA18913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0E-4DE8-93E4-3E5FA18913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0E-4DE8-93E4-3E5FA18913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0E-4DE8-93E4-3E5FA18913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0E-4DE8-93E4-3E5FA18913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0E-4DE8-93E4-3E5FA18913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0E-4DE8-93E4-3E5FA18913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0E-4DE8-93E4-3E5FA189131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12">
                  <c:v>-9.8457671756199794E-2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0E-4DE8-93E4-3E5FA1891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C-474F-8B13-8240B556FF5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C-474F-8B13-8240B556FF5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C-474F-8B13-8240B556FF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C-474F-8B13-8240B556FF5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C-474F-8B13-8240B556FF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2C-474F-8B13-8240B556FF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4">
                  <c:v>3.5009732675837011</c:v>
                </c:pt>
                <c:pt idx="12">
                  <c:v>4.1407810700450218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2C-474F-8B13-8240B556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2C-474F-8B13-8240B556FF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2C-474F-8B13-8240B556FF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2C-474F-8B13-8240B556FF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2C-474F-8B13-8240B556FF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2C-474F-8B13-8240B556FF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2C-474F-8B13-8240B556FF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2C-474F-8B13-8240B556FF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C-474F-8B13-8240B556FF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C-474F-8B13-8240B556FF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C-474F-8B13-8240B556FF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C-474F-8B13-8240B556FF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C-474F-8B13-8240B556FF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C-474F-8B13-8240B556FF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C-474F-8B13-8240B556FF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C-474F-8B13-8240B556FF5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3">
                  <c:v>-0.14831259666925423</c:v>
                </c:pt>
                <c:pt idx="4">
                  <c:v>-0.38160473888110547</c:v>
                </c:pt>
                <c:pt idx="12">
                  <c:v>-0.45705069064560266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2C-474F-8B13-8240B556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FD-48B8-B7A3-8735F189711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D-48B8-B7A3-8735F189711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FD-48B8-B7A3-8735F18971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D-48B8-B7A3-8735F189711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FD-48B8-B7A3-8735F18971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FD-48B8-B7A3-8735F18971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4">
                  <c:v>4.5354577510774456</c:v>
                </c:pt>
                <c:pt idx="12">
                  <c:v>4.9514757196859556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FD-48B8-B7A3-8735F1897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FD-48B8-B7A3-8735F18971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FD-48B8-B7A3-8735F18971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FD-48B8-B7A3-8735F18971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FD-48B8-B7A3-8735F18971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FD-48B8-B7A3-8735F18971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FD-48B8-B7A3-8735F18971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FD-48B8-B7A3-8735F18971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FD-48B8-B7A3-8735F18971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FD-48B8-B7A3-8735F18971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FD-48B8-B7A3-8735F18971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FD-48B8-B7A3-8735F18971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FD-48B8-B7A3-8735F18971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FD-48B8-B7A3-8735F18971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FD-48B8-B7A3-8735F18971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FD-48B8-B7A3-8735F189711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3">
                  <c:v>0.18942869759570691</c:v>
                </c:pt>
                <c:pt idx="4">
                  <c:v>0.14180833828927675</c:v>
                </c:pt>
                <c:pt idx="12">
                  <c:v>-1.6677146556082434E-2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FD-48B8-B7A3-8735F1897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E7-4928-A51F-8A326E52306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7-4928-A51F-8A326E52306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E7-4928-A51F-8A326E5230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7-4928-A51F-8A326E52306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E7-4928-A51F-8A326E5230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E7-4928-A51F-8A326E5230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4">
                  <c:v>2.4795615731785943</c:v>
                </c:pt>
                <c:pt idx="12">
                  <c:v>3.0389764362989675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E7-4928-A51F-8A326E52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E7-4928-A51F-8A326E5230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E7-4928-A51F-8A326E5230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E7-4928-A51F-8A326E5230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E7-4928-A51F-8A326E5230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E7-4928-A51F-8A326E5230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E7-4928-A51F-8A326E5230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E7-4928-A51F-8A326E5230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E7-4928-A51F-8A326E5230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E7-4928-A51F-8A326E5230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E7-4928-A51F-8A326E5230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E7-4928-A51F-8A326E5230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E7-4928-A51F-8A326E5230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E7-4928-A51F-8A326E5230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E7-4928-A51F-8A326E5230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E7-4928-A51F-8A326E52306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3">
                  <c:v>-0.51383692067784015</c:v>
                </c:pt>
                <c:pt idx="4">
                  <c:v>-0.61485398945766256</c:v>
                </c:pt>
                <c:pt idx="12">
                  <c:v>-0.93570983504266003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E7-4928-A51F-8A326E52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B-4890-ACDE-F524A7BD0E8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B-4890-ACDE-F524A7BD0E8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B-4890-ACDE-F524A7BD0E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B-4890-ACDE-F524A7BD0E8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B-4890-ACDE-F524A7BD0E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8B-4890-ACDE-F524A7BD0E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4">
                  <c:v>137800</c:v>
                </c:pt>
                <c:pt idx="12">
                  <c:v>723617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8B-4890-ACDE-F524A7BD0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8B-4890-ACDE-F524A7BD0E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8B-4890-ACDE-F524A7BD0E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B-4890-ACDE-F524A7BD0E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B-4890-ACDE-F524A7BD0E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B-4890-ACDE-F524A7BD0E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B-4890-ACDE-F524A7BD0E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B-4890-ACDE-F524A7BD0E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B-4890-ACDE-F524A7BD0E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B-4890-ACDE-F524A7BD0E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B-4890-ACDE-F524A7BD0E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8B-4890-ACDE-F524A7BD0E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8B-4890-ACDE-F524A7BD0E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8B-4890-ACDE-F524A7BD0E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8B-4890-ACDE-F524A7BD0E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8B-4890-ACDE-F524A7BD0E8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3">
                  <c:v>1.6039889462934109E-2</c:v>
                </c:pt>
                <c:pt idx="4">
                  <c:v>-5.875602792311585E-2</c:v>
                </c:pt>
                <c:pt idx="12">
                  <c:v>-3.7797091119910808E-2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8B-4890-ACDE-F524A7BD0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F0-4CB5-A8F7-B649FEE95CF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F0-4CB5-A8F7-B649FEE95CF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F0-4CB5-A8F7-B649FEE95C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F0-4CB5-A8F7-B649FEE95CF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F0-4CB5-A8F7-B649FEE95C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F0-4CB5-A8F7-B649FEE95C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4">
                  <c:v>6.7970391872278668</c:v>
                </c:pt>
                <c:pt idx="12">
                  <c:v>7.1474080901913579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F0-4CB5-A8F7-B649FEE9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F0-4CB5-A8F7-B649FEE95C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F0-4CB5-A8F7-B649FEE95C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F0-4CB5-A8F7-B649FEE95C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F0-4CB5-A8F7-B649FEE95C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F0-4CB5-A8F7-B649FEE95C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F0-4CB5-A8F7-B649FEE95C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F0-4CB5-A8F7-B649FEE95C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F0-4CB5-A8F7-B649FEE95C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F0-4CB5-A8F7-B649FEE95C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F0-4CB5-A8F7-B649FEE95C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F0-4CB5-A8F7-B649FEE95C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F0-4CB5-A8F7-B649FEE95C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F0-4CB5-A8F7-B649FEE95C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F0-4CB5-A8F7-B649FEE95C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F0-4CB5-A8F7-B649FEE95CF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3">
                  <c:v>-0.13943900934014675</c:v>
                </c:pt>
                <c:pt idx="4">
                  <c:v>-0.23713384319521502</c:v>
                </c:pt>
                <c:pt idx="12">
                  <c:v>-7.5378669058790315E-2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F0-4CB5-A8F7-B649FEE9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05-450D-B53E-E23B78CEFAC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5-450D-B53E-E23B78CEFAC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05-450D-B53E-E23B78CEFA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05-450D-B53E-E23B78CEFAC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05-450D-B53E-E23B78CEFA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05-450D-B53E-E23B78CEFA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4">
                  <c:v>6.6115860033208289</c:v>
                </c:pt>
                <c:pt idx="12">
                  <c:v>6.8685680380813681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05-450D-B53E-E23B78CE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05-450D-B53E-E23B78CEFA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05-450D-B53E-E23B78CEFA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05-450D-B53E-E23B78CEFA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05-450D-B53E-E23B78CEFA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05-450D-B53E-E23B78CEFA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05-450D-B53E-E23B78CEFA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05-450D-B53E-E23B78CEFA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05-450D-B53E-E23B78CEFA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05-450D-B53E-E23B78CEFA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05-450D-B53E-E23B78CEFA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05-450D-B53E-E23B78CEFA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05-450D-B53E-E23B78CEFA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05-450D-B53E-E23B78CEFA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05-450D-B53E-E23B78CEFA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05-450D-B53E-E23B78CEFAC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3">
                  <c:v>-0.15181677011040051</c:v>
                </c:pt>
                <c:pt idx="4">
                  <c:v>-0.20988008749275799</c:v>
                </c:pt>
                <c:pt idx="12">
                  <c:v>-9.1753657805035083E-2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05-450D-B53E-E23B78CEF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E-4EE4-BD85-76A771E0435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E-4EE4-BD85-76A771E0435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E-4EE4-BD85-76A771E043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E-4EE4-BD85-76A771E0435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E-4EE4-BD85-76A771E043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2E-4EE4-BD85-76A771E043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4">
                  <c:v>7.8212103456934798</c:v>
                </c:pt>
                <c:pt idx="12">
                  <c:v>7.9487950543379444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2E-4EE4-BD85-76A771E04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2E-4EE4-BD85-76A771E043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2E-4EE4-BD85-76A771E0435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52E-4EE4-BD85-76A771E04356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52E-4EE4-BD85-76A771E043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2E-4EE4-BD85-76A771E043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2E-4EE4-BD85-76A771E043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2E-4EE4-BD85-76A771E043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E-4EE4-BD85-76A771E043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E-4EE4-BD85-76A771E043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E-4EE4-BD85-76A771E043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E-4EE4-BD85-76A771E043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E-4EE4-BD85-76A771E043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E-4EE4-BD85-76A771E043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E-4EE4-BD85-76A771E043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E-4EE4-BD85-76A771E043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E-4EE4-BD85-76A771E043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E-4EE4-BD85-76A771E0435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3">
                  <c:v>-0.34573556982603471</c:v>
                </c:pt>
                <c:pt idx="4">
                  <c:v>-0.32257017714478486</c:v>
                </c:pt>
                <c:pt idx="12">
                  <c:v>2.571032834702347E-2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2E-4EE4-BD85-76A771E04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D-48C0-A2C5-1CC14FDFB0B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D-48C0-A2C5-1CC14FDFB0B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DD-48C0-A2C5-1CC14FDFB0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DD-48C0-A2C5-1CC14FDFB0B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D-48C0-A2C5-1CC14FDFB0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DD-48C0-A2C5-1CC14FDFB0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4">
                  <c:v>6.3727606798346352</c:v>
                </c:pt>
                <c:pt idx="12">
                  <c:v>7.4793307505640936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DD-48C0-A2C5-1CC14FDF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DD-48C0-A2C5-1CC14FDFB0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DD-48C0-A2C5-1CC14FDFB0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DD-48C0-A2C5-1CC14FDFB0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DD-48C0-A2C5-1CC14FDFB0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DD-48C0-A2C5-1CC14FDFB0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D-48C0-A2C5-1CC14FDFB0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D-48C0-A2C5-1CC14FDFB0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D-48C0-A2C5-1CC14FDFB0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D-48C0-A2C5-1CC14FDFB0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D-48C0-A2C5-1CC14FDFB0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D-48C0-A2C5-1CC14FDFB0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D-48C0-A2C5-1CC14FDFB0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D-48C0-A2C5-1CC14FDFB0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D-48C0-A2C5-1CC14FDFB0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D-48C0-A2C5-1CC14FDFB0B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3">
                  <c:v>0.15070828894399035</c:v>
                </c:pt>
                <c:pt idx="4">
                  <c:v>-0.84536528022680901</c:v>
                </c:pt>
                <c:pt idx="12">
                  <c:v>-0.94311880297594719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DD-48C0-A2C5-1CC14FDF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C-45C1-8BA7-5AEF63B49B7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C-45C1-8BA7-5AEF63B49B7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6C-45C1-8BA7-5AEF63B49B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6C-45C1-8BA7-5AEF63B49B7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6C-45C1-8BA7-5AEF63B49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6C-45C1-8BA7-5AEF63B49B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12">
                  <c:v>7.6632261958653993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6C-45C1-8BA7-5AEF63B49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6C-45C1-8BA7-5AEF63B49B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6C-45C1-8BA7-5AEF63B49B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6C-45C1-8BA7-5AEF63B49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6C-45C1-8BA7-5AEF63B49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6C-45C1-8BA7-5AEF63B49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6C-45C1-8BA7-5AEF63B49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6C-45C1-8BA7-5AEF63B49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6C-45C1-8BA7-5AEF63B49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6C-45C1-8BA7-5AEF63B49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6C-45C1-8BA7-5AEF63B49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6C-45C1-8BA7-5AEF63B49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6C-45C1-8BA7-5AEF63B49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6C-45C1-8BA7-5AEF63B49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6C-45C1-8BA7-5AEF63B49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6C-45C1-8BA7-5AEF63B49B7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12">
                  <c:v>-6.7760586468060602E-2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6C-45C1-8BA7-5AEF63B49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9-4188-AF12-87C93D0F743B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9-4188-AF12-87C93D0F743B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9-4188-AF12-87C93D0F74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9-4188-AF12-87C93D0F743B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9-4188-AF12-87C93D0F74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F9-4188-AF12-87C93D0F74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4">
                  <c:v>8.4181498141991007</c:v>
                </c:pt>
                <c:pt idx="12">
                  <c:v>7.8279658882371992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F9-4188-AF12-87C93D0F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F9-4188-AF12-87C93D0F74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F9-4188-AF12-87C93D0F74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F9-4188-AF12-87C93D0F7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9-4188-AF12-87C93D0F7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9-4188-AF12-87C93D0F7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9-4188-AF12-87C93D0F7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9-4188-AF12-87C93D0F7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9-4188-AF12-87C93D0F7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9-4188-AF12-87C93D0F7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9-4188-AF12-87C93D0F7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9-4188-AF12-87C93D0F7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F9-4188-AF12-87C93D0F7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F9-4188-AF12-87C93D0F7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F9-4188-AF12-87C93D0F7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F9-4188-AF12-87C93D0F743B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3">
                  <c:v>0.34990691852063627</c:v>
                </c:pt>
                <c:pt idx="4">
                  <c:v>0.524994038417125</c:v>
                </c:pt>
                <c:pt idx="12">
                  <c:v>0.24180031452127793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F9-4188-AF12-87C93D0F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F-4C20-A091-439679C4884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F-4C20-A091-439679C4884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F-4C20-A091-439679C488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F-4C20-A091-439679C4884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FF-4C20-A091-439679C488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FF-4C20-A091-439679C488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12">
                  <c:v>7.6632261958653993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FF-4C20-A091-439679C4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FF-4C20-A091-439679C488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FF-4C20-A091-439679C488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F-4C20-A091-439679C488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F-4C20-A091-439679C488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F-4C20-A091-439679C488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F-4C20-A091-439679C488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F-4C20-A091-439679C488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F-4C20-A091-439679C488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F-4C20-A091-439679C488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F-4C20-A091-439679C488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F-4C20-A091-439679C488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F-4C20-A091-439679C488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F-4C20-A091-439679C488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F-4C20-A091-439679C488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F-4C20-A091-439679C4884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12">
                  <c:v>-6.7760586468060602E-2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FF-4C20-A091-439679C4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5-42A4-B4DB-901C8CF0AF6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5-42A4-B4DB-901C8CF0AF6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5-42A4-B4DB-901C8CF0AF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5-42A4-B4DB-901C8CF0AF6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5-42A4-B4DB-901C8CF0AF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15-42A4-B4DB-901C8CF0AF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4">
                  <c:v>7.5561290322580641</c:v>
                </c:pt>
                <c:pt idx="12">
                  <c:v>7.8563186152736595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15-42A4-B4DB-901C8CF0A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15-42A4-B4DB-901C8CF0AF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15-42A4-B4DB-901C8CF0AF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15-42A4-B4DB-901C8CF0AF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15-42A4-B4DB-901C8CF0AF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15-42A4-B4DB-901C8CF0AF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15-42A4-B4DB-901C8CF0AF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15-42A4-B4DB-901C8CF0AF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15-42A4-B4DB-901C8CF0AF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15-42A4-B4DB-901C8CF0AF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15-42A4-B4DB-901C8CF0AF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5-42A4-B4DB-901C8CF0AF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15-42A4-B4DB-901C8CF0AF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15-42A4-B4DB-901C8CF0AF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15-42A4-B4DB-901C8CF0AF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15-42A4-B4DB-901C8CF0AF6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3">
                  <c:v>-1.0124125736896303</c:v>
                </c:pt>
                <c:pt idx="4">
                  <c:v>-0.86670054973550581</c:v>
                </c:pt>
                <c:pt idx="12">
                  <c:v>-5.8236437516687722E-2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15-42A4-B4DB-901C8CF0A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B5-41A4-B736-1DA5310E965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5-41A4-B736-1DA5310E965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B5-41A4-B736-1DA5310E96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B5-41A4-B736-1DA5310E965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B5-41A4-B736-1DA5310E96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B5-41A4-B736-1DA5310E96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4">
                  <c:v>8.2018348623853203</c:v>
                </c:pt>
                <c:pt idx="12">
                  <c:v>7.860013206301292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B5-41A4-B736-1DA5310E9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B5-41A4-B736-1DA5310E96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B5-41A4-B736-1DA5310E96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B5-41A4-B736-1DA5310E96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B5-41A4-B736-1DA5310E96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B5-41A4-B736-1DA5310E96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B5-41A4-B736-1DA5310E96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B5-41A4-B736-1DA5310E96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B5-41A4-B736-1DA5310E96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B5-41A4-B736-1DA5310E96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B5-41A4-B736-1DA5310E96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B5-41A4-B736-1DA5310E96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B5-41A4-B736-1DA5310E96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B5-41A4-B736-1DA5310E96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B5-41A4-B736-1DA5310E96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B5-41A4-B736-1DA5310E965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3">
                  <c:v>-0.78995256959437121</c:v>
                </c:pt>
                <c:pt idx="4">
                  <c:v>-0.17853323577418934</c:v>
                </c:pt>
                <c:pt idx="12">
                  <c:v>0.4692988661320463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B5-41A4-B736-1DA5310E9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3-44D6-82EB-3F3EAE0D7E2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3-44D6-82EB-3F3EAE0D7E2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83-44D6-82EB-3F3EAE0D7E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3-44D6-82EB-3F3EAE0D7E2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3-44D6-82EB-3F3EAE0D7E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83-44D6-82EB-3F3EAE0D7E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12">
                  <c:v>6.9612703079707323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83-44D6-82EB-3F3EAE0D7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83-44D6-82EB-3F3EAE0D7E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83-44D6-82EB-3F3EAE0D7E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83-44D6-82EB-3F3EAE0D7E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83-44D6-82EB-3F3EAE0D7E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83-44D6-82EB-3F3EAE0D7E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3-44D6-82EB-3F3EAE0D7E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3-44D6-82EB-3F3EAE0D7E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3-44D6-82EB-3F3EAE0D7E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3-44D6-82EB-3F3EAE0D7E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3-44D6-82EB-3F3EAE0D7E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3-44D6-82EB-3F3EAE0D7E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3-44D6-82EB-3F3EAE0D7E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3-44D6-82EB-3F3EAE0D7E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3-44D6-82EB-3F3EAE0D7E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3-44D6-82EB-3F3EAE0D7E2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12">
                  <c:v>-9.8457671756199794E-2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83-44D6-82EB-3F3EAE0D7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5A-4ED9-9223-E5BC20FEC24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A-4ED9-9223-E5BC20FEC24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5A-4ED9-9223-E5BC20FEC2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5A-4ED9-9223-E5BC20FEC24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5A-4ED9-9223-E5BC20FEC2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5A-4ED9-9223-E5BC20FEC2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4">
                  <c:v>81305</c:v>
                </c:pt>
                <c:pt idx="12">
                  <c:v>370785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5A-4ED9-9223-E5BC20FE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5A-4ED9-9223-E5BC20FEC2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5A-4ED9-9223-E5BC20FEC2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5A-4ED9-9223-E5BC20FEC2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5A-4ED9-9223-E5BC20FEC2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5A-4ED9-9223-E5BC20FEC2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5A-4ED9-9223-E5BC20FEC2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5A-4ED9-9223-E5BC20FEC2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5A-4ED9-9223-E5BC20FEC2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5A-4ED9-9223-E5BC20FEC2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5A-4ED9-9223-E5BC20FEC2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5A-4ED9-9223-E5BC20FEC2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5A-4ED9-9223-E5BC20FEC2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5A-4ED9-9223-E5BC20FEC2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5A-4ED9-9223-E5BC20FEC2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5A-4ED9-9223-E5BC20FEC24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3">
                  <c:v>1.8078936563334036E-2</c:v>
                </c:pt>
                <c:pt idx="4">
                  <c:v>-5.0951324851173152E-2</c:v>
                </c:pt>
                <c:pt idx="12">
                  <c:v>-1.5516595907378306E-2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5A-4ED9-9223-E5BC20FE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1-42CD-9F10-F07B4C070AB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1-42CD-9F10-F07B4C070AB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1-42CD-9F10-F07B4C070A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1-42CD-9F10-F07B4C070AB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1-42CD-9F10-F07B4C070A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91-42CD-9F10-F07B4C070A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4">
                  <c:v>6.4685410358952771</c:v>
                </c:pt>
                <c:pt idx="12">
                  <c:v>6.8592632170252328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91-42CD-9F10-F07B4C07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91-42CD-9F10-F07B4C070A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91-42CD-9F10-F07B4C070A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91-42CD-9F10-F07B4C070A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91-42CD-9F10-F07B4C070A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91-42CD-9F10-F07B4C070A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91-42CD-9F10-F07B4C070A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91-42CD-9F10-F07B4C070A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1-42CD-9F10-F07B4C070A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1-42CD-9F10-F07B4C070A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1-42CD-9F10-F07B4C070A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1-42CD-9F10-F07B4C070A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1-42CD-9F10-F07B4C070A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1-42CD-9F10-F07B4C070A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91-42CD-9F10-F07B4C070A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91-42CD-9F10-F07B4C070AB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3">
                  <c:v>-0.22118386291468806</c:v>
                </c:pt>
                <c:pt idx="4">
                  <c:v>-0.2750120050804874</c:v>
                </c:pt>
                <c:pt idx="12">
                  <c:v>-0.10663927617686575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91-42CD-9F10-F07B4C07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1-4EB1-AD3F-C3EA6384337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1-4EB1-AD3F-C3EA6384337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21-4EB1-AD3F-C3EA638433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1-4EB1-AD3F-C3EA6384337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1-4EB1-AD3F-C3EA638433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1-4EB1-AD3F-C3EA6384337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4">
                  <c:v>6.4623127447150628</c:v>
                </c:pt>
                <c:pt idx="12">
                  <c:v>6.8520122620526305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21-4EB1-AD3F-C3EA6384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21-4EB1-AD3F-C3EA638433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21-4EB1-AD3F-C3EA638433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21-4EB1-AD3F-C3EA638433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1-4EB1-AD3F-C3EA638433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1-4EB1-AD3F-C3EA638433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1-4EB1-AD3F-C3EA638433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1-4EB1-AD3F-C3EA638433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1-4EB1-AD3F-C3EA638433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1-4EB1-AD3F-C3EA638433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1-4EB1-AD3F-C3EA638433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1-4EB1-AD3F-C3EA638433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1-4EB1-AD3F-C3EA638433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1-4EB1-AD3F-C3EA638433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1-4EB1-AD3F-C3EA638433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1-4EB1-AD3F-C3EA6384337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3">
                  <c:v>-0.17971005951999963</c:v>
                </c:pt>
                <c:pt idx="4">
                  <c:v>-0.30549386791755317</c:v>
                </c:pt>
                <c:pt idx="12">
                  <c:v>-8.6089884032155339E-2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21-4EB1-AD3F-C3EA63843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6-4EED-8AAF-60C0FF0288F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6-4EED-8AAF-60C0FF0288F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26-4EED-8AAF-60C0FF0288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26-4EED-8AAF-60C0FF0288F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6-4EED-8AAF-60C0FF0288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6-4EED-8AAF-60C0FF0288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4">
                  <c:v>6.5195181797903192</c:v>
                </c:pt>
                <c:pt idx="12">
                  <c:v>6.9204878048780492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26-4EED-8AAF-60C0FF028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26-4EED-8AAF-60C0FF0288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26-4EED-8AAF-60C0FF0288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26-4EED-8AAF-60C0FF0288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26-4EED-8AAF-60C0FF0288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26-4EED-8AAF-60C0FF0288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26-4EED-8AAF-60C0FF0288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26-4EED-8AAF-60C0FF0288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26-4EED-8AAF-60C0FF0288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26-4EED-8AAF-60C0FF0288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26-4EED-8AAF-60C0FF0288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26-4EED-8AAF-60C0FF0288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26-4EED-8AAF-60C0FF0288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26-4EED-8AAF-60C0FF0288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26-4EED-8AAF-60C0FF0288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26-4EED-8AAF-60C0FF0288F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3">
                  <c:v>-0.59361969862859887</c:v>
                </c:pt>
                <c:pt idx="4">
                  <c:v>5.7878585092563384E-4</c:v>
                </c:pt>
                <c:pt idx="12">
                  <c:v>-0.29777878356793241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26-4EED-8AAF-60C0FF028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D-4ECD-B646-D28653D6829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D-4ECD-B646-D28653D6829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D-4ECD-B646-D28653D682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D-4ECD-B646-D28653D6829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D-4ECD-B646-D28653D682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5D-4ECD-B646-D28653D682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4">
                  <c:v>6.4527386646904263</c:v>
                </c:pt>
                <c:pt idx="12">
                  <c:v>7.3773803566254905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5D-4ECD-B646-D28653D68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5D-4ECD-B646-D28653D682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5D-4ECD-B646-D28653D682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5D-4ECD-B646-D28653D682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5D-4ECD-B646-D28653D682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5D-4ECD-B646-D28653D682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5D-4ECD-B646-D28653D682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D-4ECD-B646-D28653D682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D-4ECD-B646-D28653D682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D-4ECD-B646-D28653D682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D-4ECD-B646-D28653D682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D-4ECD-B646-D28653D682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D-4ECD-B646-D28653D682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D-4ECD-B646-D28653D682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D-4ECD-B646-D28653D682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D-4ECD-B646-D28653D6829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3">
                  <c:v>-0.15759097144047374</c:v>
                </c:pt>
                <c:pt idx="4">
                  <c:v>-0.26229047769092251</c:v>
                </c:pt>
                <c:pt idx="12">
                  <c:v>-9.3188544009751517E-2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5D-4ECD-B646-D28653D68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6-45FF-A896-53AA4590143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6-45FF-A896-53AA4590143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6-45FF-A896-53AA45901436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86-45FF-A896-53AA4590143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86-45FF-A896-53AA459014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86-45FF-A896-53AA45901436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  <c:pt idx="4">
                  <c:v>0.73699999999999999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86-45FF-A896-53AA4590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86-45FF-A896-53AA45901436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86-45FF-A896-53AA459014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86-45FF-A896-53AA459014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6-45FF-A896-53AA459014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6-45FF-A896-53AA459014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6-45FF-A896-53AA459014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6-45FF-A896-53AA459014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6-45FF-A896-53AA459014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6-45FF-A896-53AA459014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6-45FF-A896-53AA459014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6-45FF-A896-53AA459014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86-45FF-A896-53AA459014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86-45FF-A896-53AA459014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86-45FF-A896-53AA459014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86-45FF-A896-53AA4590143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  <c:pt idx="3">
                  <c:v>4.1360991651909984E-2</c:v>
                </c:pt>
                <c:pt idx="4">
                  <c:v>-3.445565308528753E-2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86-45FF-A896-53AA4590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C-4CCE-804F-40AF2A2F2D71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C-4CCE-804F-40AF2A2F2D71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C-4CCE-804F-40AF2A2F2D71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C-4CCE-804F-40AF2A2F2D71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C-4CCE-804F-40AF2A2F2D71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  <c:pt idx="4">
                  <c:v>0.56069999999999998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1C-4CCE-804F-40AF2A2F2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1C-4CCE-804F-40AF2A2F2D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1C-4CCE-804F-40AF2A2F2D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1C-4CCE-804F-40AF2A2F2D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1C-4CCE-804F-40AF2A2F2D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1C-4CCE-804F-40AF2A2F2D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C-4CCE-804F-40AF2A2F2D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C-4CCE-804F-40AF2A2F2D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C-4CCE-804F-40AF2A2F2D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C-4CCE-804F-40AF2A2F2D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C-4CCE-804F-40AF2A2F2D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C-4CCE-804F-40AF2A2F2D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C-4CCE-804F-40AF2A2F2D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C-4CCE-804F-40AF2A2F2D71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  <c:pt idx="3">
                  <c:v>8.0823045267489624E-2</c:v>
                </c:pt>
                <c:pt idx="4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1C-4CCE-804F-40AF2A2F2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9-47E9-9CE7-945308057A71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9-47E9-9CE7-945308057A7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79-47E9-9CE7-945308057A71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9-47E9-9CE7-945308057A7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9-47E9-9CE7-945308057A71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  <c:pt idx="4">
                  <c:v>0.70620000000000005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79-47E9-9CE7-94530805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79-47E9-9CE7-945308057A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79-47E9-9CE7-945308057A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79-47E9-9CE7-945308057A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79-47E9-9CE7-945308057A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79-47E9-9CE7-945308057A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79-47E9-9CE7-945308057A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79-47E9-9CE7-945308057A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79-47E9-9CE7-945308057A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79-47E9-9CE7-945308057A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79-47E9-9CE7-945308057A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79-47E9-9CE7-945308057A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79-47E9-9CE7-945308057A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79-47E9-9CE7-945308057A7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  <c:pt idx="3">
                  <c:v>1.0499394265715223E-2</c:v>
                </c:pt>
                <c:pt idx="4">
                  <c:v>2.7200000000000113E-2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79-47E9-9CE7-94530805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7-4594-A69A-D0CDA4F9E3F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7-4594-A69A-D0CDA4F9E3F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7-4594-A69A-D0CDA4F9E3FA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7-4594-A69A-D0CDA4F9E3F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7-4594-A69A-D0CDA4F9E3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F7-4594-A69A-D0CDA4F9E3FA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  <c:pt idx="4">
                  <c:v>0.79709999999999992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F7-4594-A69A-D0CDA4F9E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F7-4594-A69A-D0CDA4F9E3FA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0.47420000000000001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F7-4594-A69A-D0CDA4F9E3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F7-4594-A69A-D0CDA4F9E3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F7-4594-A69A-D0CDA4F9E3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F7-4594-A69A-D0CDA4F9E3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7-4594-A69A-D0CDA4F9E3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7-4594-A69A-D0CDA4F9E3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7-4594-A69A-D0CDA4F9E3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7-4594-A69A-D0CDA4F9E3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7-4594-A69A-D0CDA4F9E3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7-4594-A69A-D0CDA4F9E3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7-4594-A69A-D0CDA4F9E3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7-4594-A69A-D0CDA4F9E3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7-4594-A69A-D0CDA4F9E3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7-4594-A69A-D0CDA4F9E3F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  <c:pt idx="3">
                  <c:v>3.923647932131491E-2</c:v>
                </c:pt>
                <c:pt idx="4">
                  <c:v>-3.8480096501809613E-2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F7-4594-A69A-D0CDA4F9E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8-4DE2-B85D-1515A2ED4E5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8-4DE2-B85D-1515A2ED4E5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F8-4DE2-B85D-1515A2ED4E53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8-4DE2-B85D-1515A2ED4E5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F8-4DE2-B85D-1515A2ED4E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F8-4DE2-B85D-1515A2ED4E53}"/>
              </c:ext>
            </c:extLst>
          </c:dPt>
          <c:cat>
            <c:numRef>
              <c:f>'tasa de ocupación evol mens'!$A$9:$A$21</c:f>
              <c:numCache>
                <c:formatCode>General</c:formatCode>
                <c:ptCount val="13"/>
              </c:numCache>
            </c:num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  <c:pt idx="4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F8-4DE2-B85D-1515A2ED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F8-4DE2-B85D-1515A2ED4E53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0.49359999999999998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F8-4DE2-B85D-1515A2ED4E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F8-4DE2-B85D-1515A2ED4E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F8-4DE2-B85D-1515A2ED4E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F8-4DE2-B85D-1515A2ED4E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F8-4DE2-B85D-1515A2ED4E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F8-4DE2-B85D-1515A2ED4E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F8-4DE2-B85D-1515A2ED4E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F8-4DE2-B85D-1515A2ED4E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F8-4DE2-B85D-1515A2ED4E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F8-4DE2-B85D-1515A2ED4E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F8-4DE2-B85D-1515A2ED4E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F8-4DE2-B85D-1515A2ED4E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F8-4DE2-B85D-1515A2ED4E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F8-4DE2-B85D-1515A2ED4E5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  <c:pt idx="3">
                  <c:v>4.2994553250666145E-2</c:v>
                </c:pt>
                <c:pt idx="4">
                  <c:v>-4.3796482115452617E-2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F8-4DE2-B85D-1515A2ED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31243</c:v>
                </c:pt>
                <c:pt idx="1">
                  <c:v>10329</c:v>
                </c:pt>
                <c:pt idx="2">
                  <c:v>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0-43AE-9893-80C63F05979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27512</c:v>
                </c:pt>
                <c:pt idx="1">
                  <c:v>14965</c:v>
                </c:pt>
                <c:pt idx="2">
                  <c:v>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0-43AE-9893-80C63F05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D0-43AE-9893-80C63F05979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D0-43AE-9893-80C63F05979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D0-43AE-9893-80C63F05979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0-43AE-9893-80C63F05979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D0-43AE-9893-80C63F05979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0-43AE-9893-80C63F05979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D0-43AE-9893-80C63F05979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D0-43AE-9893-80C63F05979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D0-43AE-9893-80C63F05979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0.57610721390430319</c:v>
                </c:pt>
                <c:pt idx="1">
                  <c:v>0.31337032771437545</c:v>
                </c:pt>
                <c:pt idx="2">
                  <c:v>0.11052245838132133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D0-43AE-9893-80C63F05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D0-43AE-9893-80C63F0597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D0-43AE-9893-80C63F0597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D0-43AE-9893-80C63F0597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D0-43AE-9893-80C63F0597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D0-43AE-9893-80C63F05979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D0-43AE-9893-80C63F05979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D0-43AE-9893-80C63F05979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D0-43AE-9893-80C63F05979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D0-43AE-9893-80C63F05979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D0-43AE-9893-80C63F05979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D0-43AE-9893-80C63F05979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D0-43AE-9893-80C63F05979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-0.11941874979995515</c:v>
                </c:pt>
                <c:pt idx="1">
                  <c:v>0.44883338174072995</c:v>
                </c:pt>
                <c:pt idx="2">
                  <c:v>-0.35931051226025734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D0-43AE-9893-80C63F0597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A-44E4-9610-1857A8EAA4A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A-44E4-9610-1857A8EAA4A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A-44E4-9610-1857A8EAA4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A-44E4-9610-1857A8EAA4A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6A-44E4-9610-1857A8EAA4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6A-44E4-9610-1857A8EAA4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16451</c:v>
                </c:pt>
                <c:pt idx="4">
                  <c:v>16451</c:v>
                </c:pt>
                <c:pt idx="12">
                  <c:v>71497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6A-44E4-9610-1857A8EA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6A-44E4-9610-1857A8EAA4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6A-44E4-9610-1857A8EAA4A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B6A-44E4-9610-1857A8EAA4A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B6A-44E4-9610-1857A8EAA4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A-44E4-9610-1857A8EAA4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A-44E4-9610-1857A8EAA4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A-44E4-9610-1857A8EAA4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A-44E4-9610-1857A8EAA4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A-44E4-9610-1857A8EAA4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A-44E4-9610-1857A8EAA4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A-44E4-9610-1857A8EAA4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6A-44E4-9610-1857A8EAA4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6A-44E4-9610-1857A8EAA4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6A-44E4-9610-1857A8EAA4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6A-44E4-9610-1857A8EAA4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6A-44E4-9610-1857A8EAA4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6A-44E4-9610-1857A8EAA4A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3">
                  <c:v>6.561730794144327E-2</c:v>
                </c:pt>
                <c:pt idx="4">
                  <c:v>0.18148520540074697</c:v>
                </c:pt>
                <c:pt idx="12">
                  <c:v>-9.3436969036086559E-2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6A-44E4-9610-1857A8EA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54C-4FB4-A7E6-73D2E63001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54C-4FB4-A7E6-73D2E63001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54C-4FB4-A7E6-73D2E63001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54C-4FB4-A7E6-73D2E63001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54C-4FB4-A7E6-73D2E63001B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4C-4FB4-A7E6-73D2E63001B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4C-4FB4-A7E6-73D2E63001B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4C-4FB4-A7E6-73D2E63001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4C-4FB4-A7E6-73D2E63001B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4C-4FB4-A7E6-73D2E63001B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4C-4FB4-A7E6-73D2E6300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27512</c:v>
                </c:pt>
                <c:pt idx="1">
                  <c:v>14965</c:v>
                </c:pt>
                <c:pt idx="2">
                  <c:v>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C-4FB4-A7E6-73D2E6300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47-4C42-86A5-E5AE6DC1205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7-4C42-86A5-E5AE6DC1205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7-4C42-86A5-E5AE6DC1205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7-4C42-86A5-E5AE6DC1205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7-4C42-86A5-E5AE6DC1205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7-4C42-86A5-E5AE6DC1205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7-4C42-86A5-E5AE6DC1205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7-4C42-86A5-E5AE6DC1205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47-4C42-86A5-E5AE6DC1205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7-4C42-86A5-E5AE6DC12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247-4C42-86A5-E5AE6DC1205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47-4C42-86A5-E5AE6DC1205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47-4C42-86A5-E5AE6DC1205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47-4C42-86A5-E5AE6DC1205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47-4C42-86A5-E5AE6DC12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47-4C42-86A5-E5AE6DC1205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47-4C42-86A5-E5AE6DC1205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47-4C42-86A5-E5AE6DC1205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47-4C42-86A5-E5AE6DC1205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47-4C42-86A5-E5AE6DC1205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47-4C42-86A5-E5AE6DC1205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47-4C42-86A5-E5AE6DC1205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47-4C42-86A5-E5AE6DC1205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47-4C42-86A5-E5AE6DC1205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47-4C42-86A5-E5AE6DC1205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47-4C42-86A5-E5AE6DC1205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47-4C42-86A5-E5AE6DC1205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47-4C42-86A5-E5AE6DC1205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47-4C42-86A5-E5AE6DC1205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47-4C42-86A5-E5AE6DC1205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47-4C42-86A5-E5AE6DC1205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47-4C42-86A5-E5AE6DC1205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47-4C42-86A5-E5AE6DC120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247-4C42-86A5-E5AE6DC1205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47-4C42-86A5-E5AE6DC12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247-4C42-86A5-E5AE6DC12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247-4C42-86A5-E5AE6DC12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247-4C42-86A5-E5AE6DC12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247-4C42-86A5-E5AE6DC12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247-4C42-86A5-E5AE6DC120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247-4C42-86A5-E5AE6DC120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247-4C42-86A5-E5AE6DC120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247-4C42-86A5-E5AE6DC120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247-4C42-86A5-E5AE6DC120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247-4C42-86A5-E5AE6DC120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247-4C42-86A5-E5AE6DC120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247-4C42-86A5-E5AE6DC120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247-4C42-86A5-E5AE6DC120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247-4C42-86A5-E5AE6DC1205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247-4C42-86A5-E5AE6DC120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47-4C42-86A5-E5AE6DC1205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47-4C42-86A5-E5AE6DC1205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47-4C42-86A5-E5AE6DC1205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47-4C42-86A5-E5AE6DC1205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47-4C42-86A5-E5AE6DC1205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47-4C42-86A5-E5AE6DC1205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47-4C42-86A5-E5AE6DC1205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47-4C42-86A5-E5AE6DC1205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47-4C42-86A5-E5AE6DC1205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47-4C42-86A5-E5AE6DC1205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47-4C42-86A5-E5AE6DC1205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47-4C42-86A5-E5AE6DC1205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47-4C42-86A5-E5AE6DC1205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47-4C42-86A5-E5AE6DC1205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47-4C42-86A5-E5AE6DC1205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47-4C42-86A5-E5AE6DC120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247-4C42-86A5-E5AE6DC1205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47-4C42-86A5-E5AE6DC1205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47-4C42-86A5-E5AE6DC1205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47-4C42-86A5-E5AE6DC1205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47-4C42-86A5-E5AE6DC1205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47-4C42-86A5-E5AE6DC1205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47-4C42-86A5-E5AE6DC1205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47-4C42-86A5-E5AE6DC1205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47-4C42-86A5-E5AE6DC1205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47-4C42-86A5-E5AE6DC1205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47-4C42-86A5-E5AE6DC1205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47-4C42-86A5-E5AE6DC1205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47-4C42-86A5-E5AE6DC1205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47-4C42-86A5-E5AE6DC1205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47-4C42-86A5-E5AE6DC1205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47-4C42-86A5-E5AE6DC1205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47-4C42-86A5-E5AE6DC120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247-4C42-86A5-E5AE6DC1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56-490B-AFD0-57CA214E677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56-490B-AFD0-57CA214E677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56-490B-AFD0-57CA214E677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56-490B-AFD0-57CA214E677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2943</c:v>
                </c:pt>
                <c:pt idx="1">
                  <c:v>33615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56-490B-AFD0-57CA214E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44883</c:v>
                </c:pt>
                <c:pt idx="1">
                  <c:v>4227</c:v>
                </c:pt>
                <c:pt idx="2">
                  <c:v>40656</c:v>
                </c:pt>
                <c:pt idx="3">
                  <c:v>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F-4652-A717-C7493CBDFB6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37960</c:v>
                </c:pt>
                <c:pt idx="1">
                  <c:v>2166</c:v>
                </c:pt>
                <c:pt idx="2">
                  <c:v>35794</c:v>
                </c:pt>
                <c:pt idx="3">
                  <c:v>11850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F-4652-A717-C7493CBDFB6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36558</c:v>
                </c:pt>
                <c:pt idx="1">
                  <c:v>2943</c:v>
                </c:pt>
                <c:pt idx="2">
                  <c:v>33615</c:v>
                </c:pt>
                <c:pt idx="3">
                  <c:v>11197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F-4652-A717-C7493CBDF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-3.6933614330874609E-2</c:v>
                </c:pt>
                <c:pt idx="1">
                  <c:v>0.3587257617728532</c:v>
                </c:pt>
                <c:pt idx="2">
                  <c:v>-6.0876124490138017E-2</c:v>
                </c:pt>
                <c:pt idx="3">
                  <c:v>-5.5105485232067486E-2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BF-4652-A717-C7493CBDFB6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0.76553240498377129</c:v>
                </c:pt>
                <c:pt idx="1">
                  <c:v>6.1627054758664014E-2</c:v>
                </c:pt>
                <c:pt idx="2">
                  <c:v>0.70390535022510736</c:v>
                </c:pt>
                <c:pt idx="3">
                  <c:v>0.23446759501622866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BF-4652-A717-C7493CBDF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83-49CF-9A7D-26C352B1D8A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83-49CF-9A7D-26C352B1D8A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3-49CF-9A7D-26C352B1D8A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3-49CF-9A7D-26C352B1D8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1902</c:v>
                </c:pt>
                <c:pt idx="1">
                  <c:v>18689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83-49CF-9A7D-26C352B1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26949</c:v>
                </c:pt>
                <c:pt idx="1">
                  <c:v>2049</c:v>
                </c:pt>
                <c:pt idx="2">
                  <c:v>24900</c:v>
                </c:pt>
                <c:pt idx="3">
                  <c:v>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B-4300-B7F5-7EB16B5C5A5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25474</c:v>
                </c:pt>
                <c:pt idx="1">
                  <c:v>1540</c:v>
                </c:pt>
                <c:pt idx="2">
                  <c:v>23934</c:v>
                </c:pt>
                <c:pt idx="3">
                  <c:v>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B-4300-B7F5-7EB16B5C5A5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20591</c:v>
                </c:pt>
                <c:pt idx="1">
                  <c:v>1902</c:v>
                </c:pt>
                <c:pt idx="2">
                  <c:v>18689</c:v>
                </c:pt>
                <c:pt idx="3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2B-4300-B7F5-7EB16B5C5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-0.19168564026065793</c:v>
                </c:pt>
                <c:pt idx="1">
                  <c:v>0.23506493506493498</c:v>
                </c:pt>
                <c:pt idx="2">
                  <c:v>-0.21914431352887109</c:v>
                </c:pt>
                <c:pt idx="3">
                  <c:v>0.19968798751950079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2B-4300-B7F5-7EB16B5C5A58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0.748437045652806</c:v>
                </c:pt>
                <c:pt idx="1">
                  <c:v>6.913346903169526E-2</c:v>
                </c:pt>
                <c:pt idx="2">
                  <c:v>0.67930357662111074</c:v>
                </c:pt>
                <c:pt idx="3">
                  <c:v>0.25156295434719395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2B-4300-B7F5-7EB16B5C5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37-436C-8FF0-7C0ED7EE845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37-436C-8FF0-7C0ED7EE845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7-436C-8FF0-7C0ED7EE845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7-436C-8FF0-7C0ED7EE845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1041</c:v>
                </c:pt>
                <c:pt idx="1">
                  <c:v>14926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37-436C-8FF0-7C0ED7EE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17934</c:v>
                </c:pt>
                <c:pt idx="1">
                  <c:v>2178</c:v>
                </c:pt>
                <c:pt idx="2">
                  <c:v>15756</c:v>
                </c:pt>
                <c:pt idx="3">
                  <c:v>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3-42C5-865F-DC72EAFAA03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12486</c:v>
                </c:pt>
                <c:pt idx="1">
                  <c:v>626</c:v>
                </c:pt>
                <c:pt idx="2">
                  <c:v>11860</c:v>
                </c:pt>
                <c:pt idx="3">
                  <c:v>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3-42C5-865F-DC72EAFAA03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15967</c:v>
                </c:pt>
                <c:pt idx="1">
                  <c:v>1041</c:v>
                </c:pt>
                <c:pt idx="2">
                  <c:v>14926</c:v>
                </c:pt>
                <c:pt idx="3">
                  <c:v>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63-42C5-865F-DC72EAFA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0.27879224731699503</c:v>
                </c:pt>
                <c:pt idx="1">
                  <c:v>0.66293929712460065</c:v>
                </c:pt>
                <c:pt idx="2">
                  <c:v>0.25851602023608766</c:v>
                </c:pt>
                <c:pt idx="3">
                  <c:v>-0.2968261799046209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63-42C5-865F-DC72EAFAA03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0.78876648718075382</c:v>
                </c:pt>
                <c:pt idx="1">
                  <c:v>5.1425184014227139E-2</c:v>
                </c:pt>
                <c:pt idx="2">
                  <c:v>0.73734130316652668</c:v>
                </c:pt>
                <c:pt idx="3">
                  <c:v>0.21123351281924616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63-42C5-865F-DC72EAFA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48-4371-A65B-6836E3D545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48-4371-A65B-6836E3D545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48-4371-A65B-6836E3D545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8-4371-A65B-6836E3D5454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8-4371-A65B-6836E3D545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48-4371-A65B-6836E3D5454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48-4371-A65B-6836E3D5454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48-4371-A65B-6836E3D5454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48-4371-A65B-6836E3D5454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D48-4371-A65B-6836E3D5454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8-4371-A65B-6836E3D5454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8-4371-A65B-6836E3D5454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8-4371-A65B-6836E3D5454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8-4371-A65B-6836E3D5454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8-4371-A65B-6836E3D5454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8-4371-A65B-6836E3D5454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48-4371-A65B-6836E3D5454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48-4371-A65B-6836E3D5454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48-4371-A65B-6836E3D5454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D48-4371-A65B-6836E3D5454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D48-4371-A65B-6836E3D5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6-4869-9434-0ACD5FAF11F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6-4869-9434-0ACD5FAF11F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6-4869-9434-0ACD5FAF11F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6-4869-9434-0ACD5FAF11F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6-4869-9434-0ACD5FAF11F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6-4869-9434-0ACD5FAF11F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6-4869-9434-0ACD5FAF11F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6-4869-9434-0ACD5FAF11F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6-4869-9434-0ACD5FAF11F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6-4869-9434-0ACD5FAF1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C76-4869-9434-0ACD5FAF11F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6-4869-9434-0ACD5FAF11F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6-4869-9434-0ACD5FAF11F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6-4869-9434-0ACD5FAF11F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6-4869-9434-0ACD5FAF1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C76-4869-9434-0ACD5FAF11F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C76-4869-9434-0ACD5FAF11F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6-4869-9434-0ACD5FAF11F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6-4869-9434-0ACD5FAF11F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6-4869-9434-0ACD5FAF11F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6-4869-9434-0ACD5FAF11F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76-4869-9434-0ACD5FAF11F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76-4869-9434-0ACD5FAF11F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76-4869-9434-0ACD5FAF11F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76-4869-9434-0ACD5FAF11F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76-4869-9434-0ACD5FAF11F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76-4869-9434-0ACD5FAF11F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76-4869-9434-0ACD5FAF11F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76-4869-9434-0ACD5FAF11F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76-4869-9434-0ACD5FAF11F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76-4869-9434-0ACD5FAF11F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76-4869-9434-0ACD5FAF11F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76-4869-9434-0ACD5FAF11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C76-4869-9434-0ACD5FAF11F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76-4869-9434-0ACD5FAF11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76-4869-9434-0ACD5FAF11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76-4869-9434-0ACD5FAF11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76-4869-9434-0ACD5FAF11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76-4869-9434-0ACD5FAF11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C76-4869-9434-0ACD5FAF11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C76-4869-9434-0ACD5FAF11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C76-4869-9434-0ACD5FAF11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C76-4869-9434-0ACD5FAF11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C76-4869-9434-0ACD5FAF11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C76-4869-9434-0ACD5FAF11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C76-4869-9434-0ACD5FAF11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C76-4869-9434-0ACD5FAF11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C76-4869-9434-0ACD5FAF11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C76-4869-9434-0ACD5FAF11F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C76-4869-9434-0ACD5FAF11F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76-4869-9434-0ACD5FAF11F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76-4869-9434-0ACD5FAF11F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76-4869-9434-0ACD5FAF11F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76-4869-9434-0ACD5FAF11F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76-4869-9434-0ACD5FAF11F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76-4869-9434-0ACD5FAF11F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76-4869-9434-0ACD5FAF11F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C76-4869-9434-0ACD5FAF11F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C76-4869-9434-0ACD5FAF11F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C76-4869-9434-0ACD5FAF11F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C76-4869-9434-0ACD5FAF11F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76-4869-9434-0ACD5FAF11F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76-4869-9434-0ACD5FAF11F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76-4869-9434-0ACD5FAF11F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76-4869-9434-0ACD5FAF11F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76-4869-9434-0ACD5FAF11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C76-4869-9434-0ACD5FAF11F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76-4869-9434-0ACD5FAF11F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76-4869-9434-0ACD5FAF11F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76-4869-9434-0ACD5FAF11F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C76-4869-9434-0ACD5FAF11F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C76-4869-9434-0ACD5FAF11F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C76-4869-9434-0ACD5FAF11F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C76-4869-9434-0ACD5FAF11F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C76-4869-9434-0ACD5FAF11F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C76-4869-9434-0ACD5FAF11F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C76-4869-9434-0ACD5FAF11F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C76-4869-9434-0ACD5FAF11F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C76-4869-9434-0ACD5FAF11F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C76-4869-9434-0ACD5FAF11F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C76-4869-9434-0ACD5FAF11F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C76-4869-9434-0ACD5FAF11F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C76-4869-9434-0ACD5FAF11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C76-4869-9434-0ACD5FAF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3-4C54-8FC4-7EF657BAD7A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3-4C54-8FC4-7EF657BAD7A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63-4C54-8FC4-7EF657BAD7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63-4C54-8FC4-7EF657BAD7A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63-4C54-8FC4-7EF657BAD7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63-4C54-8FC4-7EF657BAD7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4">
                  <c:v>4354</c:v>
                </c:pt>
                <c:pt idx="12">
                  <c:v>23489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63-4C54-8FC4-7EF657BA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63-4C54-8FC4-7EF657BAD7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63-4C54-8FC4-7EF657BAD7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63-4C54-8FC4-7EF657BAD7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63-4C54-8FC4-7EF657BAD7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63-4C54-8FC4-7EF657BAD7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63-4C54-8FC4-7EF657BAD7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3-4C54-8FC4-7EF657BAD7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3-4C54-8FC4-7EF657BAD7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3-4C54-8FC4-7EF657BAD7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3-4C54-8FC4-7EF657BAD7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3-4C54-8FC4-7EF657BAD7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63-4C54-8FC4-7EF657BAD7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63-4C54-8FC4-7EF657BAD7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63-4C54-8FC4-7EF657BAD7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63-4C54-8FC4-7EF657BAD7A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3">
                  <c:v>-0.22462375920589173</c:v>
                </c:pt>
                <c:pt idx="4">
                  <c:v>-4.4546850998463894E-2</c:v>
                </c:pt>
                <c:pt idx="12">
                  <c:v>-0.17426000140617315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63-4C54-8FC4-7EF657BA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B-47D6-838D-51AE7DC948A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B-47D6-838D-51AE7DC948A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8B-47D6-838D-51AE7DC94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8B-47D6-838D-51AE7DC948A1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8B-47D6-838D-51AE7DC94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1-4DA6-8EE7-7BCF4AB9A9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B1-4DA6-8EE7-7BCF4AB9A9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B1-4DA6-8EE7-7BCF4AB9A9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B1-4DA6-8EE7-7BCF4AB9A9A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B1-4DA6-8EE7-7BCF4AB9A9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B1-4DA6-8EE7-7BCF4AB9A9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B1-4DA6-8EE7-7BCF4AB9A9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B1-4DA6-8EE7-7BCF4AB9A9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B1-4DA6-8EE7-7BCF4AB9A9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B1-4DA6-8EE7-7BCF4AB9A9A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B1-4DA6-8EE7-7BCF4AB9A9A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1-4DA6-8EE7-7BCF4AB9A9A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1-4DA6-8EE7-7BCF4AB9A9A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B1-4DA6-8EE7-7BCF4AB9A9A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1-4DA6-8EE7-7BCF4AB9A9A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B1-4DA6-8EE7-7BCF4AB9A9A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B1-4DA6-8EE7-7BCF4AB9A9A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B1-4DA6-8EE7-7BCF4AB9A9A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B1-4DA6-8EE7-7BCF4AB9A9A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DB1-4DA6-8EE7-7BCF4AB9A9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B1-4DA6-8EE7-7BCF4AB9A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20-44EC-8626-7816B4338E8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20-44EC-8626-7816B4338E8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20-44EC-8626-7816B4338E8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0-44EC-8626-7816B4338E8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20-44EC-8626-7816B4338E8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20-44EC-8626-7816B4338E8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20-44EC-8626-7816B4338E8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20-44EC-8626-7816B4338E8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20-44EC-8626-7816B4338E8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20-44EC-8626-7816B4338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220-44EC-8626-7816B4338E8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20-44EC-8626-7816B4338E8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20-44EC-8626-7816B4338E8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20-44EC-8626-7816B4338E8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20-44EC-8626-7816B4338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220-44EC-8626-7816B4338E8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220-44EC-8626-7816B4338E8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20-44EC-8626-7816B4338E8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20-44EC-8626-7816B4338E8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20-44EC-8626-7816B4338E8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20-44EC-8626-7816B4338E8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20-44EC-8626-7816B4338E8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20-44EC-8626-7816B4338E8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20-44EC-8626-7816B4338E8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20-44EC-8626-7816B4338E8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20-44EC-8626-7816B4338E8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20-44EC-8626-7816B4338E8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20-44EC-8626-7816B4338E8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20-44EC-8626-7816B4338E8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20-44EC-8626-7816B4338E8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20-44EC-8626-7816B4338E8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20-44EC-8626-7816B4338E8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20-44EC-8626-7816B4338E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220-44EC-8626-7816B4338E8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220-44EC-8626-7816B4338E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220-44EC-8626-7816B4338E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220-44EC-8626-7816B4338E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220-44EC-8626-7816B4338E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220-44EC-8626-7816B4338E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220-44EC-8626-7816B4338E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220-44EC-8626-7816B4338E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220-44EC-8626-7816B4338E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220-44EC-8626-7816B4338E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220-44EC-8626-7816B4338E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220-44EC-8626-7816B4338E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220-44EC-8626-7816B4338E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220-44EC-8626-7816B4338E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220-44EC-8626-7816B4338E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220-44EC-8626-7816B4338E8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220-44EC-8626-7816B4338E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20-44EC-8626-7816B4338E8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220-44EC-8626-7816B4338E8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20-44EC-8626-7816B4338E8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20-44EC-8626-7816B4338E8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20-44EC-8626-7816B4338E8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20-44EC-8626-7816B4338E8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20-44EC-8626-7816B4338E8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220-44EC-8626-7816B4338E8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220-44EC-8626-7816B4338E8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220-44EC-8626-7816B4338E8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220-44EC-8626-7816B4338E8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20-44EC-8626-7816B4338E8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220-44EC-8626-7816B4338E8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220-44EC-8626-7816B4338E8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220-44EC-8626-7816B4338E8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220-44EC-8626-7816B4338E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220-44EC-8626-7816B4338E8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220-44EC-8626-7816B4338E8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220-44EC-8626-7816B4338E8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220-44EC-8626-7816B4338E8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220-44EC-8626-7816B4338E8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220-44EC-8626-7816B4338E8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220-44EC-8626-7816B4338E8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220-44EC-8626-7816B4338E8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220-44EC-8626-7816B4338E8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220-44EC-8626-7816B4338E8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220-44EC-8626-7816B4338E8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220-44EC-8626-7816B4338E8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220-44EC-8626-7816B4338E8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220-44EC-8626-7816B4338E8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220-44EC-8626-7816B4338E8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220-44EC-8626-7816B4338E8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220-44EC-8626-7816B4338E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220-44EC-8626-7816B433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9-4C24-B9B7-A95B445DD3C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9-4C24-B9B7-A95B445DD3C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39-4C24-B9B7-A95B445DD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39-4C24-B9B7-A95B445DD3C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39-4C24-B9B7-A95B445DD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C-467F-94E3-05CB878C17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5C-467F-94E3-05CB878C17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5C-467F-94E3-05CB878C17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5C-467F-94E3-05CB878C17A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5C-467F-94E3-05CB878C17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5C-467F-94E3-05CB878C17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5C-467F-94E3-05CB878C17A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5C-467F-94E3-05CB878C17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5C-467F-94E3-05CB878C17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5C-467F-94E3-05CB878C17A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C-467F-94E3-05CB878C17A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C-467F-94E3-05CB878C17A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C-467F-94E3-05CB878C17A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5C-467F-94E3-05CB878C17A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5C-467F-94E3-05CB878C17A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5C-467F-94E3-05CB878C17A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5C-467F-94E3-05CB878C17A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5C-467F-94E3-05CB878C17A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5C-467F-94E3-05CB878C17A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85C-467F-94E3-05CB878C17A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5C-467F-94E3-05CB878C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3-4081-B1CF-8B604868362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3-4081-B1CF-8B604868362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3-4081-B1CF-8B604868362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3-4081-B1CF-8B604868362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3-4081-B1CF-8B604868362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3-4081-B1CF-8B604868362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3-4081-B1CF-8B604868362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3-4081-B1CF-8B604868362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3-4081-B1CF-8B604868362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3-4081-B1CF-8B6048683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7E3-4081-B1CF-8B604868362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E3-4081-B1CF-8B604868362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E3-4081-B1CF-8B604868362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E3-4081-B1CF-8B604868362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E3-4081-B1CF-8B6048683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7E3-4081-B1CF-8B604868362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7E3-4081-B1CF-8B604868362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E3-4081-B1CF-8B604868362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E3-4081-B1CF-8B604868362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E3-4081-B1CF-8B604868362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E3-4081-B1CF-8B604868362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E3-4081-B1CF-8B604868362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E3-4081-B1CF-8B604868362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E3-4081-B1CF-8B604868362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E3-4081-B1CF-8B604868362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E3-4081-B1CF-8B604868362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E3-4081-B1CF-8B604868362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E3-4081-B1CF-8B604868362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E3-4081-B1CF-8B604868362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E3-4081-B1CF-8B604868362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E3-4081-B1CF-8B604868362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E3-4081-B1CF-8B604868362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E3-4081-B1CF-8B60486836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7E3-4081-B1CF-8B604868362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E3-4081-B1CF-8B60486836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7E3-4081-B1CF-8B60486836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7E3-4081-B1CF-8B60486836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7E3-4081-B1CF-8B60486836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7E3-4081-B1CF-8B60486836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7E3-4081-B1CF-8B60486836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7E3-4081-B1CF-8B60486836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7E3-4081-B1CF-8B60486836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7E3-4081-B1CF-8B60486836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7E3-4081-B1CF-8B60486836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7E3-4081-B1CF-8B60486836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7E3-4081-B1CF-8B60486836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7E3-4081-B1CF-8B60486836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7E3-4081-B1CF-8B60486836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7E3-4081-B1CF-8B604868362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7E3-4081-B1CF-8B60486836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E3-4081-B1CF-8B604868362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E3-4081-B1CF-8B604868362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E3-4081-B1CF-8B604868362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E3-4081-B1CF-8B604868362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E3-4081-B1CF-8B604868362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E3-4081-B1CF-8B604868362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E3-4081-B1CF-8B604868362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E3-4081-B1CF-8B604868362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E3-4081-B1CF-8B604868362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E3-4081-B1CF-8B604868362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E3-4081-B1CF-8B604868362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E3-4081-B1CF-8B604868362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E3-4081-B1CF-8B604868362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E3-4081-B1CF-8B604868362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E3-4081-B1CF-8B604868362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E3-4081-B1CF-8B60486836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7E3-4081-B1CF-8B604868362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E3-4081-B1CF-8B604868362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7E3-4081-B1CF-8B604868362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E3-4081-B1CF-8B604868362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7E3-4081-B1CF-8B604868362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E3-4081-B1CF-8B604868362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E3-4081-B1CF-8B604868362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7E3-4081-B1CF-8B604868362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E3-4081-B1CF-8B604868362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E3-4081-B1CF-8B604868362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E3-4081-B1CF-8B604868362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E3-4081-B1CF-8B604868362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7E3-4081-B1CF-8B604868362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E3-4081-B1CF-8B604868362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E3-4081-B1CF-8B604868362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E3-4081-B1CF-8B604868362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E3-4081-B1CF-8B60486836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7E3-4081-B1CF-8B6048683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2-4D9D-9257-BD6393C744A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2-4D9D-9257-BD6393C744A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2-4D9D-9257-BD6393C74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2-4D9D-9257-BD6393C744A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2-4D9D-9257-BD6393C74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8-4FAC-96CB-76C66FB6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8-4FAC-96CB-76C66FB6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B-47D8-B012-C66E6048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B-47D8-B012-C66E6048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B-4F0C-85A0-BEE8C934B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B-4F0C-85A0-BEE8C934B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0-48D5-9585-AC5EA6155CA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0-48D5-9585-AC5EA6155CA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0-48D5-9585-AC5EA6155C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0-48D5-9585-AC5EA6155CA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0-48D5-9585-AC5EA6155C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E0-48D5-9585-AC5EA6155C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12">
                  <c:v>33135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E0-48D5-9585-AC5EA6155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E0-48D5-9585-AC5EA6155C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E0-48D5-9585-AC5EA6155C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0-48D5-9585-AC5EA6155C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0-48D5-9585-AC5EA6155C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0-48D5-9585-AC5EA6155C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0-48D5-9585-AC5EA6155C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0-48D5-9585-AC5EA6155C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0-48D5-9585-AC5EA6155C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0-48D5-9585-AC5EA6155C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0-48D5-9585-AC5EA6155C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0-48D5-9585-AC5EA6155C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0-48D5-9585-AC5EA6155C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0-48D5-9585-AC5EA6155C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0-48D5-9585-AC5EA6155C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E0-48D5-9585-AC5EA6155CA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12">
                  <c:v>-2.8897160106679198E-2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E0-48D5-9585-AC5EA6155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730CDF-4BD8-4E4A-9957-E41D3CCA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CA1C719-B1D6-4F87-9A30-9037F173786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BAA61A0-84A5-B39A-E573-99D6B8F205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C9B92D1-BA01-903C-318B-66B4DBEB31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A66C57-7D1B-4EA5-A557-7BC2B5C58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35ED65-072E-4ADE-BC2B-46F3D16A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B0A3C6-F551-4446-BC42-F0FC80D84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DCCBE2-D4D7-4C51-BABD-37E4BA45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FBB7C8-F755-493B-A51E-1948A48E6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C2A611-6F81-421B-A422-64610F374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B76E2A-F9A2-4A63-979A-51F5F467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C43B3E-33CE-4842-B03D-B91FB257A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83159F5-2C97-449E-82AC-0F650FF21EB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794F8C0-6A52-7B17-47DB-FF20EACF5C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8A46115-C704-3328-9ECA-164ADCBB1C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D2CA85-548F-45AE-9F92-25D6A5C1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E421F4-24B0-467D-9723-C435D3EC1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F82194-9794-4B49-B7E7-DB7CE5E41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101D410-1162-4696-A776-3F9FBDFBF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23B808B-4EBB-45EE-A549-5CB4F7520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9,0%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20.243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42,4%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20.243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42,4%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DC94610-C5FE-495B-9C0C-7C73DEF6E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AE9CF8-E389-46A1-A025-61E849FD0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143C12-30D8-4C43-A386-9056A875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72C0ED-3415-4FDA-9FD6-4FC27EB80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36.558 viajeros 
cuota: 76,6%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11.197 viajeros
cuota: 23,4%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B7FDC33-AB95-4D06-AE93-B472047AC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2B34B1-4B69-442C-B5DF-ACFFA1E06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3187A6-51D7-4F5B-B52E-118691E06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14C070-0B35-4FAF-96AE-887718C99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20.591 viajeros 
cuota: 74,8%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6.921 viajeros
cuota: 25,2%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DE7EFAF-EF2A-4866-8C3A-517FDA313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B4DAF-3619-4C63-AA42-470F075C7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3DDC32E-5F9F-4D29-B6D8-114F2CB2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A085CD-7319-44A3-A0E6-E8740BA7A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15.967 viajeros 
cuota: 78,9%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4.276 viajeros
cuota: 21,1%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1B7399E-AE4D-4B51-8C58-44EA72C2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F5EF35-B426-42BD-9404-A6D22B806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C9EE66D-B6BE-40AD-ACB6-65670C7C8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F64665-74CA-4DF9-AA97-219E49EB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1ADCF4-22E6-427E-A217-C9E2D734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D82CFB9-A0C8-4BD1-A31A-189C4CF92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1F9337-80F6-4A3B-8554-252679D34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53D432E-66BF-45BF-B8D8-2FD6C0FE8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EB85F3-2B08-44E3-BA41-D4569527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D2697A9-FA73-4B02-87EB-631A9FA60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A691323-659B-4FAE-B752-7D0612F39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E80A89-7869-4619-AC68-C01A9EB1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E402E10-4016-46B9-B4E4-A181693D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00CE19-45F3-4720-8A54-0F5A3DF5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90F1992-80B7-4257-A806-E2EEF1757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4240D3-1D9D-424A-9444-5F3788F02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8B2A1C-1E34-4AA3-9150-21CD5952A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72E60C-7B50-4E7F-BFEB-E51105449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A4ADA2-0CB1-4241-A1A1-6519E2F5D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53BD70-979E-4BD5-BEFC-47ACE5821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B2701F-C713-41C3-84E0-8AEE7CB22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FBB55D-3C22-4A37-8E62-8E777BC09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5E81CE-CA16-4B4C-AA14-FACC1006A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DED222-73C0-4F6F-AAB4-6B1A56F7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E49FEB-1B1D-4295-A8B6-23602768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D80E60-56C1-430A-A081-471DE8915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A08D5B-4C6C-487D-BA79-81C93F7AD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366C30-6795-405F-8071-2B4543941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623A6A-F111-419A-A902-81C7EC417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664DE3-E995-477B-A62A-35B6E4B41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33EB16-43E9-4C3E-87C8-0FCA7EB53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DEE379-0988-4D3D-90F9-1717C0E42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7478F8-FEAA-4417-8AC5-CA897EB7A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FC2D63-B781-4CD5-BF44-25DAD05CC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B976FC0-2C17-467C-B83A-F19C0EF31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8AC188-22A8-4B43-AD2E-FD9633C3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277905-6CB0-4279-9E90-1C19D3A0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0D0B1F-FAB3-43C6-B6D2-9C14E83F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1C467D5-9EAB-41DD-80F2-5B56AAE6C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947AEE-F8A6-42F1-BB49-34836E9FC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BAE581-7410-4166-9560-E604936AB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711E32-CEAD-4C8F-BCE0-3C9CA7BAE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39ED3B-0ECA-4216-B972-42FA22EBE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3A086F-376B-465D-B2F7-0BEC1200C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BC484C-3D23-4781-8CAF-2056DEA9D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8B1102-1628-4167-9EF0-F9920E851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F5905F9-AD82-48A7-B24F-BCB08327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8CA38-0D54-4F15-B3B0-EAB482F38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864232-B1AF-4052-B290-301D3394F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092704-41BA-48CF-AC5C-588ACCB55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2AD5AE-33D9-4996-9651-0A17D569E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B2B265-33D0-4DA8-9308-B42DEC1A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62F6C71-2278-435A-92B9-A358744B0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0DB10D0-F822-486B-82BB-DD30F45D9B5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B8C5A31-8468-104A-E8F7-DFFACAF456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738241-284B-CD24-962B-75E0FFBD8F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14D560-41CA-4A39-B38E-690B0BDBC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07541A-CF4B-48C5-9D69-805C8D953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0C3CD7C-EFF3-48DB-BB03-6E62EE326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11C2F-2629-49C4-AC55-10F92FFE7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289DEE-E528-4470-B78D-9467FC6B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F81105F-7F0F-4D11-BB0D-613829571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0BE189-3F51-4EBE-AB9B-655D47D4C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2976F5-520E-401D-A99F-95B611A78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B9EA67-E286-4FF8-8D6E-E56F97641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562E1B-D480-4460-B0A6-921F8168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657A94C-1683-453E-92B2-B7C9B83474AD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B60472-CC75-1711-113F-FB77A584E9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A30C045-0D75-4486-46A0-25FA256278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578A02-1127-4B32-9054-67F3FEBC4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192A5D-4883-4467-837E-A67A2E3F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8746B31-EC33-475A-8809-F0A17B903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D0E87C-4789-486D-A3EC-5CBCAD2B6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592E2C-0938-4442-AC40-99114E56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3AA7C91-3506-4522-9885-1A89EDA6E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54695-5192-4828-93E8-9D91FD686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FE14F9-6D81-468C-BB63-C6FE920B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8E8A02-43C9-47F7-A32C-EDB4F6D1E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4CADE7-F8F4-4FA5-9E2D-A7BCD7925F7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6475AF-A884-985A-B034-82CB1FB255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65F002B-808B-D8B2-B863-CFEDF27779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98477F-2382-4AC1-ADCA-32D4F828F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2B552B-F86C-4FF7-98B1-0981237AE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CD0A5E-1B9C-4C49-9654-4D0A6A817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249050-F23B-4676-BA30-3416B9FF5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9B0A2D-175E-4B43-BD42-38F6CB859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80F319-5BE7-477F-B9CE-C4E26C504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E9DD81-E516-45C8-A4E1-1E964D8E0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5EC6C08-8321-4156-A17E-204D109C1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34E28BE-F005-4737-898A-FB815BC6C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3215B85-C77E-4154-9B1C-74228526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F96E2BE-ADB2-4662-9B71-6091F01B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08B6E68-02B1-483C-B383-9E91A90EB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C6B63B7-D22D-4E83-97CB-D3413B426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4B438BB-CAAD-42B6-9E69-E00AB7A6F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7A579-8B29-4DD3-A17B-BC0906C18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199DB4-CA56-4821-82F1-6EEA8F658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B4AE4B-A3E0-4BD7-AC81-36904BF4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161821-8AAE-423E-AB9D-82683DBA5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E718F1-AE26-451F-8050-0B867CF85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999A1B-CE7B-4651-9B54-13F002C2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FE3594-9486-4183-860B-915DAB08E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1CB426-6F1F-4225-AF7D-23DF765C9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5783BC-09BB-4EAB-BB73-F8BC88CE0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35EAFF-D34B-46A3-B709-EFA01553C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04BB649-E4F0-4E39-8010-33FA4B0B0AE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997761-A3B9-1844-95B1-4449070A27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B833F34-1B56-C39A-1596-940BCCA9D5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723580-C71C-4811-97A0-339AA1EFE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55F343-0276-4400-BF91-A426A6B8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CF3D0-5D9B-4BFA-8364-05CF11F4B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794995-CC83-4CA1-9AB0-1C839BF16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B72F20-A238-459F-B7B2-131230D9C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FEB133-6618-4661-8403-AC54A4F6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683312-81A5-4D04-B8C4-613FFD22BD2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8C8981-E59A-B0BE-8235-E4379BF53A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59C046-9747-CF4E-FD5A-F807663896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333499-248B-4DCE-894B-6DF77E985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1C331E-FBCC-4347-8D59-85F30E051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1AE309-6F1D-47EE-891F-AD59F299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6CAC04-8FA9-4290-9CE9-C70B5EF1F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63D889-DF23-4921-855F-A15796523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A4AE43-1435-4645-A7E0-562D7B8DA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CDDBA3-4A9A-40E6-AB59-1F03AB674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9D9E091-E8F7-40D0-83A7-AC0C23D6E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5194382-BC08-4C6B-B9E7-CCFC322FF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0E1D573-8F40-4805-AC5E-598E8F8B9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97E0ACF-F761-44E2-8B57-CF9C6DA26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223FAE1-B428-464C-87D3-136B6BAD9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D666424-C771-49EF-9EFD-11EB52E7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E66689C-C493-4B98-A14D-10C680A75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5369A41-1E8A-443F-82F8-CD884788E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C49503-2E34-471D-A365-F3A72802A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0204A0-E1DA-4D59-AC74-C8DBA812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F59CCB-EF26-4918-9DFF-0C0F8D1D9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42E402-8D51-4F36-9B8B-6F5370FBF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654747-B864-4DC1-BD9B-45EB3B7DC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F28CFC-8839-4CB6-9FCB-49DA43503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A05DFD-F409-464F-B55D-F1547A2E6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F56AED7-FA7B-429C-9F3B-8922522CC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74270D7-43CE-4F74-9ECD-8526BAE4C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C341485-992C-4205-962C-DD234923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21AADB3-D18D-44F0-A9BC-89AA88BA3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FC31A23-2FAF-4436-B1CA-C3EAD252F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2238BF3-AF83-4280-81FD-13AE4AD06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0FA56E7-00FF-460B-ADCA-8A7646C55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A3EDDEA-E085-473A-9A7B-4CF661563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833209-7DC4-4DC2-ACE2-1F90D40AF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BB3EE0-27D2-4DFE-B739-F44F9B80E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06AD27-5372-4958-9A2E-BC14828F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BC8A05-E648-4837-8324-6A84EEA64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484E63-BBCA-4208-8BEB-EAA64D0E7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078B0AF-A110-42C1-AA02-158A50881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4BD771B-8947-4F40-8475-8847C3D47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F80A61-B3F1-4889-BCE9-FBAEC3EDD88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58A4C0E-B2B7-E2DC-AA09-E3E0688CDB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2A21034-9D23-7215-CB6C-DCE383C5BC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86808D-0146-413B-9043-63A7E1D98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986F0321-76B8-40A7-9B91-04D15396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2C828BE-8FE0-49EE-82C7-CBC4A44E5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C58790-EAA9-4013-9EE6-E2142B35C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5B48E11-0E50-408A-BD21-611EFCC42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9A636B4-D52B-4EC7-A5DF-3BEA23B33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39F8B9-D728-480A-ABA8-D0949FD60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Adeje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Adeje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1154297</v>
          </cell>
          <cell r="I9">
            <v>1105557</v>
          </cell>
          <cell r="K9">
            <v>1165181</v>
          </cell>
          <cell r="M9">
            <v>1119747</v>
          </cell>
          <cell r="N9">
            <v>-3.8993083478017554E-2</v>
          </cell>
        </row>
        <row r="10">
          <cell r="A10" t="str">
            <v>feb</v>
          </cell>
          <cell r="B10" t="str">
            <v>Febrero</v>
          </cell>
          <cell r="C10">
            <v>1115694</v>
          </cell>
          <cell r="I10">
            <v>1077344</v>
          </cell>
          <cell r="K10">
            <v>1114324</v>
          </cell>
          <cell r="M10">
            <v>1060335</v>
          </cell>
          <cell r="N10">
            <v>-4.8450001974291168E-2</v>
          </cell>
        </row>
        <row r="11">
          <cell r="A11" t="str">
            <v>mar</v>
          </cell>
          <cell r="B11" t="str">
            <v>Marzo</v>
          </cell>
          <cell r="C11">
            <v>496315</v>
          </cell>
          <cell r="I11">
            <v>1098201</v>
          </cell>
          <cell r="K11">
            <v>1198797</v>
          </cell>
          <cell r="M11">
            <v>1094097</v>
          </cell>
          <cell r="N11">
            <v>-8.7337555899789532E-2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1108018</v>
          </cell>
          <cell r="K12">
            <v>1093882</v>
          </cell>
          <cell r="M12">
            <v>1104961</v>
          </cell>
          <cell r="N12">
            <v>1.0128149105662176E-2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1038688</v>
          </cell>
          <cell r="K13">
            <v>1088673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1069466</v>
          </cell>
          <cell r="K14">
            <v>1059592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1205442</v>
          </cell>
          <cell r="K15">
            <v>1224963</v>
          </cell>
        </row>
        <row r="16">
          <cell r="A16" t="str">
            <v>ago</v>
          </cell>
          <cell r="B16" t="str">
            <v>Agosto</v>
          </cell>
          <cell r="C16">
            <v>285142</v>
          </cell>
          <cell r="I16">
            <v>1271908</v>
          </cell>
          <cell r="K16">
            <v>1304294</v>
          </cell>
        </row>
        <row r="17">
          <cell r="A17" t="str">
            <v>sep</v>
          </cell>
          <cell r="B17" t="str">
            <v>Septiembre</v>
          </cell>
          <cell r="C17">
            <v>176625</v>
          </cell>
          <cell r="I17">
            <v>1102818</v>
          </cell>
          <cell r="K17">
            <v>1101231</v>
          </cell>
        </row>
        <row r="18">
          <cell r="A18" t="str">
            <v>oct</v>
          </cell>
          <cell r="B18" t="str">
            <v>Octubre</v>
          </cell>
          <cell r="C18">
            <v>137871</v>
          </cell>
          <cell r="I18">
            <v>1207802</v>
          </cell>
          <cell r="K18">
            <v>1223794</v>
          </cell>
        </row>
        <row r="19">
          <cell r="A19" t="str">
            <v>nov</v>
          </cell>
          <cell r="B19" t="str">
            <v>Noviembre</v>
          </cell>
          <cell r="C19">
            <v>156929</v>
          </cell>
          <cell r="I19">
            <v>1149433</v>
          </cell>
          <cell r="K19">
            <v>1124270</v>
          </cell>
        </row>
        <row r="20">
          <cell r="A20" t="str">
            <v>dic</v>
          </cell>
          <cell r="B20" t="str">
            <v>Diciembre</v>
          </cell>
          <cell r="C20">
            <v>196628</v>
          </cell>
          <cell r="I20">
            <v>1155840</v>
          </cell>
          <cell r="K20">
            <v>1140612</v>
          </cell>
        </row>
        <row r="21">
          <cell r="C21">
            <v>3913809</v>
          </cell>
          <cell r="I21">
            <v>13590517</v>
          </cell>
          <cell r="K21">
            <v>13839613</v>
          </cell>
          <cell r="M21">
            <v>4379140</v>
          </cell>
          <cell r="N21">
            <v>-4.2221397913994707E-2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906100</v>
          </cell>
          <cell r="I31">
            <v>888772</v>
          </cell>
          <cell r="K31">
            <v>928991</v>
          </cell>
          <cell r="M31">
            <v>898550</v>
          </cell>
          <cell r="N31">
            <v>-3.2767809375978896E-2</v>
          </cell>
        </row>
        <row r="32">
          <cell r="B32" t="str">
            <v>Febrero</v>
          </cell>
          <cell r="C32">
            <v>871413</v>
          </cell>
          <cell r="I32">
            <v>857530</v>
          </cell>
          <cell r="K32">
            <v>874198</v>
          </cell>
          <cell r="M32">
            <v>816717</v>
          </cell>
          <cell r="N32">
            <v>-6.5752838601781272E-2</v>
          </cell>
        </row>
        <row r="33">
          <cell r="B33" t="str">
            <v>Marzo</v>
          </cell>
          <cell r="C33">
            <v>383942</v>
          </cell>
          <cell r="I33">
            <v>882809</v>
          </cell>
          <cell r="K33">
            <v>957437</v>
          </cell>
          <cell r="M33">
            <v>859311</v>
          </cell>
          <cell r="N33">
            <v>-0.10248820549028292</v>
          </cell>
        </row>
        <row r="34">
          <cell r="B34" t="str">
            <v>Abril</v>
          </cell>
          <cell r="C34">
            <v>0</v>
          </cell>
          <cell r="I34">
            <v>902599</v>
          </cell>
          <cell r="K34">
            <v>891422</v>
          </cell>
          <cell r="M34">
            <v>875730</v>
          </cell>
          <cell r="N34">
            <v>-1.7603334896378997E-2</v>
          </cell>
        </row>
        <row r="35">
          <cell r="B35" t="str">
            <v>Mayo</v>
          </cell>
          <cell r="C35">
            <v>0</v>
          </cell>
          <cell r="I35">
            <v>859689</v>
          </cell>
          <cell r="K35">
            <v>895119</v>
          </cell>
        </row>
        <row r="36">
          <cell r="B36" t="str">
            <v>Junio</v>
          </cell>
          <cell r="C36">
            <v>0</v>
          </cell>
          <cell r="I36">
            <v>877666</v>
          </cell>
          <cell r="K36">
            <v>863584</v>
          </cell>
        </row>
        <row r="37">
          <cell r="B37" t="str">
            <v>Julio</v>
          </cell>
          <cell r="C37">
            <v>0</v>
          </cell>
          <cell r="I37">
            <v>973051</v>
          </cell>
          <cell r="K37">
            <v>973406</v>
          </cell>
        </row>
        <row r="38">
          <cell r="B38" t="str">
            <v>Agosto</v>
          </cell>
          <cell r="C38">
            <v>230640</v>
          </cell>
          <cell r="I38">
            <v>1013397</v>
          </cell>
          <cell r="K38">
            <v>1040296</v>
          </cell>
        </row>
        <row r="39">
          <cell r="B39" t="str">
            <v>Septiembre</v>
          </cell>
          <cell r="C39">
            <v>133948</v>
          </cell>
          <cell r="I39">
            <v>901945</v>
          </cell>
          <cell r="K39">
            <v>886452</v>
          </cell>
        </row>
        <row r="40">
          <cell r="B40" t="str">
            <v>Octubre</v>
          </cell>
          <cell r="C40">
            <v>101792</v>
          </cell>
          <cell r="I40">
            <v>991862</v>
          </cell>
          <cell r="K40">
            <v>982291</v>
          </cell>
        </row>
        <row r="41">
          <cell r="B41" t="str">
            <v>Noviembre</v>
          </cell>
          <cell r="C41">
            <v>116956</v>
          </cell>
          <cell r="I41">
            <v>915264</v>
          </cell>
          <cell r="K41">
            <v>893464</v>
          </cell>
        </row>
        <row r="42">
          <cell r="B42" t="str">
            <v>Diciembre</v>
          </cell>
          <cell r="C42">
            <v>156090</v>
          </cell>
          <cell r="I42">
            <v>916201</v>
          </cell>
          <cell r="K42">
            <v>904301</v>
          </cell>
        </row>
        <row r="43">
          <cell r="C43">
            <v>3047683</v>
          </cell>
          <cell r="I43">
            <v>10980785</v>
          </cell>
          <cell r="K43">
            <v>11090961</v>
          </cell>
          <cell r="M43">
            <v>3450308</v>
          </cell>
          <cell r="N43">
            <v>-5.5240237806293946E-2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780614</v>
          </cell>
          <cell r="I53">
            <v>769796</v>
          </cell>
          <cell r="K53">
            <v>831490</v>
          </cell>
          <cell r="M53">
            <v>804545</v>
          </cell>
          <cell r="N53">
            <v>-3.2405681367184247E-2</v>
          </cell>
        </row>
        <row r="54">
          <cell r="B54" t="str">
            <v>Febrero</v>
          </cell>
          <cell r="C54">
            <v>747887</v>
          </cell>
          <cell r="I54">
            <v>750195</v>
          </cell>
          <cell r="K54">
            <v>778455</v>
          </cell>
          <cell r="M54">
            <v>725170</v>
          </cell>
          <cell r="N54">
            <v>-6.8449685595185383E-2</v>
          </cell>
        </row>
        <row r="55">
          <cell r="B55" t="str">
            <v>Marzo</v>
          </cell>
          <cell r="C55">
            <v>324851</v>
          </cell>
          <cell r="I55">
            <v>783877</v>
          </cell>
          <cell r="K55">
            <v>859658</v>
          </cell>
          <cell r="M55">
            <v>768755</v>
          </cell>
          <cell r="N55">
            <v>-0.1057432141619109</v>
          </cell>
        </row>
        <row r="56">
          <cell r="B56" t="str">
            <v>Abril</v>
          </cell>
          <cell r="C56">
            <v>0</v>
          </cell>
          <cell r="I56">
            <v>807216</v>
          </cell>
          <cell r="K56">
            <v>799218</v>
          </cell>
          <cell r="M56">
            <v>785535</v>
          </cell>
          <cell r="N56">
            <v>-1.7120485274355723E-2</v>
          </cell>
        </row>
        <row r="57">
          <cell r="B57" t="str">
            <v>Mayo</v>
          </cell>
          <cell r="C57">
            <v>0</v>
          </cell>
          <cell r="I57">
            <v>768623</v>
          </cell>
          <cell r="K57">
            <v>810790</v>
          </cell>
        </row>
        <row r="58">
          <cell r="B58" t="str">
            <v>Junio</v>
          </cell>
          <cell r="C58">
            <v>0</v>
          </cell>
          <cell r="I58">
            <v>782837</v>
          </cell>
          <cell r="K58">
            <v>777387</v>
          </cell>
        </row>
        <row r="59">
          <cell r="B59" t="str">
            <v>Julio</v>
          </cell>
          <cell r="C59">
            <v>0</v>
          </cell>
          <cell r="I59">
            <v>861980</v>
          </cell>
          <cell r="K59">
            <v>876426</v>
          </cell>
        </row>
        <row r="60">
          <cell r="B60" t="str">
            <v>Agosto</v>
          </cell>
          <cell r="C60">
            <v>208352</v>
          </cell>
          <cell r="I60">
            <v>898641</v>
          </cell>
          <cell r="K60">
            <v>938432</v>
          </cell>
        </row>
        <row r="61">
          <cell r="B61" t="str">
            <v>Septiembre</v>
          </cell>
          <cell r="C61">
            <v>128245</v>
          </cell>
          <cell r="I61">
            <v>804647</v>
          </cell>
          <cell r="K61">
            <v>798194</v>
          </cell>
        </row>
        <row r="62">
          <cell r="B62" t="str">
            <v>Octubre</v>
          </cell>
          <cell r="C62">
            <v>96621</v>
          </cell>
          <cell r="I62">
            <v>885886</v>
          </cell>
          <cell r="K62">
            <v>889814</v>
          </cell>
        </row>
        <row r="63">
          <cell r="B63" t="str">
            <v>Noviembre</v>
          </cell>
          <cell r="C63">
            <v>110317</v>
          </cell>
          <cell r="I63">
            <v>815267</v>
          </cell>
          <cell r="K63">
            <v>804914</v>
          </cell>
        </row>
        <row r="64">
          <cell r="B64" t="str">
            <v>Diciembre</v>
          </cell>
          <cell r="C64">
            <v>149128</v>
          </cell>
          <cell r="I64">
            <v>814267</v>
          </cell>
          <cell r="K64">
            <v>813937</v>
          </cell>
        </row>
        <row r="65">
          <cell r="C65">
            <v>2681566</v>
          </cell>
          <cell r="I65">
            <v>9743232</v>
          </cell>
          <cell r="K65">
            <v>9978715</v>
          </cell>
          <cell r="M65">
            <v>3084005</v>
          </cell>
          <cell r="N65">
            <v>-5.6539039610917774E-2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125486</v>
          </cell>
          <cell r="I75">
            <v>118976</v>
          </cell>
          <cell r="K75">
            <v>97501</v>
          </cell>
          <cell r="M75">
            <v>94005</v>
          </cell>
          <cell r="N75">
            <v>-3.5856042502128149E-2</v>
          </cell>
        </row>
        <row r="76">
          <cell r="B76" t="str">
            <v>Febrero</v>
          </cell>
          <cell r="C76">
            <v>123526</v>
          </cell>
          <cell r="I76">
            <v>107335</v>
          </cell>
          <cell r="K76">
            <v>95743</v>
          </cell>
          <cell r="M76">
            <v>91547</v>
          </cell>
          <cell r="N76">
            <v>-4.3825658272667489E-2</v>
          </cell>
        </row>
        <row r="77">
          <cell r="B77" t="str">
            <v>Marzo</v>
          </cell>
          <cell r="C77">
            <v>59091</v>
          </cell>
          <cell r="I77">
            <v>98932</v>
          </cell>
          <cell r="K77">
            <v>97779</v>
          </cell>
          <cell r="M77">
            <v>90556</v>
          </cell>
          <cell r="N77">
            <v>-7.3870667525746891E-2</v>
          </cell>
        </row>
        <row r="78">
          <cell r="B78" t="str">
            <v>Abril</v>
          </cell>
          <cell r="C78">
            <v>0</v>
          </cell>
          <cell r="I78">
            <v>95383</v>
          </cell>
          <cell r="K78">
            <v>92204</v>
          </cell>
          <cell r="M78">
            <v>90195</v>
          </cell>
          <cell r="N78">
            <v>-2.1788642575159445E-2</v>
          </cell>
        </row>
        <row r="79">
          <cell r="B79" t="str">
            <v>Mayo</v>
          </cell>
          <cell r="C79">
            <v>0</v>
          </cell>
          <cell r="I79">
            <v>91066</v>
          </cell>
          <cell r="K79">
            <v>84329</v>
          </cell>
        </row>
        <row r="80">
          <cell r="B80" t="str">
            <v>Junio</v>
          </cell>
          <cell r="C80">
            <v>0</v>
          </cell>
          <cell r="I80">
            <v>94829</v>
          </cell>
          <cell r="K80">
            <v>86197</v>
          </cell>
        </row>
        <row r="81">
          <cell r="B81" t="str">
            <v>Julio</v>
          </cell>
          <cell r="C81">
            <v>0</v>
          </cell>
          <cell r="I81">
            <v>111071</v>
          </cell>
          <cell r="K81">
            <v>96980</v>
          </cell>
        </row>
        <row r="82">
          <cell r="B82" t="str">
            <v>Agosto</v>
          </cell>
          <cell r="C82">
            <v>22288</v>
          </cell>
          <cell r="I82">
            <v>114756</v>
          </cell>
          <cell r="K82">
            <v>101864</v>
          </cell>
        </row>
        <row r="83">
          <cell r="B83" t="str">
            <v>Septiembre</v>
          </cell>
          <cell r="C83">
            <v>5703</v>
          </cell>
          <cell r="I83">
            <v>97298</v>
          </cell>
          <cell r="K83">
            <v>88258</v>
          </cell>
        </row>
        <row r="84">
          <cell r="B84" t="str">
            <v>Octubre</v>
          </cell>
          <cell r="C84">
            <v>5171</v>
          </cell>
          <cell r="I84">
            <v>105976</v>
          </cell>
          <cell r="K84">
            <v>92477</v>
          </cell>
        </row>
        <row r="85">
          <cell r="B85" t="str">
            <v>Noviembre</v>
          </cell>
          <cell r="C85">
            <v>6639</v>
          </cell>
          <cell r="I85">
            <v>99997</v>
          </cell>
          <cell r="K85">
            <v>88550</v>
          </cell>
        </row>
        <row r="86">
          <cell r="B86" t="str">
            <v>Diciembre</v>
          </cell>
          <cell r="C86">
            <v>6962</v>
          </cell>
          <cell r="I86">
            <v>101934</v>
          </cell>
          <cell r="K86">
            <v>90364</v>
          </cell>
        </row>
        <row r="87">
          <cell r="C87">
            <v>366117</v>
          </cell>
          <cell r="I87">
            <v>1237553</v>
          </cell>
          <cell r="K87">
            <v>1112246</v>
          </cell>
          <cell r="M87">
            <v>366303</v>
          </cell>
          <cell r="N87">
            <v>-4.4161815320945541E-2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248197</v>
          </cell>
          <cell r="I97">
            <v>216785</v>
          </cell>
          <cell r="K97">
            <v>236190</v>
          </cell>
          <cell r="M97">
            <v>221197</v>
          </cell>
          <cell r="N97">
            <v>-6.347855540031333E-2</v>
          </cell>
        </row>
        <row r="98">
          <cell r="B98" t="str">
            <v>Febrero</v>
          </cell>
          <cell r="C98">
            <v>244281</v>
          </cell>
          <cell r="I98">
            <v>219814</v>
          </cell>
          <cell r="K98">
            <v>240126</v>
          </cell>
          <cell r="M98">
            <v>243618</v>
          </cell>
          <cell r="N98">
            <v>1.4542365258239487E-2</v>
          </cell>
        </row>
        <row r="99">
          <cell r="B99" t="str">
            <v>Marzo</v>
          </cell>
          <cell r="C99">
            <v>112373</v>
          </cell>
          <cell r="I99">
            <v>215392</v>
          </cell>
          <cell r="K99">
            <v>241360</v>
          </cell>
          <cell r="M99">
            <v>234786</v>
          </cell>
          <cell r="N99">
            <v>-2.7237321842890294E-2</v>
          </cell>
        </row>
        <row r="100">
          <cell r="B100" t="str">
            <v>Abril</v>
          </cell>
          <cell r="C100">
            <v>0</v>
          </cell>
          <cell r="I100">
            <v>205419</v>
          </cell>
          <cell r="K100">
            <v>202460</v>
          </cell>
          <cell r="M100">
            <v>229231</v>
          </cell>
          <cell r="N100">
            <v>0.13222858836313356</v>
          </cell>
        </row>
        <row r="101">
          <cell r="B101" t="str">
            <v>Mayo</v>
          </cell>
          <cell r="C101">
            <v>0</v>
          </cell>
          <cell r="I101">
            <v>178999</v>
          </cell>
          <cell r="K101">
            <v>193554</v>
          </cell>
        </row>
        <row r="102">
          <cell r="B102" t="str">
            <v>Junio</v>
          </cell>
          <cell r="C102">
            <v>0</v>
          </cell>
          <cell r="I102">
            <v>191800</v>
          </cell>
          <cell r="K102">
            <v>196008</v>
          </cell>
        </row>
        <row r="103">
          <cell r="B103" t="str">
            <v>Julio</v>
          </cell>
          <cell r="C103">
            <v>0</v>
          </cell>
          <cell r="I103">
            <v>232391</v>
          </cell>
          <cell r="K103">
            <v>251557</v>
          </cell>
        </row>
        <row r="104">
          <cell r="B104" t="str">
            <v>Agosto</v>
          </cell>
          <cell r="C104">
            <v>54502</v>
          </cell>
          <cell r="I104">
            <v>258511</v>
          </cell>
          <cell r="K104">
            <v>263998</v>
          </cell>
        </row>
        <row r="105">
          <cell r="B105" t="str">
            <v>Septiembre</v>
          </cell>
          <cell r="C105">
            <v>42677</v>
          </cell>
          <cell r="I105">
            <v>200873</v>
          </cell>
          <cell r="K105">
            <v>214779</v>
          </cell>
        </row>
        <row r="106">
          <cell r="B106" t="str">
            <v>Octubre</v>
          </cell>
          <cell r="C106">
            <v>36079</v>
          </cell>
          <cell r="I106">
            <v>215940</v>
          </cell>
          <cell r="K106">
            <v>241503</v>
          </cell>
        </row>
        <row r="107">
          <cell r="B107" t="str">
            <v>Noviembre</v>
          </cell>
          <cell r="C107">
            <v>39973</v>
          </cell>
          <cell r="I107">
            <v>234169</v>
          </cell>
          <cell r="K107">
            <v>230806</v>
          </cell>
        </row>
        <row r="108">
          <cell r="B108" t="str">
            <v>Diciembre</v>
          </cell>
          <cell r="C108">
            <v>40538</v>
          </cell>
          <cell r="I108">
            <v>239639</v>
          </cell>
          <cell r="K108">
            <v>236311</v>
          </cell>
        </row>
        <row r="109">
          <cell r="C109">
            <v>866126</v>
          </cell>
          <cell r="I109">
            <v>2609732</v>
          </cell>
          <cell r="K109">
            <v>2748652</v>
          </cell>
          <cell r="M109">
            <v>928832</v>
          </cell>
          <cell r="N109">
            <v>9.4507768416842719E-3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A36F-DE40-4D01-A2B4-1684BF868223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AF0A7944-C8A1-43AA-9ED0-CB75D88EE432}"/>
    <hyperlink ref="B19" location="'Viajeros entr evol mensu TF'!A1" tooltip="Evolución mensual de viajeros entrentrados en Tenerife según lugar de residencia" display="Evolución mensual de viajeros entrados en Tenerife según lugar de residencia" xr:uid="{9EF21901-05A6-413C-B50E-106C0CCA7EB3}"/>
    <hyperlink ref="B14" location="'Establecim aloj islas cat y tip'!A1" tooltip="Establecimientos alojativos Canarias e islas" display="Establecimientos alojativos Canarias e islas" xr:uid="{EE58816C-673B-45CC-9DE9-0AB85C8D880B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ABC99CA1-12C2-46A4-BB88-4FD4F08CA12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AC1A1C2-E421-4CB4-ACE1-0020D37D040B}"/>
    <hyperlink ref="B37" location="'Pernoctaciones lugar reside'!A1" tooltip="Pernoctaciones registradas en establecimientos alojativos de Canarias e islas según tipología y categoría" display="'Pernoctaciones lugar reside'!A1" xr:uid="{554E4851-9845-45EB-BB94-F25BA58852B4}"/>
    <hyperlink ref="B8" location="'Resumen indicadores (aloj)'!A1" tooltip="Resumen indicadores Tenerife" display="'Resumen indicadores (aloj)'!A1" xr:uid="{6718E649-616F-462F-B0AD-CCA9FC327D2D}"/>
    <hyperlink ref="B9" location="'Resumen indicadores municipios '!A1" tooltip="Resumen indicadores municipios Tenerife" display="Resumen indicadores municipios Tenerife" xr:uid="{932C36CC-E437-42C8-81C6-B7349E80219C}"/>
    <hyperlink ref="B20" location="'Viajeros entr evol mensu TF cat'!A1" tooltip="Evolución mensual de viajeros entrentrados en Tenerife según lugar de residencia" display="'Viajeros entr evol mensu TF cat'!A1" xr:uid="{7F4DCD60-7E8C-4DC3-97F6-E41576E9E37E}"/>
    <hyperlink ref="B21" location="'Viajeros entr evol anual TF cat'!A1" tooltip="Evolución mensual de viajeros entrentrados en Tenerife según lugar de residencia" display="'Viajeros entr evol anual TF cat'!A1" xr:uid="{69BD9737-8265-4B12-981F-DBE6B6F3982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8EA70CE-EAFC-4E99-8A22-E65456AC60F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6587880-D20C-4E65-8488-DE3DF1F4C5D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F6E28D4-2F07-4A73-B62D-98A80EA4DAA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8C95BCD-2793-443A-A07D-ACA9A788004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41BD978-4839-4881-97D9-C33E29671AA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F6D946E-0C5C-41BB-A9BA-783757A27E7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B6547CE-B8B8-4E1E-B4EA-9A7E593933F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B38E84C-9B3F-4652-A739-3DCA8C617BC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A5AA281-6D46-463D-A329-82DE95BDB698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2CFC152-74FF-4748-A731-3CF6D61D72F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5AACBFF-6E59-478F-9D57-86E3402BB1BD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ACF1D84-523B-40EF-B720-EBCF97780F74}"/>
    <hyperlink ref="B35" location="'Pernoctaciones evol mensu TF'!A1" tooltip="Evolución mensual de pernoctaciones en Tenerife según lugar de residencia" display="'Pernoctaciones evol mensu TF'!A1" xr:uid="{BEBF88E1-5B6A-4090-B0FF-016B6E9A7F7D}"/>
    <hyperlink ref="B36" location="'Pernocta evol mensu TF cat'!A1" tooltip="Evolución mensual de pernoctaciones en Tenerife según lugar de residencia" display="'Pernocta evol mensu TF cat'!A1" xr:uid="{A45D03F0-D445-41B6-8B96-6D04E1F5E9AB}"/>
    <hyperlink ref="B38" location="'Pernoctaciones lugar residen ac'!A1" tooltip="Pernoctaciones registradas en establecimientos alojativos de Canarias e islas según tipología y categoría" display="'Pernoctaciones lugar residen ac'!A1" xr:uid="{09F77C6F-73D2-4537-A957-E31B3E9334FD}"/>
    <hyperlink ref="B39" location="'Pernoctaciones lugar reside año'!A1" tooltip="Pernoctaciones registradas en establecimientos alojativos de Canarias e islas según tipología y categoría" display="'Pernoctaciones lugar reside año'!A1" xr:uid="{C570E152-F311-4B00-BB7B-8E56FBB7034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75B4193-A61A-48A2-ADFB-ECEBDCB69774}"/>
    <hyperlink ref="B41" location="'EM evol menusual lugar resd'!A1" tooltip="Evolución mensual de estancia media en Tenerife según lugar de residencia" display="'EM evol menusual lugar resd'!A1" xr:uid="{9B7A97E3-1061-4282-8B87-D1ACA55395EE}"/>
    <hyperlink ref="B42" location="'EM evol mensu TF cat '!A1" tooltip="Evolución mensual de estancia media en Tenerife según lugar de residencia" display="'EM evol mensu TF cat '!A1" xr:uid="{F24C160A-D867-41EF-AA1D-F88D8DAA04FE}"/>
    <hyperlink ref="B44" location="'tasa de ocupación evol mens'!A1" tooltip="Evolución mensual de estancia media en Tenerife según lugar de residencia" display="'tasa de ocupación evol mens'!A1" xr:uid="{7DA4BC82-8D11-46CE-9C3A-2E7DD7128950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ED71194-FDEA-46AB-97E6-41F18CB9C04A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B0D9411-4BBD-4D48-957A-89CBC81ECD54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A8EAB46-C6BE-42B5-9D66-DE6433E05C8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63000CB-F4C8-48E1-97AA-6F0894ADE5FD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5224D6F9-935D-4BC2-9413-EA3C57A64628}"/>
    <hyperlink ref="B47" location="'ADR municipios'!A1" display="Tarifa media diaria (ADR) Tenerife y municipios" xr:uid="{DDF5D847-3C99-4B81-A527-2798DC522704}"/>
    <hyperlink ref="B48" location="'RevPAR  municipios'!A1" display="Ingresos medios por habitación (RevPar) Tenerife y municipios" xr:uid="{CA1E1763-C421-4CF0-8A37-F59C77E929A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CA9B5-9D25-45FF-89EF-AE1E71705524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251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138100</v>
      </c>
      <c r="D9" s="121">
        <v>5.0773433160613779E-2</v>
      </c>
      <c r="E9" s="120">
        <v>15182</v>
      </c>
      <c r="F9" s="121">
        <f t="shared" ref="F9:L21" si="3">IFERROR(E9/C9-1,"-")</f>
        <v>-0.89006517016654596</v>
      </c>
      <c r="G9" s="120">
        <v>99949</v>
      </c>
      <c r="H9" s="121">
        <f t="shared" si="3"/>
        <v>5.5833882228955343</v>
      </c>
      <c r="I9" s="120">
        <v>139602</v>
      </c>
      <c r="J9" s="121">
        <f t="shared" si="3"/>
        <v>0.39673233349007986</v>
      </c>
      <c r="K9" s="120">
        <v>150925</v>
      </c>
      <c r="L9" s="121">
        <f t="shared" si="3"/>
        <v>8.1109153163994696E-2</v>
      </c>
      <c r="M9" s="120">
        <v>146051</v>
      </c>
      <c r="N9" s="121">
        <f t="shared" ref="N9" si="4">IFERROR(M9/K9-1,"-")</f>
        <v>-3.2294185853900981E-2</v>
      </c>
    </row>
    <row r="10" spans="1:15" x14ac:dyDescent="0.25">
      <c r="A10" s="1" t="s">
        <v>74</v>
      </c>
      <c r="B10" s="119" t="s">
        <v>75</v>
      </c>
      <c r="C10" s="120">
        <v>148350</v>
      </c>
      <c r="D10" s="121">
        <v>0.14272729373521997</v>
      </c>
      <c r="E10" s="120">
        <v>19347</v>
      </c>
      <c r="F10" s="121">
        <f t="shared" si="3"/>
        <v>-0.86958543983822045</v>
      </c>
      <c r="G10" s="120">
        <v>130897</v>
      </c>
      <c r="H10" s="121">
        <f t="shared" si="3"/>
        <v>5.7657517961441052</v>
      </c>
      <c r="I10" s="120">
        <v>147030</v>
      </c>
      <c r="J10" s="121">
        <f t="shared" si="3"/>
        <v>0.12324957791240432</v>
      </c>
      <c r="K10" s="120">
        <v>154587</v>
      </c>
      <c r="L10" s="121">
        <f t="shared" si="3"/>
        <v>5.1397673944093114E-2</v>
      </c>
      <c r="M10" s="120">
        <v>147890</v>
      </c>
      <c r="N10" s="121">
        <f>IFERROR(M10/K10-1,"-")</f>
        <v>-4.3321883470149536E-2</v>
      </c>
    </row>
    <row r="11" spans="1:15" x14ac:dyDescent="0.25">
      <c r="A11" s="1" t="s">
        <v>76</v>
      </c>
      <c r="B11" s="119" t="s">
        <v>77</v>
      </c>
      <c r="C11" s="120">
        <v>57720</v>
      </c>
      <c r="D11" s="121">
        <v>-0.62770657705480559</v>
      </c>
      <c r="E11" s="120">
        <v>24976</v>
      </c>
      <c r="F11" s="121">
        <f t="shared" si="3"/>
        <v>-0.5672903672903673</v>
      </c>
      <c r="G11" s="120">
        <v>140303</v>
      </c>
      <c r="H11" s="121">
        <f t="shared" si="3"/>
        <v>4.6175128122998075</v>
      </c>
      <c r="I11" s="120">
        <v>154113</v>
      </c>
      <c r="J11" s="121">
        <f t="shared" si="3"/>
        <v>9.8429826874692594E-2</v>
      </c>
      <c r="K11" s="120">
        <v>175927</v>
      </c>
      <c r="L11" s="121">
        <f t="shared" si="3"/>
        <v>0.14154548934872468</v>
      </c>
      <c r="M11" s="120">
        <v>158958</v>
      </c>
      <c r="N11" s="121">
        <f>IFERROR(M11/K11-1,"-")</f>
        <v>-9.6454779539240754E-2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32795</v>
      </c>
      <c r="F12" s="121" t="str">
        <f t="shared" si="3"/>
        <v>-</v>
      </c>
      <c r="G12" s="120">
        <v>166226</v>
      </c>
      <c r="H12" s="121">
        <f t="shared" si="3"/>
        <v>4.0686385119682882</v>
      </c>
      <c r="I12" s="120">
        <v>167625</v>
      </c>
      <c r="J12" s="121">
        <f t="shared" si="3"/>
        <v>8.4162525717998982E-3</v>
      </c>
      <c r="K12" s="120">
        <v>158852</v>
      </c>
      <c r="L12" s="121">
        <f t="shared" si="3"/>
        <v>-5.2337061894108916E-2</v>
      </c>
      <c r="M12" s="120">
        <v>165261</v>
      </c>
      <c r="N12" s="121">
        <f>IFERROR(M12/K12-1,"-")</f>
        <v>4.0345730617178166E-2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42014</v>
      </c>
      <c r="F13" s="121" t="str">
        <f t="shared" si="3"/>
        <v>-</v>
      </c>
      <c r="G13" s="120">
        <v>145846</v>
      </c>
      <c r="H13" s="121">
        <f t="shared" si="3"/>
        <v>2.4713666872947111</v>
      </c>
      <c r="I13" s="120">
        <v>150325</v>
      </c>
      <c r="J13" s="121">
        <f t="shared" si="3"/>
        <v>3.0710475432990991E-2</v>
      </c>
      <c r="K13" s="120">
        <v>161561</v>
      </c>
      <c r="L13" s="121">
        <f t="shared" si="3"/>
        <v>7.4744719773823354E-2</v>
      </c>
      <c r="M13" s="120">
        <v>153212</v>
      </c>
      <c r="N13" s="121">
        <f>IFERROR(M13/K13-1,"-")</f>
        <v>-5.167707553184242E-2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53539</v>
      </c>
      <c r="F14" s="121" t="str">
        <f t="shared" si="3"/>
        <v>-</v>
      </c>
      <c r="G14" s="120">
        <v>144989</v>
      </c>
      <c r="H14" s="121">
        <f t="shared" si="3"/>
        <v>1.7081006369188816</v>
      </c>
      <c r="I14" s="120">
        <v>157350</v>
      </c>
      <c r="J14" s="121">
        <f t="shared" si="3"/>
        <v>8.5254743463297311E-2</v>
      </c>
      <c r="K14" s="120">
        <v>157065</v>
      </c>
      <c r="L14" s="121">
        <f t="shared" si="3"/>
        <v>-1.8112488083888989E-3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94144</v>
      </c>
      <c r="F15" s="121" t="str">
        <f t="shared" si="3"/>
        <v>-</v>
      </c>
      <c r="G15" s="120">
        <v>164843</v>
      </c>
      <c r="H15" s="121">
        <f t="shared" si="3"/>
        <v>0.75096660435078189</v>
      </c>
      <c r="I15" s="120">
        <v>163971</v>
      </c>
      <c r="J15" s="121">
        <f t="shared" si="3"/>
        <v>-5.2898818876142562E-3</v>
      </c>
      <c r="K15" s="120">
        <v>166795</v>
      </c>
      <c r="L15" s="121">
        <f t="shared" si="3"/>
        <v>1.7222557647388781E-2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52795</v>
      </c>
      <c r="D16" s="121">
        <v>-0.67966920285898036</v>
      </c>
      <c r="E16" s="120">
        <v>118184</v>
      </c>
      <c r="F16" s="121">
        <f t="shared" si="3"/>
        <v>1.2385453167913627</v>
      </c>
      <c r="G16" s="120">
        <v>164674</v>
      </c>
      <c r="H16" s="121">
        <f t="shared" si="3"/>
        <v>0.39336966086779945</v>
      </c>
      <c r="I16" s="120">
        <v>166974</v>
      </c>
      <c r="J16" s="121">
        <f t="shared" si="3"/>
        <v>1.3966989324362133E-2</v>
      </c>
      <c r="K16" s="120">
        <v>175399</v>
      </c>
      <c r="L16" s="121">
        <f t="shared" si="3"/>
        <v>5.0456957370608624E-2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37281</v>
      </c>
      <c r="D17" s="121">
        <v>-0.72741032127868044</v>
      </c>
      <c r="E17" s="120">
        <v>105384</v>
      </c>
      <c r="F17" s="121">
        <f t="shared" si="3"/>
        <v>1.8267482095437355</v>
      </c>
      <c r="G17" s="120">
        <v>140395</v>
      </c>
      <c r="H17" s="121">
        <f t="shared" si="3"/>
        <v>0.33222310787216269</v>
      </c>
      <c r="I17" s="120">
        <v>153067</v>
      </c>
      <c r="J17" s="121">
        <f t="shared" si="3"/>
        <v>9.0259624630506741E-2</v>
      </c>
      <c r="K17" s="120">
        <v>148572</v>
      </c>
      <c r="L17" s="121">
        <f t="shared" si="3"/>
        <v>-2.936622524776733E-2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29818</v>
      </c>
      <c r="D18" s="121">
        <v>-0.81206590109793142</v>
      </c>
      <c r="E18" s="120">
        <v>139108</v>
      </c>
      <c r="F18" s="121">
        <f t="shared" si="3"/>
        <v>3.6652357636327046</v>
      </c>
      <c r="G18" s="120">
        <v>159273</v>
      </c>
      <c r="H18" s="121">
        <f t="shared" si="3"/>
        <v>0.14495931218909042</v>
      </c>
      <c r="I18" s="120">
        <v>172251</v>
      </c>
      <c r="J18" s="121">
        <f t="shared" si="3"/>
        <v>8.1482737187093868E-2</v>
      </c>
      <c r="K18" s="120">
        <v>172855</v>
      </c>
      <c r="L18" s="121">
        <f t="shared" si="3"/>
        <v>3.5065108475422768E-3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22307</v>
      </c>
      <c r="D19" s="121">
        <v>-0.83601170347281439</v>
      </c>
      <c r="E19" s="120">
        <v>122250</v>
      </c>
      <c r="F19" s="121">
        <f t="shared" si="3"/>
        <v>4.4803424933877256</v>
      </c>
      <c r="G19" s="120">
        <v>145679</v>
      </c>
      <c r="H19" s="121">
        <f t="shared" si="3"/>
        <v>0.19164826175869121</v>
      </c>
      <c r="I19" s="120">
        <v>154254</v>
      </c>
      <c r="J19" s="121">
        <f t="shared" si="3"/>
        <v>5.8862293123923104E-2</v>
      </c>
      <c r="K19" s="120">
        <v>156906</v>
      </c>
      <c r="L19" s="121">
        <f t="shared" si="3"/>
        <v>1.7192422886926684E-2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27724</v>
      </c>
      <c r="D20" s="121">
        <v>-0.80364743794043703</v>
      </c>
      <c r="E20" s="120">
        <v>114122</v>
      </c>
      <c r="F20" s="121">
        <f t="shared" si="3"/>
        <v>3.1163612754292309</v>
      </c>
      <c r="G20" s="120">
        <v>153975</v>
      </c>
      <c r="H20" s="121">
        <f t="shared" si="3"/>
        <v>0.34921399905364425</v>
      </c>
      <c r="I20" s="120">
        <v>161770</v>
      </c>
      <c r="J20" s="121">
        <f t="shared" si="3"/>
        <v>5.0625101477512535E-2</v>
      </c>
      <c r="K20" s="120">
        <v>159454</v>
      </c>
      <c r="L20" s="121">
        <f t="shared" si="3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550867</v>
      </c>
      <c r="D21" s="124">
        <v>-0.68748946936969391</v>
      </c>
      <c r="E21" s="123">
        <v>881045</v>
      </c>
      <c r="F21" s="124">
        <f t="shared" si="3"/>
        <v>0.5993787974229714</v>
      </c>
      <c r="G21" s="123">
        <v>1757049</v>
      </c>
      <c r="H21" s="124">
        <f t="shared" si="3"/>
        <v>0.99427838532651558</v>
      </c>
      <c r="I21" s="123">
        <v>1888332</v>
      </c>
      <c r="J21" s="124">
        <f t="shared" si="3"/>
        <v>7.4717893467968199E-2</v>
      </c>
      <c r="K21" s="123">
        <v>1938898</v>
      </c>
      <c r="L21" s="124">
        <f t="shared" si="3"/>
        <v>2.677813011694985E-2</v>
      </c>
      <c r="M21" s="123">
        <v>771372</v>
      </c>
      <c r="N21" s="124">
        <v>-3.8012002214872553E-2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2" t="s">
        <v>252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E29-1</f>
        <v>2020</v>
      </c>
      <c r="D29" s="307"/>
      <c r="E29" s="308">
        <f t="shared" ref="E29" si="5">G29-1</f>
        <v>2021</v>
      </c>
      <c r="F29" s="307"/>
      <c r="G29" s="308">
        <f t="shared" ref="G29" si="6">I29-1</f>
        <v>2022</v>
      </c>
      <c r="H29" s="307"/>
      <c r="I29" s="308">
        <f t="shared" ref="I29" si="7">K29-1</f>
        <v>2023</v>
      </c>
      <c r="J29" s="307"/>
      <c r="K29" s="308">
        <f>M29-1</f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111379</v>
      </c>
      <c r="D31" s="121">
        <v>7.3408376862435176E-2</v>
      </c>
      <c r="E31" s="120">
        <v>12102</v>
      </c>
      <c r="F31" s="121">
        <f t="shared" ref="F31:L43" si="8">IFERROR(E31/C31-1,"-")</f>
        <v>-0.89134396968907958</v>
      </c>
      <c r="G31" s="120">
        <v>86205</v>
      </c>
      <c r="H31" s="121">
        <f t="shared" si="8"/>
        <v>6.1232027764005945</v>
      </c>
      <c r="I31" s="120">
        <v>115960</v>
      </c>
      <c r="J31" s="121">
        <f t="shared" si="8"/>
        <v>0.34516559364306021</v>
      </c>
      <c r="K31" s="120">
        <v>122914</v>
      </c>
      <c r="L31" s="121">
        <f t="shared" si="8"/>
        <v>5.9968954812004149E-2</v>
      </c>
      <c r="M31" s="120">
        <v>120846</v>
      </c>
      <c r="N31" s="121">
        <f t="shared" ref="N31:N35" si="9">IFERROR(M31/K31-1,"-")</f>
        <v>-1.6824771791659199E-2</v>
      </c>
    </row>
    <row r="32" spans="1:15" x14ac:dyDescent="0.25">
      <c r="B32" s="119" t="s">
        <v>75</v>
      </c>
      <c r="C32" s="120">
        <v>120647</v>
      </c>
      <c r="D32" s="121">
        <v>0.18735360692845182</v>
      </c>
      <c r="E32" s="120">
        <v>15540</v>
      </c>
      <c r="F32" s="121">
        <f t="shared" si="8"/>
        <v>-0.87119447644781878</v>
      </c>
      <c r="G32" s="120">
        <v>113659</v>
      </c>
      <c r="H32" s="121">
        <f t="shared" si="8"/>
        <v>6.313963963963964</v>
      </c>
      <c r="I32" s="120">
        <v>120680</v>
      </c>
      <c r="J32" s="121">
        <f t="shared" si="8"/>
        <v>6.1772494919012155E-2</v>
      </c>
      <c r="K32" s="120">
        <v>124180</v>
      </c>
      <c r="L32" s="121">
        <f t="shared" si="8"/>
        <v>2.9002320185614883E-2</v>
      </c>
      <c r="M32" s="120">
        <v>116006</v>
      </c>
      <c r="N32" s="121">
        <f t="shared" si="9"/>
        <v>-6.5823804155258459E-2</v>
      </c>
    </row>
    <row r="33" spans="2:15" x14ac:dyDescent="0.25">
      <c r="B33" s="119" t="s">
        <v>77</v>
      </c>
      <c r="C33" s="120">
        <v>47798</v>
      </c>
      <c r="D33" s="121">
        <v>-0.60228322280560154</v>
      </c>
      <c r="E33" s="120">
        <v>19839</v>
      </c>
      <c r="F33" s="121">
        <f t="shared" si="8"/>
        <v>-0.58494079250177833</v>
      </c>
      <c r="G33" s="120">
        <v>123375</v>
      </c>
      <c r="H33" s="121">
        <f t="shared" si="8"/>
        <v>5.2188114320278238</v>
      </c>
      <c r="I33" s="120">
        <v>124592</v>
      </c>
      <c r="J33" s="121">
        <f t="shared" si="8"/>
        <v>9.864235055724313E-3</v>
      </c>
      <c r="K33" s="120">
        <v>142017</v>
      </c>
      <c r="L33" s="121">
        <f t="shared" si="8"/>
        <v>0.13985649158854496</v>
      </c>
      <c r="M33" s="120">
        <v>126185</v>
      </c>
      <c r="N33" s="121">
        <f t="shared" si="9"/>
        <v>-0.11147961159579489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25490</v>
      </c>
      <c r="F34" s="121" t="str">
        <f t="shared" si="8"/>
        <v>-</v>
      </c>
      <c r="G34" s="120">
        <v>141494</v>
      </c>
      <c r="H34" s="121">
        <f t="shared" si="8"/>
        <v>4.5509611612397016</v>
      </c>
      <c r="I34" s="120">
        <v>137810</v>
      </c>
      <c r="J34" s="121">
        <f t="shared" si="8"/>
        <v>-2.6036439707690762E-2</v>
      </c>
      <c r="K34" s="120">
        <v>130927</v>
      </c>
      <c r="L34" s="121">
        <f t="shared" si="8"/>
        <v>-4.9945577244031591E-2</v>
      </c>
      <c r="M34" s="120">
        <v>132941</v>
      </c>
      <c r="N34" s="121">
        <f t="shared" si="9"/>
        <v>1.5382617794649001E-2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33362</v>
      </c>
      <c r="F35" s="121" t="str">
        <f t="shared" si="8"/>
        <v>-</v>
      </c>
      <c r="G35" s="120">
        <v>125144</v>
      </c>
      <c r="H35" s="121">
        <f t="shared" si="8"/>
        <v>2.7510940591091662</v>
      </c>
      <c r="I35" s="120">
        <v>124155</v>
      </c>
      <c r="J35" s="121">
        <f t="shared" si="8"/>
        <v>-7.902895863964754E-3</v>
      </c>
      <c r="K35" s="120">
        <v>132737</v>
      </c>
      <c r="L35" s="121">
        <f t="shared" si="8"/>
        <v>6.9123273327695189E-2</v>
      </c>
      <c r="M35" s="120">
        <v>123526</v>
      </c>
      <c r="N35" s="121">
        <f t="shared" si="9"/>
        <v>-6.9392859564401776E-2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44847</v>
      </c>
      <c r="F36" s="121" t="str">
        <f t="shared" si="8"/>
        <v>-</v>
      </c>
      <c r="G36" s="120">
        <v>123799</v>
      </c>
      <c r="H36" s="121">
        <f t="shared" si="8"/>
        <v>1.7604745021963564</v>
      </c>
      <c r="I36" s="120">
        <v>127951</v>
      </c>
      <c r="J36" s="121">
        <f t="shared" si="8"/>
        <v>3.3538235365390578E-2</v>
      </c>
      <c r="K36" s="120">
        <v>129241</v>
      </c>
      <c r="L36" s="121">
        <f t="shared" si="8"/>
        <v>1.0081984509695108E-2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80931</v>
      </c>
      <c r="F37" s="121" t="str">
        <f t="shared" si="8"/>
        <v>-</v>
      </c>
      <c r="G37" s="120">
        <v>138653</v>
      </c>
      <c r="H37" s="121">
        <f t="shared" si="8"/>
        <v>0.71322484585634682</v>
      </c>
      <c r="I37" s="120">
        <v>133653</v>
      </c>
      <c r="J37" s="121">
        <f t="shared" si="8"/>
        <v>-3.6061246420921345E-2</v>
      </c>
      <c r="K37" s="120">
        <v>133668</v>
      </c>
      <c r="L37" s="121">
        <f t="shared" si="8"/>
        <v>1.1223092635415099E-4</v>
      </c>
      <c r="M37" s="120"/>
      <c r="N37" s="121"/>
    </row>
    <row r="38" spans="2:15" x14ac:dyDescent="0.25">
      <c r="B38" s="119" t="s">
        <v>87</v>
      </c>
      <c r="C38" s="120">
        <v>43908</v>
      </c>
      <c r="D38" s="121">
        <v>-0.65533157498116057</v>
      </c>
      <c r="E38" s="120">
        <v>100580</v>
      </c>
      <c r="F38" s="121">
        <f t="shared" si="8"/>
        <v>1.2906987337159515</v>
      </c>
      <c r="G38" s="120">
        <v>138022</v>
      </c>
      <c r="H38" s="121">
        <f t="shared" si="8"/>
        <v>0.37226088685623382</v>
      </c>
      <c r="I38" s="120">
        <v>134916</v>
      </c>
      <c r="J38" s="121">
        <f t="shared" si="8"/>
        <v>-2.2503658836997009E-2</v>
      </c>
      <c r="K38" s="120">
        <v>143446</v>
      </c>
      <c r="L38" s="121">
        <f t="shared" si="8"/>
        <v>6.3224524889560874E-2</v>
      </c>
      <c r="M38" s="120"/>
      <c r="N38" s="121"/>
    </row>
    <row r="39" spans="2:15" x14ac:dyDescent="0.25">
      <c r="B39" s="119" t="s">
        <v>89</v>
      </c>
      <c r="C39" s="120">
        <v>29045</v>
      </c>
      <c r="D39" s="121">
        <v>-0.73187910789454258</v>
      </c>
      <c r="E39" s="120">
        <v>92716</v>
      </c>
      <c r="F39" s="121">
        <f t="shared" si="8"/>
        <v>2.192150111895335</v>
      </c>
      <c r="G39" s="120">
        <v>116996</v>
      </c>
      <c r="H39" s="121">
        <f t="shared" si="8"/>
        <v>0.26187497303593776</v>
      </c>
      <c r="I39" s="120">
        <v>125237</v>
      </c>
      <c r="J39" s="121">
        <f t="shared" si="8"/>
        <v>7.0438305583096827E-2</v>
      </c>
      <c r="K39" s="120">
        <v>121062</v>
      </c>
      <c r="L39" s="121">
        <f t="shared" si="8"/>
        <v>-3.3336793439638468E-2</v>
      </c>
      <c r="M39" s="120"/>
      <c r="N39" s="121"/>
    </row>
    <row r="40" spans="2:15" x14ac:dyDescent="0.25">
      <c r="B40" s="119" t="s">
        <v>91</v>
      </c>
      <c r="C40" s="120">
        <v>23037</v>
      </c>
      <c r="D40" s="121">
        <v>-0.81865913080441133</v>
      </c>
      <c r="E40" s="120">
        <v>122247</v>
      </c>
      <c r="F40" s="121">
        <f t="shared" si="8"/>
        <v>4.3065503320744885</v>
      </c>
      <c r="G40" s="120">
        <v>135198</v>
      </c>
      <c r="H40" s="121">
        <f t="shared" si="8"/>
        <v>0.10594125009202671</v>
      </c>
      <c r="I40" s="120">
        <v>143593</v>
      </c>
      <c r="J40" s="121">
        <f t="shared" si="8"/>
        <v>6.2094113818251806E-2</v>
      </c>
      <c r="K40" s="120">
        <v>140283</v>
      </c>
      <c r="L40" s="121">
        <f t="shared" si="8"/>
        <v>-2.3051262944572493E-2</v>
      </c>
      <c r="M40" s="120"/>
      <c r="N40" s="121"/>
    </row>
    <row r="41" spans="2:15" x14ac:dyDescent="0.25">
      <c r="B41" s="119" t="s">
        <v>93</v>
      </c>
      <c r="C41" s="120">
        <v>16294</v>
      </c>
      <c r="D41" s="121">
        <v>-0.8491603562237322</v>
      </c>
      <c r="E41" s="120">
        <v>106548</v>
      </c>
      <c r="F41" s="121">
        <f t="shared" si="8"/>
        <v>5.5390941450840803</v>
      </c>
      <c r="G41" s="120">
        <v>121503</v>
      </c>
      <c r="H41" s="121">
        <f t="shared" si="8"/>
        <v>0.14035927469309617</v>
      </c>
      <c r="I41" s="120">
        <v>124720</v>
      </c>
      <c r="J41" s="121">
        <f t="shared" si="8"/>
        <v>2.6476712509156064E-2</v>
      </c>
      <c r="K41" s="120">
        <v>125623</v>
      </c>
      <c r="L41" s="121">
        <f t="shared" si="8"/>
        <v>7.2402180885182688E-3</v>
      </c>
      <c r="M41" s="120"/>
      <c r="N41" s="121"/>
    </row>
    <row r="42" spans="2:15" x14ac:dyDescent="0.25">
      <c r="B42" s="119" t="s">
        <v>95</v>
      </c>
      <c r="C42" s="120">
        <v>22293</v>
      </c>
      <c r="D42" s="121">
        <v>-0.80228814686710126</v>
      </c>
      <c r="E42" s="120">
        <v>98566</v>
      </c>
      <c r="F42" s="121">
        <f t="shared" si="8"/>
        <v>3.4213878796034631</v>
      </c>
      <c r="G42" s="120">
        <v>126581</v>
      </c>
      <c r="H42" s="121">
        <f t="shared" si="8"/>
        <v>0.28422579794249536</v>
      </c>
      <c r="I42" s="120">
        <v>129836</v>
      </c>
      <c r="J42" s="121">
        <f t="shared" si="8"/>
        <v>2.5714759719073221E-2</v>
      </c>
      <c r="K42" s="120">
        <v>127791</v>
      </c>
      <c r="L42" s="121">
        <f t="shared" si="8"/>
        <v>-1.5750639267999578E-2</v>
      </c>
      <c r="M42" s="120"/>
      <c r="N42" s="121"/>
    </row>
    <row r="43" spans="2:15" ht="15.75" x14ac:dyDescent="0.25">
      <c r="B43" s="122" t="s">
        <v>32</v>
      </c>
      <c r="C43" s="123">
        <v>441622</v>
      </c>
      <c r="D43" s="124">
        <v>-0.6779659781004439</v>
      </c>
      <c r="E43" s="123">
        <v>752768</v>
      </c>
      <c r="F43" s="124">
        <f t="shared" si="8"/>
        <v>0.70455276231709463</v>
      </c>
      <c r="G43" s="123">
        <v>1490629</v>
      </c>
      <c r="H43" s="124">
        <f t="shared" si="8"/>
        <v>0.98019708595476951</v>
      </c>
      <c r="I43" s="123">
        <v>1543103</v>
      </c>
      <c r="J43" s="124">
        <f t="shared" si="8"/>
        <v>3.5202588974184712E-2</v>
      </c>
      <c r="K43" s="123">
        <v>1573889</v>
      </c>
      <c r="L43" s="124">
        <f t="shared" si="8"/>
        <v>1.9950709706351377E-2</v>
      </c>
      <c r="M43" s="123">
        <v>619504</v>
      </c>
      <c r="N43" s="124">
        <v>-5.0968557313009866E-2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E51-1</f>
        <v>2020</v>
      </c>
      <c r="D51" s="307"/>
      <c r="E51" s="308">
        <f t="shared" ref="E51" si="10">G51-1</f>
        <v>2021</v>
      </c>
      <c r="F51" s="307"/>
      <c r="G51" s="308">
        <f t="shared" ref="G51" si="11">I51-1</f>
        <v>2022</v>
      </c>
      <c r="H51" s="307"/>
      <c r="I51" s="308">
        <f t="shared" ref="I51" si="12">K51-1</f>
        <v>2023</v>
      </c>
      <c r="J51" s="307"/>
      <c r="K51" s="308">
        <f>M51-1</f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97322</v>
      </c>
      <c r="D53" s="121">
        <v>0.13324561301365878</v>
      </c>
      <c r="E53" s="120">
        <v>11597</v>
      </c>
      <c r="F53" s="121">
        <f t="shared" ref="F53:L65" si="13">IFERROR(E53/C53-1,"-")</f>
        <v>-0.88083886479932594</v>
      </c>
      <c r="G53" s="120">
        <v>77462</v>
      </c>
      <c r="H53" s="121">
        <f t="shared" si="13"/>
        <v>5.6794860739846511</v>
      </c>
      <c r="I53" s="120">
        <v>102022</v>
      </c>
      <c r="J53" s="121">
        <f t="shared" si="13"/>
        <v>0.31705868683999894</v>
      </c>
      <c r="K53" s="120">
        <v>111169</v>
      </c>
      <c r="L53" s="121">
        <f t="shared" si="13"/>
        <v>8.9657132775283754E-2</v>
      </c>
      <c r="M53" s="120">
        <v>108553</v>
      </c>
      <c r="N53" s="121">
        <f t="shared" ref="N53:N57" si="14">IFERROR(M53/K53-1,"-")</f>
        <v>-2.3531739963479015E-2</v>
      </c>
    </row>
    <row r="54" spans="1:15" x14ac:dyDescent="0.25">
      <c r="A54" s="1">
        <v>2</v>
      </c>
      <c r="B54" s="119" t="s">
        <v>75</v>
      </c>
      <c r="C54" s="120">
        <v>105589</v>
      </c>
      <c r="D54" s="121">
        <v>0.22800753628582071</v>
      </c>
      <c r="E54" s="120">
        <v>14910</v>
      </c>
      <c r="F54" s="121">
        <f t="shared" si="13"/>
        <v>-0.85879210902650849</v>
      </c>
      <c r="G54" s="120">
        <v>101190</v>
      </c>
      <c r="H54" s="121">
        <f t="shared" si="13"/>
        <v>5.7867203219315897</v>
      </c>
      <c r="I54" s="120">
        <v>107203</v>
      </c>
      <c r="J54" s="121">
        <f t="shared" si="13"/>
        <v>5.9422867872319429E-2</v>
      </c>
      <c r="K54" s="120">
        <v>111828</v>
      </c>
      <c r="L54" s="121">
        <f t="shared" si="13"/>
        <v>4.3142449371752711E-2</v>
      </c>
      <c r="M54" s="120">
        <v>103617</v>
      </c>
      <c r="N54" s="121">
        <f t="shared" si="14"/>
        <v>-7.3425260221053779E-2</v>
      </c>
    </row>
    <row r="55" spans="1:15" x14ac:dyDescent="0.25">
      <c r="A55" s="1">
        <v>3</v>
      </c>
      <c r="B55" s="119" t="s">
        <v>77</v>
      </c>
      <c r="C55" s="120">
        <v>41066</v>
      </c>
      <c r="D55" s="121">
        <v>-0.59060094907684335</v>
      </c>
      <c r="E55" s="120">
        <v>19532</v>
      </c>
      <c r="F55" s="121">
        <f t="shared" si="13"/>
        <v>-0.52437539570447567</v>
      </c>
      <c r="G55" s="120">
        <v>109531</v>
      </c>
      <c r="H55" s="121">
        <f t="shared" si="13"/>
        <v>4.6077718615605159</v>
      </c>
      <c r="I55" s="120">
        <v>110890</v>
      </c>
      <c r="J55" s="121">
        <f t="shared" si="13"/>
        <v>1.2407446293743352E-2</v>
      </c>
      <c r="K55" s="120">
        <v>127256</v>
      </c>
      <c r="L55" s="121">
        <f t="shared" si="13"/>
        <v>0.14758769952204887</v>
      </c>
      <c r="M55" s="120">
        <v>112571</v>
      </c>
      <c r="N55" s="121">
        <f t="shared" si="14"/>
        <v>-0.11539730936065884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25134</v>
      </c>
      <c r="F56" s="121" t="str">
        <f t="shared" si="13"/>
        <v>-</v>
      </c>
      <c r="G56" s="120">
        <v>126772</v>
      </c>
      <c r="H56" s="121">
        <f t="shared" si="13"/>
        <v>4.043844990849049</v>
      </c>
      <c r="I56" s="120">
        <v>123429</v>
      </c>
      <c r="J56" s="121">
        <f t="shared" si="13"/>
        <v>-2.6370176379642229E-2</v>
      </c>
      <c r="K56" s="120">
        <v>117947</v>
      </c>
      <c r="L56" s="121">
        <f t="shared" si="13"/>
        <v>-4.4414197635887831E-2</v>
      </c>
      <c r="M56" s="120">
        <v>119086</v>
      </c>
      <c r="N56" s="121">
        <f t="shared" si="14"/>
        <v>9.6568797849880816E-3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33045</v>
      </c>
      <c r="F57" s="121" t="str">
        <f t="shared" si="13"/>
        <v>-</v>
      </c>
      <c r="G57" s="120">
        <v>113457</v>
      </c>
      <c r="H57" s="121">
        <f t="shared" si="13"/>
        <v>2.4334089877439853</v>
      </c>
      <c r="I57" s="120">
        <v>111213</v>
      </c>
      <c r="J57" s="121">
        <f t="shared" si="13"/>
        <v>-1.9778418255374297E-2</v>
      </c>
      <c r="K57" s="120">
        <v>119801</v>
      </c>
      <c r="L57" s="121">
        <f t="shared" si="13"/>
        <v>7.7221188170447652E-2</v>
      </c>
      <c r="M57" s="120">
        <v>110077</v>
      </c>
      <c r="N57" s="121">
        <f t="shared" si="14"/>
        <v>-8.1167936828574039E-2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43303</v>
      </c>
      <c r="F58" s="121" t="str">
        <f t="shared" si="13"/>
        <v>-</v>
      </c>
      <c r="G58" s="120">
        <v>110209</v>
      </c>
      <c r="H58" s="121">
        <f t="shared" si="13"/>
        <v>1.5450661616978039</v>
      </c>
      <c r="I58" s="120">
        <v>114600</v>
      </c>
      <c r="J58" s="121">
        <f t="shared" si="13"/>
        <v>3.984248110408406E-2</v>
      </c>
      <c r="K58" s="120">
        <v>117142</v>
      </c>
      <c r="L58" s="121">
        <f t="shared" si="13"/>
        <v>2.218150087260029E-2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74597</v>
      </c>
      <c r="F59" s="121" t="str">
        <f t="shared" si="13"/>
        <v>-</v>
      </c>
      <c r="G59" s="120">
        <v>123042</v>
      </c>
      <c r="H59" s="121">
        <f t="shared" si="13"/>
        <v>0.64942289904419748</v>
      </c>
      <c r="I59" s="120">
        <v>118946</v>
      </c>
      <c r="J59" s="121">
        <f t="shared" si="13"/>
        <v>-3.3289445880268498E-2</v>
      </c>
      <c r="K59" s="120">
        <v>120238</v>
      </c>
      <c r="L59" s="121">
        <f t="shared" si="13"/>
        <v>1.0862071864543577E-2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40708</v>
      </c>
      <c r="D60" s="121">
        <v>-0.62414595413081209</v>
      </c>
      <c r="E60" s="120">
        <v>92057</v>
      </c>
      <c r="F60" s="121">
        <f t="shared" si="13"/>
        <v>1.2613982509580426</v>
      </c>
      <c r="G60" s="120">
        <v>121901</v>
      </c>
      <c r="H60" s="121">
        <f t="shared" si="13"/>
        <v>0.32419044722291623</v>
      </c>
      <c r="I60" s="120">
        <v>120435</v>
      </c>
      <c r="J60" s="121">
        <f t="shared" si="13"/>
        <v>-1.202615236954574E-2</v>
      </c>
      <c r="K60" s="120">
        <v>130238</v>
      </c>
      <c r="L60" s="121">
        <f t="shared" si="13"/>
        <v>8.1396603977249127E-2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28487</v>
      </c>
      <c r="D61" s="121">
        <v>-0.69275321677793711</v>
      </c>
      <c r="E61" s="120">
        <v>84214</v>
      </c>
      <c r="F61" s="121">
        <f t="shared" si="13"/>
        <v>1.9562256467862533</v>
      </c>
      <c r="G61" s="120">
        <v>103802</v>
      </c>
      <c r="H61" s="121">
        <f t="shared" si="13"/>
        <v>0.2325979053364049</v>
      </c>
      <c r="I61" s="120">
        <v>112485</v>
      </c>
      <c r="J61" s="121">
        <f t="shared" si="13"/>
        <v>8.3649640662029734E-2</v>
      </c>
      <c r="K61" s="120">
        <v>109297</v>
      </c>
      <c r="L61" s="121">
        <f t="shared" si="13"/>
        <v>-2.8341556651998001E-2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22497</v>
      </c>
      <c r="D62" s="121">
        <v>-0.79249755575642422</v>
      </c>
      <c r="E62" s="120">
        <v>107685</v>
      </c>
      <c r="F62" s="121">
        <f t="shared" si="13"/>
        <v>3.7866382184291236</v>
      </c>
      <c r="G62" s="120">
        <v>119950</v>
      </c>
      <c r="H62" s="121">
        <f t="shared" si="13"/>
        <v>0.11389701444026556</v>
      </c>
      <c r="I62" s="120">
        <v>128570</v>
      </c>
      <c r="J62" s="121">
        <f t="shared" si="13"/>
        <v>7.1863276365152107E-2</v>
      </c>
      <c r="K62" s="120">
        <v>127297</v>
      </c>
      <c r="L62" s="121">
        <f t="shared" si="13"/>
        <v>-9.9012211246791715E-3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15805</v>
      </c>
      <c r="D63" s="121">
        <v>-0.82919422470064408</v>
      </c>
      <c r="E63" s="120">
        <v>94309</v>
      </c>
      <c r="F63" s="121">
        <f t="shared" si="13"/>
        <v>4.9670357481809555</v>
      </c>
      <c r="G63" s="120">
        <v>107416</v>
      </c>
      <c r="H63" s="121">
        <f t="shared" si="13"/>
        <v>0.13897931268489749</v>
      </c>
      <c r="I63" s="120">
        <v>111535</v>
      </c>
      <c r="J63" s="121">
        <f t="shared" si="13"/>
        <v>3.8346242645415973E-2</v>
      </c>
      <c r="K63" s="120">
        <v>113118</v>
      </c>
      <c r="L63" s="121">
        <f t="shared" si="13"/>
        <v>1.419285426099437E-2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21712</v>
      </c>
      <c r="D64" s="121">
        <v>-0.77727855567523207</v>
      </c>
      <c r="E64" s="120">
        <v>87439</v>
      </c>
      <c r="F64" s="121">
        <f t="shared" si="13"/>
        <v>3.0272199705232126</v>
      </c>
      <c r="G64" s="120">
        <v>110632</v>
      </c>
      <c r="H64" s="121">
        <f t="shared" si="13"/>
        <v>0.26524777273299094</v>
      </c>
      <c r="I64" s="120">
        <v>116159</v>
      </c>
      <c r="J64" s="121">
        <f t="shared" si="13"/>
        <v>4.9958420710102036E-2</v>
      </c>
      <c r="K64" s="120">
        <v>115661</v>
      </c>
      <c r="L64" s="121">
        <f t="shared" si="13"/>
        <v>-4.2872269905904759E-3</v>
      </c>
      <c r="M64" s="120"/>
      <c r="N64" s="121"/>
    </row>
    <row r="65" spans="1:15" ht="15.75" x14ac:dyDescent="0.25">
      <c r="B65" s="122" t="s">
        <v>32</v>
      </c>
      <c r="C65" s="123">
        <v>398770</v>
      </c>
      <c r="D65" s="124">
        <v>-0.65537714325221241</v>
      </c>
      <c r="E65" s="123">
        <v>687822</v>
      </c>
      <c r="F65" s="124">
        <f t="shared" si="13"/>
        <v>0.72485894124432626</v>
      </c>
      <c r="G65" s="123">
        <v>1325364</v>
      </c>
      <c r="H65" s="124">
        <f t="shared" si="13"/>
        <v>0.92689969207149514</v>
      </c>
      <c r="I65" s="123">
        <v>1377487</v>
      </c>
      <c r="J65" s="124">
        <f t="shared" si="13"/>
        <v>3.9327309327852555E-2</v>
      </c>
      <c r="K65" s="123">
        <v>1420992</v>
      </c>
      <c r="L65" s="124">
        <f t="shared" si="13"/>
        <v>3.158287519228864E-2</v>
      </c>
      <c r="M65" s="123">
        <v>553904</v>
      </c>
      <c r="N65" s="124">
        <v>-5.7987996619053406E-2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E73-1</f>
        <v>2020</v>
      </c>
      <c r="D73" s="307"/>
      <c r="E73" s="308">
        <f t="shared" ref="E73" si="15">G73-1</f>
        <v>2021</v>
      </c>
      <c r="F73" s="307"/>
      <c r="G73" s="308">
        <f t="shared" ref="G73" si="16">I73-1</f>
        <v>2022</v>
      </c>
      <c r="H73" s="307"/>
      <c r="I73" s="308">
        <f t="shared" ref="I73" si="17">K73-1</f>
        <v>2023</v>
      </c>
      <c r="J73" s="307"/>
      <c r="K73" s="308">
        <f>M73-1</f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14057</v>
      </c>
      <c r="D75" s="121">
        <v>-0.2139462058938657</v>
      </c>
      <c r="E75" s="120">
        <v>505</v>
      </c>
      <c r="F75" s="121">
        <f t="shared" ref="F75:L87" si="18">IFERROR(E75/C75-1,"-")</f>
        <v>-0.96407483815892436</v>
      </c>
      <c r="G75" s="120">
        <v>8743</v>
      </c>
      <c r="H75" s="121">
        <f t="shared" si="18"/>
        <v>16.312871287128711</v>
      </c>
      <c r="I75" s="120">
        <v>13938</v>
      </c>
      <c r="J75" s="121">
        <f t="shared" si="18"/>
        <v>0.59418963742422504</v>
      </c>
      <c r="K75" s="120">
        <v>11745</v>
      </c>
      <c r="L75" s="121">
        <f t="shared" si="18"/>
        <v>-0.15733964700817904</v>
      </c>
      <c r="M75" s="120">
        <v>12293</v>
      </c>
      <c r="N75" s="121">
        <f t="shared" ref="N75:N79" si="19">IFERROR(M75/K75-1,"-")</f>
        <v>4.665815240527893E-2</v>
      </c>
    </row>
    <row r="76" spans="1:15" x14ac:dyDescent="0.25">
      <c r="A76" s="1">
        <v>2</v>
      </c>
      <c r="B76" s="119" t="s">
        <v>75</v>
      </c>
      <c r="C76" s="120">
        <v>15058</v>
      </c>
      <c r="D76" s="121">
        <v>-3.6349673620888256E-2</v>
      </c>
      <c r="E76" s="120">
        <v>630</v>
      </c>
      <c r="F76" s="121">
        <f t="shared" si="18"/>
        <v>-0.95816177447204143</v>
      </c>
      <c r="G76" s="120">
        <v>12469</v>
      </c>
      <c r="H76" s="121">
        <f t="shared" si="18"/>
        <v>18.792063492063491</v>
      </c>
      <c r="I76" s="120">
        <v>13477</v>
      </c>
      <c r="J76" s="121">
        <f t="shared" si="18"/>
        <v>8.0840484401315305E-2</v>
      </c>
      <c r="K76" s="120">
        <v>12352</v>
      </c>
      <c r="L76" s="121">
        <f t="shared" si="18"/>
        <v>-8.3475550938636234E-2</v>
      </c>
      <c r="M76" s="120">
        <v>12389</v>
      </c>
      <c r="N76" s="121">
        <f t="shared" si="19"/>
        <v>2.9954663212434784E-3</v>
      </c>
    </row>
    <row r="77" spans="1:15" x14ac:dyDescent="0.25">
      <c r="A77" s="1">
        <v>3</v>
      </c>
      <c r="B77" s="119" t="s">
        <v>77</v>
      </c>
      <c r="C77" s="120">
        <v>6732</v>
      </c>
      <c r="D77" s="121">
        <v>-0.66124893071000856</v>
      </c>
      <c r="E77" s="120">
        <v>307</v>
      </c>
      <c r="F77" s="121">
        <f t="shared" si="18"/>
        <v>-0.95439691027926321</v>
      </c>
      <c r="G77" s="120">
        <v>13844</v>
      </c>
      <c r="H77" s="121">
        <f t="shared" si="18"/>
        <v>44.094462540716613</v>
      </c>
      <c r="I77" s="120">
        <v>13702</v>
      </c>
      <c r="J77" s="121">
        <f t="shared" si="18"/>
        <v>-1.0257151112395224E-2</v>
      </c>
      <c r="K77" s="120">
        <v>14761</v>
      </c>
      <c r="L77" s="121">
        <f t="shared" si="18"/>
        <v>7.7287987155159721E-2</v>
      </c>
      <c r="M77" s="120">
        <v>13614</v>
      </c>
      <c r="N77" s="121">
        <f t="shared" si="19"/>
        <v>-7.7704762549962725E-2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356</v>
      </c>
      <c r="F78" s="121" t="str">
        <f t="shared" si="18"/>
        <v>-</v>
      </c>
      <c r="G78" s="120">
        <v>14722</v>
      </c>
      <c r="H78" s="121">
        <f t="shared" si="18"/>
        <v>40.353932584269664</v>
      </c>
      <c r="I78" s="120">
        <v>14381</v>
      </c>
      <c r="J78" s="121">
        <f t="shared" si="18"/>
        <v>-2.3162613775302265E-2</v>
      </c>
      <c r="K78" s="120">
        <v>12980</v>
      </c>
      <c r="L78" s="121">
        <f t="shared" si="18"/>
        <v>-9.7420207217856936E-2</v>
      </c>
      <c r="M78" s="120">
        <v>13855</v>
      </c>
      <c r="N78" s="121">
        <f t="shared" si="19"/>
        <v>6.741140215716479E-2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317</v>
      </c>
      <c r="F79" s="121" t="str">
        <f t="shared" si="18"/>
        <v>-</v>
      </c>
      <c r="G79" s="120">
        <v>11687</v>
      </c>
      <c r="H79" s="121">
        <f t="shared" si="18"/>
        <v>35.867507886435334</v>
      </c>
      <c r="I79" s="120">
        <v>12942</v>
      </c>
      <c r="J79" s="121">
        <f t="shared" si="18"/>
        <v>0.10738427312398402</v>
      </c>
      <c r="K79" s="120">
        <v>12936</v>
      </c>
      <c r="L79" s="121">
        <f t="shared" si="18"/>
        <v>-4.6360686138158247E-4</v>
      </c>
      <c r="M79" s="120">
        <v>13449</v>
      </c>
      <c r="N79" s="121">
        <f t="shared" si="19"/>
        <v>3.9656771799629009E-2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1544</v>
      </c>
      <c r="F80" s="121" t="str">
        <f t="shared" si="18"/>
        <v>-</v>
      </c>
      <c r="G80" s="120">
        <v>13590</v>
      </c>
      <c r="H80" s="121">
        <f t="shared" si="18"/>
        <v>7.8018134715025909</v>
      </c>
      <c r="I80" s="120">
        <v>13351</v>
      </c>
      <c r="J80" s="121">
        <f t="shared" si="18"/>
        <v>-1.7586460632818213E-2</v>
      </c>
      <c r="K80" s="120">
        <v>12099</v>
      </c>
      <c r="L80" s="121">
        <f t="shared" si="18"/>
        <v>-9.3775747135046106E-2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6334</v>
      </c>
      <c r="F81" s="121" t="str">
        <f t="shared" si="18"/>
        <v>-</v>
      </c>
      <c r="G81" s="120">
        <v>15611</v>
      </c>
      <c r="H81" s="121">
        <f t="shared" si="18"/>
        <v>1.4646353015472053</v>
      </c>
      <c r="I81" s="120">
        <v>14707</v>
      </c>
      <c r="J81" s="121">
        <f t="shared" si="18"/>
        <v>-5.7907885465376951E-2</v>
      </c>
      <c r="K81" s="120">
        <v>13430</v>
      </c>
      <c r="L81" s="121">
        <f t="shared" si="18"/>
        <v>-8.6829400965526604E-2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3200</v>
      </c>
      <c r="D82" s="121">
        <v>-0.83232026828757077</v>
      </c>
      <c r="E82" s="120">
        <v>8523</v>
      </c>
      <c r="F82" s="121">
        <f t="shared" si="18"/>
        <v>1.6634375000000001</v>
      </c>
      <c r="G82" s="120">
        <v>16121</v>
      </c>
      <c r="H82" s="121">
        <f t="shared" si="18"/>
        <v>0.89147013962219868</v>
      </c>
      <c r="I82" s="120">
        <v>14481</v>
      </c>
      <c r="J82" s="121">
        <f t="shared" si="18"/>
        <v>-0.10173066186961111</v>
      </c>
      <c r="K82" s="120">
        <v>13208</v>
      </c>
      <c r="L82" s="121">
        <f t="shared" si="18"/>
        <v>-8.790829362613084E-2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558</v>
      </c>
      <c r="D83" s="121">
        <v>-0.96425597335212354</v>
      </c>
      <c r="E83" s="120">
        <v>8502</v>
      </c>
      <c r="F83" s="121">
        <f t="shared" si="18"/>
        <v>14.236559139784946</v>
      </c>
      <c r="G83" s="120">
        <v>13194</v>
      </c>
      <c r="H83" s="121">
        <f t="shared" si="18"/>
        <v>0.55187014820042335</v>
      </c>
      <c r="I83" s="120">
        <v>12752</v>
      </c>
      <c r="J83" s="121">
        <f t="shared" si="18"/>
        <v>-3.3500075792026629E-2</v>
      </c>
      <c r="K83" s="120">
        <v>11765</v>
      </c>
      <c r="L83" s="121">
        <f t="shared" si="18"/>
        <v>-7.7399623588456756E-2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540</v>
      </c>
      <c r="D84" s="121">
        <v>-0.97099736827971428</v>
      </c>
      <c r="E84" s="120">
        <v>14562</v>
      </c>
      <c r="F84" s="121">
        <f t="shared" si="18"/>
        <v>25.966666666666665</v>
      </c>
      <c r="G84" s="120">
        <v>15248</v>
      </c>
      <c r="H84" s="121">
        <f t="shared" si="18"/>
        <v>4.7108913610767855E-2</v>
      </c>
      <c r="I84" s="120">
        <v>15023</v>
      </c>
      <c r="J84" s="121">
        <f t="shared" si="18"/>
        <v>-1.4756033578174232E-2</v>
      </c>
      <c r="K84" s="120">
        <v>12986</v>
      </c>
      <c r="L84" s="121">
        <f t="shared" si="18"/>
        <v>-0.13559209212540768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489</v>
      </c>
      <c r="D85" s="121">
        <v>-0.96843124596513874</v>
      </c>
      <c r="E85" s="120">
        <v>12239</v>
      </c>
      <c r="F85" s="121">
        <f t="shared" si="18"/>
        <v>24.028629856850717</v>
      </c>
      <c r="G85" s="120">
        <v>14087</v>
      </c>
      <c r="H85" s="121">
        <f t="shared" si="18"/>
        <v>0.15099272816406573</v>
      </c>
      <c r="I85" s="120">
        <v>13185</v>
      </c>
      <c r="J85" s="121">
        <f t="shared" si="18"/>
        <v>-6.4030666572016726E-2</v>
      </c>
      <c r="K85" s="120">
        <v>12505</v>
      </c>
      <c r="L85" s="121">
        <f t="shared" si="18"/>
        <v>-5.1573758058399699E-2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581</v>
      </c>
      <c r="D86" s="121">
        <v>-0.9619515389652914</v>
      </c>
      <c r="E86" s="120">
        <v>11127</v>
      </c>
      <c r="F86" s="121">
        <f t="shared" si="18"/>
        <v>18.151462994836489</v>
      </c>
      <c r="G86" s="120">
        <v>15949</v>
      </c>
      <c r="H86" s="121">
        <f t="shared" si="18"/>
        <v>0.43336029477846671</v>
      </c>
      <c r="I86" s="120">
        <v>13677</v>
      </c>
      <c r="J86" s="121">
        <f t="shared" si="18"/>
        <v>-0.14245407235563357</v>
      </c>
      <c r="K86" s="120">
        <v>12130</v>
      </c>
      <c r="L86" s="121">
        <f t="shared" si="18"/>
        <v>-0.11310960005849235</v>
      </c>
      <c r="M86" s="120"/>
      <c r="N86" s="121"/>
    </row>
    <row r="87" spans="1:15" ht="15.75" x14ac:dyDescent="0.25">
      <c r="B87" s="122" t="s">
        <v>32</v>
      </c>
      <c r="C87" s="123">
        <v>42852</v>
      </c>
      <c r="D87" s="124">
        <v>-0.79997386011426863</v>
      </c>
      <c r="E87" s="123">
        <v>64946</v>
      </c>
      <c r="F87" s="124">
        <f t="shared" si="18"/>
        <v>0.51558853729114151</v>
      </c>
      <c r="G87" s="123">
        <v>165265</v>
      </c>
      <c r="H87" s="124">
        <f t="shared" si="18"/>
        <v>1.5446524805222799</v>
      </c>
      <c r="I87" s="123">
        <v>165616</v>
      </c>
      <c r="J87" s="124">
        <f t="shared" si="18"/>
        <v>2.1238616767009777E-3</v>
      </c>
      <c r="K87" s="123">
        <v>152897</v>
      </c>
      <c r="L87" s="124">
        <f t="shared" si="18"/>
        <v>-7.6798135445850679E-2</v>
      </c>
      <c r="M87" s="123">
        <v>65600</v>
      </c>
      <c r="N87" s="124">
        <v>1.2752030135548154E-2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255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E95-1</f>
        <v>2020</v>
      </c>
      <c r="D95" s="307"/>
      <c r="E95" s="308">
        <f t="shared" ref="E95" si="20">G95-1</f>
        <v>2021</v>
      </c>
      <c r="F95" s="307"/>
      <c r="G95" s="308">
        <f t="shared" ref="G95" si="21">I95-1</f>
        <v>2022</v>
      </c>
      <c r="H95" s="307"/>
      <c r="I95" s="308">
        <f t="shared" ref="I95" si="22">K95-1</f>
        <v>2023</v>
      </c>
      <c r="J95" s="307"/>
      <c r="K95" s="308">
        <f>M95-1</f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26721</v>
      </c>
      <c r="D97" s="121">
        <v>-3.4122537502259132E-2</v>
      </c>
      <c r="E97" s="120">
        <v>3080</v>
      </c>
      <c r="F97" s="121">
        <f t="shared" ref="F97:L109" si="23">IFERROR(E97/C97-1,"-")</f>
        <v>-0.88473485273754726</v>
      </c>
      <c r="G97" s="120">
        <v>13744</v>
      </c>
      <c r="H97" s="121">
        <f t="shared" si="23"/>
        <v>3.4623376623376627</v>
      </c>
      <c r="I97" s="120">
        <v>23642</v>
      </c>
      <c r="J97" s="121">
        <f t="shared" si="23"/>
        <v>0.72016880093131541</v>
      </c>
      <c r="K97" s="120">
        <v>28011</v>
      </c>
      <c r="L97" s="121">
        <f t="shared" si="23"/>
        <v>0.18479824041959225</v>
      </c>
      <c r="M97" s="120">
        <v>25205</v>
      </c>
      <c r="N97" s="121">
        <f t="shared" ref="N97:N101" si="24">IFERROR(M97/K97-1,"-")</f>
        <v>-0.10017493127699828</v>
      </c>
    </row>
    <row r="98" spans="2:14" x14ac:dyDescent="0.25">
      <c r="B98" s="119" t="s">
        <v>75</v>
      </c>
      <c r="C98" s="120">
        <v>27703</v>
      </c>
      <c r="D98" s="121">
        <v>-1.8007160327531802E-2</v>
      </c>
      <c r="E98" s="120">
        <v>3807</v>
      </c>
      <c r="F98" s="121">
        <f t="shared" si="23"/>
        <v>-0.86257806013789118</v>
      </c>
      <c r="G98" s="120">
        <v>17238</v>
      </c>
      <c r="H98" s="121">
        <f t="shared" si="23"/>
        <v>3.5279747832939323</v>
      </c>
      <c r="I98" s="120">
        <v>26350</v>
      </c>
      <c r="J98" s="121">
        <f t="shared" si="23"/>
        <v>0.52859960552268248</v>
      </c>
      <c r="K98" s="120">
        <v>30407</v>
      </c>
      <c r="L98" s="121">
        <f t="shared" si="23"/>
        <v>0.15396584440227712</v>
      </c>
      <c r="M98" s="120">
        <v>31884</v>
      </c>
      <c r="N98" s="121">
        <f t="shared" si="24"/>
        <v>4.8574341434538093E-2</v>
      </c>
    </row>
    <row r="99" spans="2:14" x14ac:dyDescent="0.25">
      <c r="B99" s="119" t="s">
        <v>77</v>
      </c>
      <c r="C99" s="120">
        <v>9922</v>
      </c>
      <c r="D99" s="121">
        <v>-0.71535945837397441</v>
      </c>
      <c r="E99" s="120">
        <v>5137</v>
      </c>
      <c r="F99" s="121">
        <f t="shared" si="23"/>
        <v>-0.4822616407982262</v>
      </c>
      <c r="G99" s="120">
        <v>16928</v>
      </c>
      <c r="H99" s="121">
        <f t="shared" si="23"/>
        <v>2.2953085458438776</v>
      </c>
      <c r="I99" s="120">
        <v>29521</v>
      </c>
      <c r="J99" s="121">
        <f t="shared" si="23"/>
        <v>0.74391540642722109</v>
      </c>
      <c r="K99" s="120">
        <v>33910</v>
      </c>
      <c r="L99" s="121">
        <f t="shared" si="23"/>
        <v>0.14867382541241825</v>
      </c>
      <c r="M99" s="120">
        <v>32773</v>
      </c>
      <c r="N99" s="121">
        <f t="shared" si="24"/>
        <v>-3.3529932173400168E-2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7305</v>
      </c>
      <c r="F100" s="121" t="str">
        <f t="shared" si="23"/>
        <v>-</v>
      </c>
      <c r="G100" s="120">
        <v>24732</v>
      </c>
      <c r="H100" s="121">
        <f t="shared" si="23"/>
        <v>2.3856262833675563</v>
      </c>
      <c r="I100" s="120">
        <v>29815</v>
      </c>
      <c r="J100" s="121">
        <f t="shared" si="23"/>
        <v>0.20552320879831787</v>
      </c>
      <c r="K100" s="120">
        <v>27925</v>
      </c>
      <c r="L100" s="121">
        <f t="shared" si="23"/>
        <v>-6.3390910615461982E-2</v>
      </c>
      <c r="M100" s="120">
        <v>32320</v>
      </c>
      <c r="N100" s="121">
        <f t="shared" si="24"/>
        <v>0.15738585496866597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8652</v>
      </c>
      <c r="F101" s="121" t="str">
        <f t="shared" si="23"/>
        <v>-</v>
      </c>
      <c r="G101" s="120">
        <v>20702</v>
      </c>
      <c r="H101" s="121">
        <f t="shared" si="23"/>
        <v>1.3927415626444755</v>
      </c>
      <c r="I101" s="120">
        <v>26170</v>
      </c>
      <c r="J101" s="121">
        <f t="shared" si="23"/>
        <v>0.26412906965510574</v>
      </c>
      <c r="K101" s="120">
        <v>28824</v>
      </c>
      <c r="L101" s="121">
        <f t="shared" si="23"/>
        <v>0.10141383263278558</v>
      </c>
      <c r="M101" s="120">
        <v>29686</v>
      </c>
      <c r="N101" s="121">
        <f t="shared" si="24"/>
        <v>2.9905634193727382E-2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8692</v>
      </c>
      <c r="F102" s="121" t="str">
        <f t="shared" si="23"/>
        <v>-</v>
      </c>
      <c r="G102" s="120">
        <v>21190</v>
      </c>
      <c r="H102" s="121">
        <f t="shared" si="23"/>
        <v>1.4378739070409572</v>
      </c>
      <c r="I102" s="120">
        <v>29399</v>
      </c>
      <c r="J102" s="121">
        <f t="shared" si="23"/>
        <v>0.38739971684756958</v>
      </c>
      <c r="K102" s="120">
        <v>27824</v>
      </c>
      <c r="L102" s="121">
        <f t="shared" si="23"/>
        <v>-5.3573250790843185E-2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13213</v>
      </c>
      <c r="F103" s="121" t="str">
        <f t="shared" si="23"/>
        <v>-</v>
      </c>
      <c r="G103" s="120">
        <v>26190</v>
      </c>
      <c r="H103" s="121">
        <f t="shared" si="23"/>
        <v>0.9821388026943163</v>
      </c>
      <c r="I103" s="120">
        <v>30318</v>
      </c>
      <c r="J103" s="121">
        <f t="shared" si="23"/>
        <v>0.15761741122565875</v>
      </c>
      <c r="K103" s="120">
        <v>33127</v>
      </c>
      <c r="L103" s="121">
        <f t="shared" si="23"/>
        <v>9.2651230292235542E-2</v>
      </c>
      <c r="M103" s="120"/>
      <c r="N103" s="121"/>
    </row>
    <row r="104" spans="2:14" x14ac:dyDescent="0.25">
      <c r="B104" s="119" t="s">
        <v>87</v>
      </c>
      <c r="C104" s="120">
        <v>8887</v>
      </c>
      <c r="D104" s="121">
        <v>-0.76251937363048472</v>
      </c>
      <c r="E104" s="120">
        <v>17604</v>
      </c>
      <c r="F104" s="121">
        <f t="shared" si="23"/>
        <v>0.98087093507370327</v>
      </c>
      <c r="G104" s="120">
        <v>26652</v>
      </c>
      <c r="H104" s="121">
        <f t="shared" si="23"/>
        <v>0.51397409679618278</v>
      </c>
      <c r="I104" s="120">
        <v>32058</v>
      </c>
      <c r="J104" s="121">
        <f t="shared" si="23"/>
        <v>0.2028365601080595</v>
      </c>
      <c r="K104" s="120">
        <v>31953</v>
      </c>
      <c r="L104" s="121">
        <f t="shared" si="23"/>
        <v>-3.2753134942915541E-3</v>
      </c>
      <c r="M104" s="120"/>
      <c r="N104" s="121"/>
    </row>
    <row r="105" spans="2:14" x14ac:dyDescent="0.25">
      <c r="B105" s="119" t="s">
        <v>89</v>
      </c>
      <c r="C105" s="120">
        <v>8236</v>
      </c>
      <c r="D105" s="121">
        <v>-0.71038750967015962</v>
      </c>
      <c r="E105" s="120">
        <v>12668</v>
      </c>
      <c r="F105" s="121">
        <f t="shared" si="23"/>
        <v>0.53812530354541033</v>
      </c>
      <c r="G105" s="120">
        <v>23399</v>
      </c>
      <c r="H105" s="121">
        <f t="shared" si="23"/>
        <v>0.84709504262709179</v>
      </c>
      <c r="I105" s="120">
        <v>27830</v>
      </c>
      <c r="J105" s="121">
        <f t="shared" si="23"/>
        <v>0.18936706696867378</v>
      </c>
      <c r="K105" s="120">
        <v>27510</v>
      </c>
      <c r="L105" s="121">
        <f t="shared" si="23"/>
        <v>-1.1498383039885041E-2</v>
      </c>
      <c r="M105" s="120"/>
      <c r="N105" s="121"/>
    </row>
    <row r="106" spans="2:14" x14ac:dyDescent="0.25">
      <c r="B106" s="119" t="s">
        <v>91</v>
      </c>
      <c r="C106" s="120">
        <v>6781</v>
      </c>
      <c r="D106" s="121">
        <v>-0.78558102766798421</v>
      </c>
      <c r="E106" s="120">
        <v>16861</v>
      </c>
      <c r="F106" s="121">
        <f t="shared" si="23"/>
        <v>1.4865064149830407</v>
      </c>
      <c r="G106" s="120">
        <v>24075</v>
      </c>
      <c r="H106" s="121">
        <f t="shared" si="23"/>
        <v>0.42785125437399918</v>
      </c>
      <c r="I106" s="120">
        <v>28658</v>
      </c>
      <c r="J106" s="121">
        <f t="shared" si="23"/>
        <v>0.19036344755970913</v>
      </c>
      <c r="K106" s="120">
        <v>32572</v>
      </c>
      <c r="L106" s="121">
        <f t="shared" si="23"/>
        <v>0.13657617419219759</v>
      </c>
      <c r="M106" s="120"/>
      <c r="N106" s="121"/>
    </row>
    <row r="107" spans="2:14" x14ac:dyDescent="0.25">
      <c r="B107" s="119" t="s">
        <v>93</v>
      </c>
      <c r="C107" s="120">
        <v>6013</v>
      </c>
      <c r="D107" s="121">
        <v>-0.78529600799828603</v>
      </c>
      <c r="E107" s="120">
        <v>15702</v>
      </c>
      <c r="F107" s="121">
        <f t="shared" si="23"/>
        <v>1.6113420921337105</v>
      </c>
      <c r="G107" s="120">
        <v>24176</v>
      </c>
      <c r="H107" s="121">
        <f t="shared" si="23"/>
        <v>0.53967647433447974</v>
      </c>
      <c r="I107" s="120">
        <v>29534</v>
      </c>
      <c r="J107" s="121">
        <f t="shared" si="23"/>
        <v>0.22162475181998675</v>
      </c>
      <c r="K107" s="120">
        <v>31283</v>
      </c>
      <c r="L107" s="121">
        <f t="shared" si="23"/>
        <v>5.9219882169702753E-2</v>
      </c>
      <c r="M107" s="120"/>
      <c r="N107" s="121"/>
    </row>
    <row r="108" spans="2:14" x14ac:dyDescent="0.25">
      <c r="B108" s="119" t="s">
        <v>95</v>
      </c>
      <c r="C108" s="120">
        <v>5431</v>
      </c>
      <c r="D108" s="121">
        <v>-0.80903656821378345</v>
      </c>
      <c r="E108" s="120">
        <v>15556</v>
      </c>
      <c r="F108" s="121">
        <f t="shared" si="23"/>
        <v>1.8642975510955626</v>
      </c>
      <c r="G108" s="120">
        <v>27394</v>
      </c>
      <c r="H108" s="121">
        <f t="shared" si="23"/>
        <v>0.76099254307019804</v>
      </c>
      <c r="I108" s="120">
        <v>31934</v>
      </c>
      <c r="J108" s="121">
        <f t="shared" si="23"/>
        <v>0.16572972183689849</v>
      </c>
      <c r="K108" s="120">
        <v>31663</v>
      </c>
      <c r="L108" s="121">
        <f t="shared" si="23"/>
        <v>-8.4862528965992112E-3</v>
      </c>
      <c r="M108" s="120"/>
      <c r="N108" s="121"/>
    </row>
    <row r="109" spans="2:14" ht="15.75" x14ac:dyDescent="0.25">
      <c r="B109" s="122" t="s">
        <v>32</v>
      </c>
      <c r="C109" s="123">
        <v>109245</v>
      </c>
      <c r="D109" s="124">
        <v>-0.72086017329180319</v>
      </c>
      <c r="E109" s="123">
        <v>128277</v>
      </c>
      <c r="F109" s="124">
        <f t="shared" si="23"/>
        <v>0.17421392283399695</v>
      </c>
      <c r="G109" s="123">
        <v>266420</v>
      </c>
      <c r="H109" s="124">
        <f t="shared" si="23"/>
        <v>1.0769116833103363</v>
      </c>
      <c r="I109" s="123">
        <v>345229</v>
      </c>
      <c r="J109" s="124">
        <f t="shared" si="23"/>
        <v>0.29580737181893246</v>
      </c>
      <c r="K109" s="123">
        <v>365009</v>
      </c>
      <c r="L109" s="124">
        <f t="shared" si="23"/>
        <v>5.7295302538315163E-2</v>
      </c>
      <c r="M109" s="123">
        <v>151868</v>
      </c>
      <c r="N109" s="124">
        <v>1.8721868564567368E-2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F503A-AFE3-49A9-B768-2B67DC630D6A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1938898</v>
      </c>
      <c r="D8" s="121">
        <f t="shared" ref="D8:D10" si="0">C8/C9-1</f>
        <v>2.677813011694985E-2</v>
      </c>
    </row>
    <row r="9" spans="1:5" x14ac:dyDescent="0.25">
      <c r="A9" s="1"/>
      <c r="B9" s="119">
        <v>2023</v>
      </c>
      <c r="C9" s="120">
        <v>1888332</v>
      </c>
      <c r="D9" s="121">
        <f t="shared" si="0"/>
        <v>7.4717893467968199E-2</v>
      </c>
    </row>
    <row r="10" spans="1:5" x14ac:dyDescent="0.25">
      <c r="A10" s="1"/>
      <c r="B10" s="119">
        <v>2022</v>
      </c>
      <c r="C10" s="120">
        <v>1757049</v>
      </c>
      <c r="D10" s="121">
        <f t="shared" si="0"/>
        <v>0.99427838532651558</v>
      </c>
    </row>
    <row r="11" spans="1:5" x14ac:dyDescent="0.25">
      <c r="A11" s="1"/>
      <c r="B11" s="119">
        <v>2021</v>
      </c>
      <c r="C11" s="120">
        <v>881045</v>
      </c>
      <c r="D11" s="121">
        <f>C11/C12-1</f>
        <v>0.5993787974229714</v>
      </c>
    </row>
    <row r="12" spans="1:5" x14ac:dyDescent="0.25">
      <c r="A12" s="1" t="s">
        <v>74</v>
      </c>
      <c r="B12" s="119">
        <v>2020</v>
      </c>
      <c r="C12" s="120">
        <v>550867</v>
      </c>
      <c r="D12" s="121">
        <f t="shared" ref="D12:D21" si="1">C12/C13-1</f>
        <v>-0.68748946936969391</v>
      </c>
    </row>
    <row r="13" spans="1:5" x14ac:dyDescent="0.25">
      <c r="A13" s="1" t="s">
        <v>76</v>
      </c>
      <c r="B13" s="119">
        <v>2019</v>
      </c>
      <c r="C13" s="120">
        <v>1762715</v>
      </c>
      <c r="D13" s="121">
        <f t="shared" si="1"/>
        <v>2.7741256519166146E-2</v>
      </c>
    </row>
    <row r="14" spans="1:5" x14ac:dyDescent="0.25">
      <c r="A14" s="1" t="s">
        <v>78</v>
      </c>
      <c r="B14" s="119">
        <v>2018</v>
      </c>
      <c r="C14" s="120">
        <v>1715135</v>
      </c>
      <c r="D14" s="121">
        <f t="shared" si="1"/>
        <v>-3.1516435538234022E-2</v>
      </c>
    </row>
    <row r="15" spans="1:5" x14ac:dyDescent="0.25">
      <c r="A15" s="1" t="s">
        <v>80</v>
      </c>
      <c r="B15" s="119">
        <v>2017</v>
      </c>
      <c r="C15" s="120">
        <v>1770949</v>
      </c>
      <c r="D15" s="121">
        <f>C15/C16-1</f>
        <v>-1.4115642944822815E-2</v>
      </c>
    </row>
    <row r="16" spans="1:5" x14ac:dyDescent="0.25">
      <c r="A16" s="1" t="s">
        <v>82</v>
      </c>
      <c r="B16" s="119">
        <v>2016</v>
      </c>
      <c r="C16" s="120">
        <v>1796305</v>
      </c>
      <c r="D16" s="121">
        <f>C16/C17-1</f>
        <v>0.13194712259502084</v>
      </c>
    </row>
    <row r="17" spans="1:5" x14ac:dyDescent="0.25">
      <c r="A17" s="1" t="s">
        <v>84</v>
      </c>
      <c r="B17" s="119">
        <v>2015</v>
      </c>
      <c r="C17" s="120">
        <v>1586916</v>
      </c>
      <c r="D17" s="121">
        <f t="shared" si="1"/>
        <v>-7.0435653110632268E-2</v>
      </c>
    </row>
    <row r="18" spans="1:5" x14ac:dyDescent="0.25">
      <c r="A18" s="1" t="s">
        <v>86</v>
      </c>
      <c r="B18" s="119">
        <v>2014</v>
      </c>
      <c r="C18" s="120">
        <v>1707161</v>
      </c>
      <c r="D18" s="121">
        <f t="shared" si="1"/>
        <v>4.0714495596735789E-2</v>
      </c>
    </row>
    <row r="19" spans="1:5" x14ac:dyDescent="0.25">
      <c r="A19" s="1" t="s">
        <v>88</v>
      </c>
      <c r="B19" s="119">
        <v>2013</v>
      </c>
      <c r="C19" s="120">
        <v>1640374</v>
      </c>
      <c r="D19" s="121">
        <f t="shared" si="1"/>
        <v>1.5662401444388463E-2</v>
      </c>
    </row>
    <row r="20" spans="1:5" x14ac:dyDescent="0.25">
      <c r="A20" s="1" t="s">
        <v>90</v>
      </c>
      <c r="B20" s="119">
        <v>2012</v>
      </c>
      <c r="C20" s="120">
        <v>1615078</v>
      </c>
      <c r="D20" s="121">
        <f>C20/C21-1</f>
        <v>-1.2139394773460599E-2</v>
      </c>
    </row>
    <row r="21" spans="1:5" x14ac:dyDescent="0.25">
      <c r="A21" s="1" t="s">
        <v>92</v>
      </c>
      <c r="B21" s="119">
        <v>2011</v>
      </c>
      <c r="C21" s="120">
        <v>1634925</v>
      </c>
      <c r="D21" s="121">
        <f t="shared" si="1"/>
        <v>7.4382201894547917E-2</v>
      </c>
    </row>
    <row r="22" spans="1:5" x14ac:dyDescent="0.25">
      <c r="A22" s="1" t="s">
        <v>94</v>
      </c>
      <c r="B22" s="119">
        <v>2010</v>
      </c>
      <c r="C22" s="120">
        <v>1521735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257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4" t="s">
        <v>139</v>
      </c>
      <c r="D29" s="305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1573889</v>
      </c>
      <c r="D31" s="121">
        <f t="shared" ref="D31:D44" si="2">C31/C32-1</f>
        <v>1.9950709706351377E-2</v>
      </c>
    </row>
    <row r="32" spans="1:5" x14ac:dyDescent="0.25">
      <c r="B32" s="119">
        <v>2023</v>
      </c>
      <c r="C32" s="120">
        <v>1543103</v>
      </c>
      <c r="D32" s="121">
        <f t="shared" si="2"/>
        <v>3.5202588974184712E-2</v>
      </c>
    </row>
    <row r="33" spans="2:4" x14ac:dyDescent="0.25">
      <c r="B33" s="119">
        <v>2022</v>
      </c>
      <c r="C33" s="120">
        <v>1490629</v>
      </c>
      <c r="D33" s="121">
        <f t="shared" si="2"/>
        <v>0.98019708595476951</v>
      </c>
    </row>
    <row r="34" spans="2:4" x14ac:dyDescent="0.25">
      <c r="B34" s="119">
        <v>2021</v>
      </c>
      <c r="C34" s="120">
        <v>752768</v>
      </c>
      <c r="D34" s="121">
        <f t="shared" si="2"/>
        <v>0.70455276231709463</v>
      </c>
    </row>
    <row r="35" spans="2:4" x14ac:dyDescent="0.25">
      <c r="B35" s="119">
        <v>2020</v>
      </c>
      <c r="C35" s="120">
        <v>441622</v>
      </c>
      <c r="D35" s="121">
        <f t="shared" si="2"/>
        <v>-0.6779659781004439</v>
      </c>
    </row>
    <row r="36" spans="2:4" x14ac:dyDescent="0.25">
      <c r="B36" s="119">
        <v>2019</v>
      </c>
      <c r="C36" s="120">
        <v>1371352</v>
      </c>
      <c r="D36" s="121">
        <f t="shared" si="2"/>
        <v>2.5766228714830142E-2</v>
      </c>
    </row>
    <row r="37" spans="2:4" x14ac:dyDescent="0.25">
      <c r="B37" s="119">
        <v>2018</v>
      </c>
      <c r="C37" s="120">
        <v>1336905</v>
      </c>
      <c r="D37" s="121">
        <f t="shared" si="2"/>
        <v>-1.0136273272150387E-2</v>
      </c>
    </row>
    <row r="38" spans="2:4" x14ac:dyDescent="0.25">
      <c r="B38" s="119">
        <v>2017</v>
      </c>
      <c r="C38" s="120">
        <v>1350595</v>
      </c>
      <c r="D38" s="121">
        <f>C38/C39-1</f>
        <v>-3.8192570141843296E-2</v>
      </c>
    </row>
    <row r="39" spans="2:4" x14ac:dyDescent="0.25">
      <c r="B39" s="119">
        <v>2016</v>
      </c>
      <c r="C39" s="120">
        <v>1404226</v>
      </c>
      <c r="D39" s="121">
        <f>C39/C40-1</f>
        <v>0.10407711570894485</v>
      </c>
    </row>
    <row r="40" spans="2:4" x14ac:dyDescent="0.25">
      <c r="B40" s="119">
        <v>2015</v>
      </c>
      <c r="C40" s="120">
        <v>1271855</v>
      </c>
      <c r="D40" s="121">
        <f t="shared" si="2"/>
        <v>-6.5484526568394208E-2</v>
      </c>
    </row>
    <row r="41" spans="2:4" x14ac:dyDescent="0.25">
      <c r="B41" s="119">
        <v>2014</v>
      </c>
      <c r="C41" s="120">
        <v>1360978</v>
      </c>
      <c r="D41" s="121">
        <f t="shared" si="2"/>
        <v>4.6454568451614442E-2</v>
      </c>
    </row>
    <row r="42" spans="2:4" x14ac:dyDescent="0.25">
      <c r="B42" s="119">
        <v>2013</v>
      </c>
      <c r="C42" s="120">
        <v>1300561</v>
      </c>
      <c r="D42" s="121">
        <f t="shared" si="2"/>
        <v>1.5727615014725638E-2</v>
      </c>
    </row>
    <row r="43" spans="2:4" x14ac:dyDescent="0.25">
      <c r="B43" s="119">
        <v>2012</v>
      </c>
      <c r="C43" s="120">
        <v>1280423</v>
      </c>
      <c r="D43" s="121">
        <f>C43/C44-1</f>
        <v>-1.0059268582703118E-2</v>
      </c>
    </row>
    <row r="44" spans="2:4" x14ac:dyDescent="0.25">
      <c r="B44" s="119">
        <v>2011</v>
      </c>
      <c r="C44" s="120">
        <v>1293434</v>
      </c>
      <c r="D44" s="121">
        <f t="shared" si="2"/>
        <v>7.2303559881282009E-2</v>
      </c>
    </row>
    <row r="45" spans="2:4" x14ac:dyDescent="0.25">
      <c r="B45" s="119">
        <v>2010</v>
      </c>
      <c r="C45" s="120">
        <v>1206220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258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1420992</v>
      </c>
      <c r="D54" s="121">
        <f t="shared" ref="D54:D56" si="3">C54/C55-1</f>
        <v>3.158287519228864E-2</v>
      </c>
    </row>
    <row r="55" spans="1:5" x14ac:dyDescent="0.25">
      <c r="A55" s="1"/>
      <c r="B55" s="119">
        <v>2023</v>
      </c>
      <c r="C55" s="120">
        <v>1377487</v>
      </c>
      <c r="D55" s="121">
        <f t="shared" si="3"/>
        <v>3.9327309327852555E-2</v>
      </c>
    </row>
    <row r="56" spans="1:5" x14ac:dyDescent="0.25">
      <c r="A56" s="1"/>
      <c r="B56" s="119">
        <v>2022</v>
      </c>
      <c r="C56" s="120">
        <v>1325364</v>
      </c>
      <c r="D56" s="121">
        <f t="shared" si="3"/>
        <v>0.92689969207149514</v>
      </c>
    </row>
    <row r="57" spans="1:5" x14ac:dyDescent="0.25">
      <c r="A57" s="1"/>
      <c r="B57" s="119">
        <v>2021</v>
      </c>
      <c r="C57" s="120">
        <v>687822</v>
      </c>
      <c r="D57" s="121">
        <f>C57/C58-1</f>
        <v>0.72485894124432626</v>
      </c>
    </row>
    <row r="58" spans="1:5" x14ac:dyDescent="0.25">
      <c r="A58" s="1">
        <v>2</v>
      </c>
      <c r="B58" s="119">
        <v>2020</v>
      </c>
      <c r="C58" s="120">
        <v>398770</v>
      </c>
      <c r="D58" s="121">
        <f t="shared" ref="D58:D67" si="4">C58/C59-1</f>
        <v>-0.65537714325221241</v>
      </c>
    </row>
    <row r="59" spans="1:5" x14ac:dyDescent="0.25">
      <c r="A59" s="1">
        <v>3</v>
      </c>
      <c r="B59" s="119">
        <v>2019</v>
      </c>
      <c r="C59" s="120">
        <v>1157120</v>
      </c>
      <c r="D59" s="121">
        <f t="shared" si="4"/>
        <v>5.8956820640286622E-2</v>
      </c>
    </row>
    <row r="60" spans="1:5" x14ac:dyDescent="0.25">
      <c r="A60" s="1">
        <v>4</v>
      </c>
      <c r="B60" s="119">
        <v>2018</v>
      </c>
      <c r="C60" s="120">
        <v>1092698</v>
      </c>
      <c r="D60" s="121">
        <f t="shared" si="4"/>
        <v>-4.1667046396967056E-3</v>
      </c>
    </row>
    <row r="61" spans="1:5" x14ac:dyDescent="0.25">
      <c r="A61" s="1">
        <v>5</v>
      </c>
      <c r="B61" s="119">
        <v>2017</v>
      </c>
      <c r="C61" s="120">
        <v>1097270</v>
      </c>
      <c r="D61" s="121">
        <f>C61/C62-1</f>
        <v>1.6696472014468E-3</v>
      </c>
    </row>
    <row r="62" spans="1:5" x14ac:dyDescent="0.25">
      <c r="A62" s="1">
        <v>6</v>
      </c>
      <c r="B62" s="119">
        <v>2016</v>
      </c>
      <c r="C62" s="120">
        <v>1095441</v>
      </c>
      <c r="D62" s="121">
        <f>C62/C63-1</f>
        <v>8.4187137512619081E-2</v>
      </c>
    </row>
    <row r="63" spans="1:5" x14ac:dyDescent="0.25">
      <c r="A63" s="1">
        <v>7</v>
      </c>
      <c r="B63" s="119">
        <v>2015</v>
      </c>
      <c r="C63" s="120">
        <v>1010380</v>
      </c>
      <c r="D63" s="121">
        <f t="shared" si="4"/>
        <v>-3.9294251435287086E-2</v>
      </c>
    </row>
    <row r="64" spans="1:5" x14ac:dyDescent="0.25">
      <c r="A64" s="1">
        <v>8</v>
      </c>
      <c r="B64" s="119">
        <v>2014</v>
      </c>
      <c r="C64" s="120">
        <v>1051706</v>
      </c>
      <c r="D64" s="121">
        <f t="shared" si="4"/>
        <v>3.8946695630956318E-2</v>
      </c>
    </row>
    <row r="65" spans="1:5" x14ac:dyDescent="0.25">
      <c r="A65" s="1">
        <v>9</v>
      </c>
      <c r="B65" s="119">
        <v>2013</v>
      </c>
      <c r="C65" s="120">
        <v>1012281</v>
      </c>
      <c r="D65" s="121">
        <f t="shared" si="4"/>
        <v>4.958869675544042E-3</v>
      </c>
    </row>
    <row r="66" spans="1:5" x14ac:dyDescent="0.25">
      <c r="A66" s="1">
        <v>10</v>
      </c>
      <c r="B66" s="119">
        <v>2012</v>
      </c>
      <c r="C66" s="120">
        <v>1007286</v>
      </c>
      <c r="D66" s="121">
        <f>C66/C67-1</f>
        <v>7.590494792959479E-4</v>
      </c>
    </row>
    <row r="67" spans="1:5" x14ac:dyDescent="0.25">
      <c r="A67" s="1">
        <v>11</v>
      </c>
      <c r="B67" s="119">
        <v>2011</v>
      </c>
      <c r="C67" s="120">
        <v>1006522</v>
      </c>
      <c r="D67" s="121">
        <f t="shared" si="4"/>
        <v>7.6199457688590044E-2</v>
      </c>
    </row>
    <row r="68" spans="1:5" x14ac:dyDescent="0.25">
      <c r="A68" s="1">
        <v>12</v>
      </c>
      <c r="B68" s="119">
        <v>2010</v>
      </c>
      <c r="C68" s="120">
        <v>935256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152897</v>
      </c>
      <c r="D77" s="121">
        <f t="shared" ref="D77:D83" si="5">C77/C78-1</f>
        <v>-7.6798135445850679E-2</v>
      </c>
    </row>
    <row r="78" spans="1:5" x14ac:dyDescent="0.25">
      <c r="A78" s="1"/>
      <c r="B78" s="119">
        <v>2023</v>
      </c>
      <c r="C78" s="120">
        <v>165616</v>
      </c>
      <c r="D78" s="121">
        <f t="shared" si="5"/>
        <v>2.1238616767009777E-3</v>
      </c>
    </row>
    <row r="79" spans="1:5" x14ac:dyDescent="0.25">
      <c r="A79" s="1"/>
      <c r="B79" s="119">
        <v>2022</v>
      </c>
      <c r="C79" s="120">
        <v>165265</v>
      </c>
      <c r="D79" s="121">
        <f t="shared" si="5"/>
        <v>1.5446524805222799</v>
      </c>
    </row>
    <row r="80" spans="1:5" x14ac:dyDescent="0.25">
      <c r="A80" s="1"/>
      <c r="B80" s="119">
        <v>2021</v>
      </c>
      <c r="C80" s="120">
        <v>64946</v>
      </c>
      <c r="D80" s="121">
        <f t="shared" si="5"/>
        <v>0.51558853729114151</v>
      </c>
    </row>
    <row r="81" spans="1:5" x14ac:dyDescent="0.25">
      <c r="A81" s="1">
        <v>2</v>
      </c>
      <c r="B81" s="119">
        <v>2020</v>
      </c>
      <c r="C81" s="120">
        <v>42852</v>
      </c>
      <c r="D81" s="121">
        <f t="shared" si="5"/>
        <v>-0.79997386011426863</v>
      </c>
    </row>
    <row r="82" spans="1:5" x14ac:dyDescent="0.25">
      <c r="A82" s="1">
        <v>3</v>
      </c>
      <c r="B82" s="119">
        <v>2019</v>
      </c>
      <c r="C82" s="120">
        <v>214232</v>
      </c>
      <c r="D82" s="121">
        <f t="shared" si="5"/>
        <v>-0.1227442292808969</v>
      </c>
    </row>
    <row r="83" spans="1:5" x14ac:dyDescent="0.25">
      <c r="A83" s="1">
        <v>4</v>
      </c>
      <c r="B83" s="119">
        <v>2018</v>
      </c>
      <c r="C83" s="120">
        <v>244207</v>
      </c>
      <c r="D83" s="121">
        <f t="shared" si="5"/>
        <v>-3.5993289252935989E-2</v>
      </c>
    </row>
    <row r="84" spans="1:5" x14ac:dyDescent="0.25">
      <c r="A84" s="1">
        <v>5</v>
      </c>
      <c r="B84" s="119">
        <v>2017</v>
      </c>
      <c r="C84" s="120">
        <v>253325</v>
      </c>
      <c r="D84" s="121">
        <f>C84/C85-1</f>
        <v>-0.17960717003740467</v>
      </c>
    </row>
    <row r="85" spans="1:5" x14ac:dyDescent="0.25">
      <c r="A85" s="1">
        <v>6</v>
      </c>
      <c r="B85" s="119">
        <v>2016</v>
      </c>
      <c r="C85" s="120">
        <v>308785</v>
      </c>
      <c r="D85" s="121">
        <f>C85/C86-1</f>
        <v>0.18093507983554824</v>
      </c>
    </row>
    <row r="86" spans="1:5" x14ac:dyDescent="0.25">
      <c r="A86" s="1">
        <v>7</v>
      </c>
      <c r="B86" s="119">
        <v>2015</v>
      </c>
      <c r="C86" s="120">
        <v>261475</v>
      </c>
      <c r="D86" s="121">
        <f t="shared" ref="D86:D88" si="6">C86/C87-1</f>
        <v>-0.15454680669443077</v>
      </c>
    </row>
    <row r="87" spans="1:5" x14ac:dyDescent="0.25">
      <c r="A87" s="1">
        <v>8</v>
      </c>
      <c r="B87" s="119">
        <v>2014</v>
      </c>
      <c r="C87" s="120">
        <v>309272</v>
      </c>
      <c r="D87" s="121">
        <f t="shared" si="6"/>
        <v>7.2818093520188754E-2</v>
      </c>
    </row>
    <row r="88" spans="1:5" x14ac:dyDescent="0.25">
      <c r="A88" s="1">
        <v>9</v>
      </c>
      <c r="B88" s="119">
        <v>2013</v>
      </c>
      <c r="C88" s="120">
        <v>288280</v>
      </c>
      <c r="D88" s="121">
        <f t="shared" si="6"/>
        <v>5.5441042407290198E-2</v>
      </c>
    </row>
    <row r="89" spans="1:5" x14ac:dyDescent="0.25">
      <c r="A89" s="1">
        <v>10</v>
      </c>
      <c r="B89" s="119">
        <v>2012</v>
      </c>
      <c r="C89" s="120">
        <v>273137</v>
      </c>
      <c r="D89" s="121">
        <f>C89/C90-1</f>
        <v>-4.8011236894936471E-2</v>
      </c>
    </row>
    <row r="90" spans="1:5" x14ac:dyDescent="0.25">
      <c r="A90" s="1">
        <v>11</v>
      </c>
      <c r="B90" s="119">
        <v>2011</v>
      </c>
      <c r="C90" s="120">
        <v>286912</v>
      </c>
      <c r="D90" s="121">
        <f t="shared" ref="D90" si="7">C90/C91-1</f>
        <v>5.8856527066326159E-2</v>
      </c>
    </row>
    <row r="91" spans="1:5" x14ac:dyDescent="0.25">
      <c r="A91" s="1">
        <v>12</v>
      </c>
      <c r="B91" s="119">
        <v>2010</v>
      </c>
      <c r="C91" s="120">
        <v>270964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259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4" t="s">
        <v>34</v>
      </c>
      <c r="D98" s="305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365009</v>
      </c>
      <c r="D100" s="121">
        <f t="shared" ref="D100:D113" si="8">C100/C101-1</f>
        <v>5.7295302538315163E-2</v>
      </c>
    </row>
    <row r="101" spans="2:5" x14ac:dyDescent="0.25">
      <c r="B101" s="119">
        <v>2023</v>
      </c>
      <c r="C101" s="120">
        <v>345229</v>
      </c>
      <c r="D101" s="121">
        <f t="shared" si="8"/>
        <v>0.29580737181893246</v>
      </c>
    </row>
    <row r="102" spans="2:5" x14ac:dyDescent="0.25">
      <c r="B102" s="119">
        <v>2022</v>
      </c>
      <c r="C102" s="120">
        <v>266420</v>
      </c>
      <c r="D102" s="121">
        <f t="shared" si="8"/>
        <v>1.0769116833103363</v>
      </c>
    </row>
    <row r="103" spans="2:5" x14ac:dyDescent="0.25">
      <c r="B103" s="119">
        <v>2021</v>
      </c>
      <c r="C103" s="120">
        <v>128277</v>
      </c>
      <c r="D103" s="121">
        <f t="shared" si="8"/>
        <v>0.17421392283399695</v>
      </c>
    </row>
    <row r="104" spans="2:5" x14ac:dyDescent="0.25">
      <c r="B104" s="119">
        <v>2020</v>
      </c>
      <c r="C104" s="120">
        <v>109245</v>
      </c>
      <c r="D104" s="121">
        <f t="shared" si="8"/>
        <v>-0.72086017329180319</v>
      </c>
    </row>
    <row r="105" spans="2:5" x14ac:dyDescent="0.25">
      <c r="B105" s="119">
        <v>2019</v>
      </c>
      <c r="C105" s="120">
        <v>391363</v>
      </c>
      <c r="D105" s="121">
        <f t="shared" si="8"/>
        <v>3.4722258942971207E-2</v>
      </c>
    </row>
    <row r="106" spans="2:5" x14ac:dyDescent="0.25">
      <c r="B106" s="119">
        <v>2018</v>
      </c>
      <c r="C106" s="120">
        <v>378230</v>
      </c>
      <c r="D106" s="121">
        <f t="shared" si="8"/>
        <v>-0.10021077472796736</v>
      </c>
    </row>
    <row r="107" spans="2:5" x14ac:dyDescent="0.25">
      <c r="B107" s="119">
        <v>2017</v>
      </c>
      <c r="C107" s="120">
        <v>420354</v>
      </c>
      <c r="D107" s="121">
        <f t="shared" si="8"/>
        <v>7.2115568546134767E-2</v>
      </c>
    </row>
    <row r="108" spans="2:5" x14ac:dyDescent="0.25">
      <c r="B108" s="119">
        <v>2016</v>
      </c>
      <c r="C108" s="120">
        <v>392079</v>
      </c>
      <c r="D108" s="121">
        <f t="shared" si="8"/>
        <v>0.24445424854234576</v>
      </c>
    </row>
    <row r="109" spans="2:5" x14ac:dyDescent="0.25">
      <c r="B109" s="119">
        <v>2015</v>
      </c>
      <c r="C109" s="120">
        <v>315061</v>
      </c>
      <c r="D109" s="121">
        <f t="shared" si="8"/>
        <v>-8.9900428386142539E-2</v>
      </c>
    </row>
    <row r="110" spans="2:5" x14ac:dyDescent="0.25">
      <c r="B110" s="119">
        <v>2014</v>
      </c>
      <c r="C110" s="120">
        <v>346183</v>
      </c>
      <c r="D110" s="121">
        <f t="shared" si="8"/>
        <v>1.8745604199956967E-2</v>
      </c>
    </row>
    <row r="111" spans="2:5" x14ac:dyDescent="0.25">
      <c r="B111" s="119">
        <v>2013</v>
      </c>
      <c r="C111" s="120">
        <v>339813</v>
      </c>
      <c r="D111" s="121">
        <f t="shared" si="8"/>
        <v>1.5412887899478589E-2</v>
      </c>
    </row>
    <row r="112" spans="2:5" x14ac:dyDescent="0.25">
      <c r="B112" s="119">
        <v>2012</v>
      </c>
      <c r="C112" s="120">
        <v>334655</v>
      </c>
      <c r="D112" s="121">
        <f t="shared" si="8"/>
        <v>-2.0018097109440691E-2</v>
      </c>
    </row>
    <row r="113" spans="2:4" x14ac:dyDescent="0.25">
      <c r="B113" s="119">
        <v>2011</v>
      </c>
      <c r="C113" s="120">
        <v>341491</v>
      </c>
      <c r="D113" s="121">
        <f t="shared" si="8"/>
        <v>8.2328890860973392E-2</v>
      </c>
    </row>
    <row r="114" spans="2:4" x14ac:dyDescent="0.25">
      <c r="B114" s="119">
        <v>2010</v>
      </c>
      <c r="C114" s="120">
        <v>315515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C6AD8-CBC5-4C76-88F7-A3B1F2E660DB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260</v>
      </c>
      <c r="D5" s="131" t="s">
        <v>231</v>
      </c>
      <c r="E5" s="131" t="s">
        <v>232</v>
      </c>
      <c r="F5" s="131" t="s">
        <v>233</v>
      </c>
      <c r="G5" s="131" t="s">
        <v>234</v>
      </c>
      <c r="H5" s="131" t="s">
        <v>235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261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mayo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948382</v>
      </c>
      <c r="D6" s="135">
        <v>378303</v>
      </c>
      <c r="E6" s="135">
        <v>1821530</v>
      </c>
      <c r="F6" s="135">
        <v>2092095</v>
      </c>
      <c r="G6" s="135">
        <v>2239198</v>
      </c>
      <c r="H6" s="135">
        <v>2228887</v>
      </c>
      <c r="I6" s="136">
        <f>IFERROR(H6/G6-1,"-")</f>
        <v>-4.6047736734312616E-3</v>
      </c>
      <c r="J6" s="135">
        <f>IFERROR(H6-G6,"-")</f>
        <v>-10311</v>
      </c>
      <c r="K6" s="136">
        <f t="shared" ref="K6:K57" si="0">IFERROR(H6/$H$6,"-")</f>
        <v>1</v>
      </c>
      <c r="L6" s="137">
        <f>H6/H6</f>
        <v>1</v>
      </c>
      <c r="M6" s="135">
        <v>1066</v>
      </c>
      <c r="N6" s="135">
        <v>114793</v>
      </c>
      <c r="O6" s="135">
        <v>379380</v>
      </c>
      <c r="P6" s="135">
        <v>391272</v>
      </c>
      <c r="Q6" s="135">
        <v>451281</v>
      </c>
      <c r="R6" s="135">
        <v>445383</v>
      </c>
      <c r="S6" s="136">
        <f>IFERROR(R6/Q6-1,"-")</f>
        <v>-1.3069462264088227E-2</v>
      </c>
      <c r="T6" s="135">
        <f t="shared" ref="T6:T57" si="1">R6-Q6</f>
        <v>-5898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288839</v>
      </c>
      <c r="E7" s="139">
        <v>1449676</v>
      </c>
      <c r="F7" s="139">
        <v>1654424</v>
      </c>
      <c r="G7" s="139">
        <v>1752365</v>
      </c>
      <c r="H7" s="139">
        <v>1724148</v>
      </c>
      <c r="I7" s="140">
        <f t="shared" ref="I7:I57" si="2">IFERROR(H7/G7-1,"-")</f>
        <v>-1.6102238974186278E-2</v>
      </c>
      <c r="J7" s="139">
        <f t="shared" ref="J7:J57" si="3">IFERROR(H7-G7,"-")</f>
        <v>-28217</v>
      </c>
      <c r="K7" s="140">
        <f t="shared" si="0"/>
        <v>0.77354661766164012</v>
      </c>
      <c r="L7" s="140">
        <f>H7/H6</f>
        <v>0.77354661766164012</v>
      </c>
      <c r="M7" s="139">
        <v>0</v>
      </c>
      <c r="N7" s="139">
        <v>88479</v>
      </c>
      <c r="O7" s="139">
        <v>305518</v>
      </c>
      <c r="P7" s="139">
        <v>311677</v>
      </c>
      <c r="Q7" s="139">
        <v>354643</v>
      </c>
      <c r="R7" s="139">
        <v>342559</v>
      </c>
      <c r="S7" s="140">
        <f t="shared" ref="S7:S57" si="4">IFERROR(R7/Q7-1,"-")</f>
        <v>-3.4073702286524732E-2</v>
      </c>
      <c r="T7" s="139">
        <f t="shared" si="1"/>
        <v>-12084</v>
      </c>
      <c r="U7" s="140">
        <f t="shared" ref="U7:U57" si="5">IFERROR(P7/$P$6,"-")</f>
        <v>0.79657373898464501</v>
      </c>
      <c r="V7" s="140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1" t="s">
        <v>65</v>
      </c>
      <c r="C10" s="142">
        <v>222725</v>
      </c>
      <c r="D10" s="142">
        <v>89464</v>
      </c>
      <c r="E10" s="142">
        <v>371854</v>
      </c>
      <c r="F10" s="142">
        <v>437671</v>
      </c>
      <c r="G10" s="142">
        <v>486833</v>
      </c>
      <c r="H10" s="142">
        <v>504739</v>
      </c>
      <c r="I10" s="143">
        <f t="shared" si="2"/>
        <v>3.6780579788140866E-2</v>
      </c>
      <c r="J10" s="142">
        <f t="shared" si="3"/>
        <v>17906</v>
      </c>
      <c r="K10" s="143">
        <f t="shared" si="0"/>
        <v>0.2264533823383599</v>
      </c>
      <c r="L10" s="143">
        <f>H10/H6</f>
        <v>0.2264533823383599</v>
      </c>
      <c r="M10" s="142">
        <v>0</v>
      </c>
      <c r="N10" s="142">
        <v>26314</v>
      </c>
      <c r="O10" s="142">
        <v>73862</v>
      </c>
      <c r="P10" s="142">
        <v>79595</v>
      </c>
      <c r="Q10" s="142">
        <v>96638</v>
      </c>
      <c r="R10" s="142">
        <v>102824</v>
      </c>
      <c r="S10" s="143">
        <f t="shared" si="4"/>
        <v>6.4012086342846608E-2</v>
      </c>
      <c r="T10" s="142">
        <f t="shared" si="1"/>
        <v>6186</v>
      </c>
      <c r="U10" s="143">
        <f t="shared" si="5"/>
        <v>0.20342626101535505</v>
      </c>
      <c r="V10" s="143">
        <f>IFERROR(R10/R6,"-")</f>
        <v>0.2308664677367569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134314</v>
      </c>
      <c r="E11" s="135">
        <v>683221</v>
      </c>
      <c r="F11" s="135">
        <v>758695</v>
      </c>
      <c r="G11" s="135">
        <v>801852</v>
      </c>
      <c r="H11" s="135">
        <v>771372</v>
      </c>
      <c r="I11" s="136">
        <f t="shared" si="2"/>
        <v>-3.8012002214872553E-2</v>
      </c>
      <c r="J11" s="135">
        <f t="shared" si="3"/>
        <v>-30480</v>
      </c>
      <c r="K11" s="136">
        <f t="shared" si="0"/>
        <v>0.34607945580013699</v>
      </c>
      <c r="L11" s="137">
        <f>H11/H11</f>
        <v>1</v>
      </c>
      <c r="M11" s="135">
        <v>0</v>
      </c>
      <c r="N11" s="135">
        <v>42014</v>
      </c>
      <c r="O11" s="135">
        <v>145846</v>
      </c>
      <c r="P11" s="135">
        <v>150325</v>
      </c>
      <c r="Q11" s="135">
        <v>161561</v>
      </c>
      <c r="R11" s="135">
        <v>153212</v>
      </c>
      <c r="S11" s="136">
        <f t="shared" si="4"/>
        <v>-5.167707553184242E-2</v>
      </c>
      <c r="T11" s="135">
        <f t="shared" si="1"/>
        <v>-8349</v>
      </c>
      <c r="U11" s="136">
        <f t="shared" si="5"/>
        <v>0.38419564906254472</v>
      </c>
      <c r="V11" s="137">
        <f>IFERROR(R11/R11,"-")</f>
        <v>1</v>
      </c>
    </row>
    <row r="12" spans="1:22" ht="15.75" x14ac:dyDescent="0.25">
      <c r="A12" s="144">
        <f>G12/$G$11</f>
        <v>0.81408414520385308</v>
      </c>
      <c r="B12" s="138" t="s">
        <v>62</v>
      </c>
      <c r="C12" s="139">
        <v>279824</v>
      </c>
      <c r="D12" s="139">
        <v>106333</v>
      </c>
      <c r="E12" s="139">
        <v>589877</v>
      </c>
      <c r="F12" s="139">
        <v>623197</v>
      </c>
      <c r="G12" s="139">
        <v>652775</v>
      </c>
      <c r="H12" s="139">
        <v>619504</v>
      </c>
      <c r="I12" s="140">
        <f t="shared" si="2"/>
        <v>-5.0968557313009866E-2</v>
      </c>
      <c r="J12" s="139">
        <f t="shared" si="3"/>
        <v>-33271</v>
      </c>
      <c r="K12" s="140">
        <f t="shared" si="0"/>
        <v>0.27794320663183014</v>
      </c>
      <c r="L12" s="140">
        <f>H12/H11</f>
        <v>0.80311963618072735</v>
      </c>
      <c r="M12" s="139">
        <v>0</v>
      </c>
      <c r="N12" s="139">
        <v>33362</v>
      </c>
      <c r="O12" s="139">
        <v>125144</v>
      </c>
      <c r="P12" s="139">
        <v>124155</v>
      </c>
      <c r="Q12" s="139">
        <v>132737</v>
      </c>
      <c r="R12" s="139">
        <v>123526</v>
      </c>
      <c r="S12" s="140">
        <f t="shared" si="4"/>
        <v>-6.9392859564401776E-2</v>
      </c>
      <c r="T12" s="139">
        <f t="shared" si="1"/>
        <v>-9211</v>
      </c>
      <c r="U12" s="140">
        <f t="shared" si="5"/>
        <v>0.31731123106176778</v>
      </c>
      <c r="V12" s="140">
        <f>IFERROR(R12/R11,"-")</f>
        <v>0.80624233088791997</v>
      </c>
    </row>
    <row r="13" spans="1:22" x14ac:dyDescent="0.25">
      <c r="A13" s="144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4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4">
        <f>G15/$G$11</f>
        <v>0.18591585479614692</v>
      </c>
      <c r="B15" s="141" t="s">
        <v>65</v>
      </c>
      <c r="C15" s="142">
        <v>64346</v>
      </c>
      <c r="D15" s="142">
        <v>27981</v>
      </c>
      <c r="E15" s="142">
        <v>93344</v>
      </c>
      <c r="F15" s="142">
        <v>135498</v>
      </c>
      <c r="G15" s="142">
        <v>149077</v>
      </c>
      <c r="H15" s="142">
        <v>151868</v>
      </c>
      <c r="I15" s="143">
        <f t="shared" si="2"/>
        <v>1.8721868564567368E-2</v>
      </c>
      <c r="J15" s="142">
        <f t="shared" si="3"/>
        <v>2791</v>
      </c>
      <c r="K15" s="143">
        <f t="shared" si="0"/>
        <v>6.8136249168306878E-2</v>
      </c>
      <c r="L15" s="143">
        <f>H15/H11</f>
        <v>0.19688036381927268</v>
      </c>
      <c r="M15" s="142">
        <v>0</v>
      </c>
      <c r="N15" s="142">
        <v>8652</v>
      </c>
      <c r="O15" s="142">
        <v>20702</v>
      </c>
      <c r="P15" s="142">
        <v>26170</v>
      </c>
      <c r="Q15" s="142">
        <v>28824</v>
      </c>
      <c r="R15" s="142">
        <v>29686</v>
      </c>
      <c r="S15" s="143">
        <f t="shared" si="4"/>
        <v>2.9905634193727382E-2</v>
      </c>
      <c r="T15" s="142">
        <f t="shared" si="1"/>
        <v>862</v>
      </c>
      <c r="U15" s="143">
        <f t="shared" si="5"/>
        <v>6.6884418000776949E-2</v>
      </c>
      <c r="V15" s="143">
        <f>IFERROR(R15/R11,"-")</f>
        <v>0.19375766911208001</v>
      </c>
    </row>
    <row r="16" spans="1:22" ht="15.75" x14ac:dyDescent="0.25">
      <c r="A16" s="81"/>
      <c r="B16" s="134" t="s">
        <v>47</v>
      </c>
      <c r="C16" s="135">
        <v>249277</v>
      </c>
      <c r="D16" s="135">
        <v>60212</v>
      </c>
      <c r="E16" s="135">
        <v>473974</v>
      </c>
      <c r="F16" s="135">
        <v>528116</v>
      </c>
      <c r="G16" s="135">
        <v>561508</v>
      </c>
      <c r="H16" s="135">
        <v>579080</v>
      </c>
      <c r="I16" s="136">
        <f t="shared" si="2"/>
        <v>3.1294300348347681E-2</v>
      </c>
      <c r="J16" s="135">
        <f t="shared" si="3"/>
        <v>17572</v>
      </c>
      <c r="K16" s="136">
        <f t="shared" si="0"/>
        <v>0.25980680043447696</v>
      </c>
      <c r="L16" s="137">
        <f>H16/H16</f>
        <v>1</v>
      </c>
      <c r="M16" s="135">
        <v>0</v>
      </c>
      <c r="N16" s="135">
        <v>15428</v>
      </c>
      <c r="O16" s="135">
        <v>97379</v>
      </c>
      <c r="P16" s="135">
        <v>96632</v>
      </c>
      <c r="Q16" s="135">
        <v>110622</v>
      </c>
      <c r="R16" s="135">
        <v>116586</v>
      </c>
      <c r="S16" s="136">
        <f t="shared" si="4"/>
        <v>5.3913326463090439E-2</v>
      </c>
      <c r="T16" s="135">
        <f t="shared" si="1"/>
        <v>5964</v>
      </c>
      <c r="U16" s="136">
        <f t="shared" si="5"/>
        <v>0.2469688605369155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16403</v>
      </c>
      <c r="E17" s="139">
        <v>277876</v>
      </c>
      <c r="F17" s="139">
        <v>323810</v>
      </c>
      <c r="G17" s="139">
        <v>341885</v>
      </c>
      <c r="H17" s="139">
        <v>355156</v>
      </c>
      <c r="I17" s="140">
        <f t="shared" si="2"/>
        <v>3.8817146116384205E-2</v>
      </c>
      <c r="J17" s="139">
        <f t="shared" si="3"/>
        <v>13271</v>
      </c>
      <c r="K17" s="140">
        <f t="shared" si="0"/>
        <v>0.159342308515416</v>
      </c>
      <c r="L17" s="140">
        <f>H17/H16</f>
        <v>0.6133107688056918</v>
      </c>
      <c r="M17" s="139">
        <v>0</v>
      </c>
      <c r="N17" s="139">
        <v>4085</v>
      </c>
      <c r="O17" s="139">
        <v>59315</v>
      </c>
      <c r="P17" s="139">
        <v>62382</v>
      </c>
      <c r="Q17" s="139">
        <v>68445</v>
      </c>
      <c r="R17" s="139">
        <v>71750</v>
      </c>
      <c r="S17" s="140">
        <f t="shared" si="4"/>
        <v>4.82869457228432E-2</v>
      </c>
      <c r="T17" s="139">
        <f t="shared" si="1"/>
        <v>3305</v>
      </c>
      <c r="U17" s="140">
        <f t="shared" si="5"/>
        <v>0.15943384653131326</v>
      </c>
      <c r="V17" s="140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1" t="s">
        <v>65</v>
      </c>
      <c r="C20" s="142">
        <v>102171</v>
      </c>
      <c r="D20" s="142">
        <v>43809</v>
      </c>
      <c r="E20" s="142">
        <v>196098</v>
      </c>
      <c r="F20" s="142">
        <v>204306</v>
      </c>
      <c r="G20" s="142">
        <v>219623</v>
      </c>
      <c r="H20" s="142">
        <v>223924</v>
      </c>
      <c r="I20" s="143">
        <f t="shared" si="2"/>
        <v>1.9583559099001446E-2</v>
      </c>
      <c r="J20" s="142">
        <f t="shared" si="3"/>
        <v>4301</v>
      </c>
      <c r="K20" s="143">
        <f t="shared" si="0"/>
        <v>0.10046449191906094</v>
      </c>
      <c r="L20" s="143">
        <f>H20/H16</f>
        <v>0.3866892311943082</v>
      </c>
      <c r="M20" s="142">
        <v>0</v>
      </c>
      <c r="N20" s="142">
        <v>11343</v>
      </c>
      <c r="O20" s="142">
        <v>38064</v>
      </c>
      <c r="P20" s="142">
        <v>34250</v>
      </c>
      <c r="Q20" s="142">
        <v>42177</v>
      </c>
      <c r="R20" s="142">
        <v>44836</v>
      </c>
      <c r="S20" s="143">
        <f t="shared" si="4"/>
        <v>6.3043839059202966E-2</v>
      </c>
      <c r="T20" s="142">
        <f t="shared" si="1"/>
        <v>2659</v>
      </c>
      <c r="U20" s="143">
        <f t="shared" si="5"/>
        <v>8.7535014005602235E-2</v>
      </c>
      <c r="V20" s="143">
        <f>IFERROR(R20/R16,"-")</f>
        <v>0.38457447720995658</v>
      </c>
    </row>
    <row r="21" spans="2:22" ht="15.75" x14ac:dyDescent="0.25">
      <c r="B21" s="134" t="s">
        <v>48</v>
      </c>
      <c r="C21" s="135">
        <v>10070</v>
      </c>
      <c r="D21" s="135">
        <v>3463</v>
      </c>
      <c r="E21" s="135">
        <v>14300</v>
      </c>
      <c r="F21" s="135">
        <v>24366</v>
      </c>
      <c r="G21" s="135">
        <v>20854</v>
      </c>
      <c r="H21" s="135">
        <v>18447</v>
      </c>
      <c r="I21" s="136">
        <f t="shared" si="2"/>
        <v>-0.11542150187014477</v>
      </c>
      <c r="J21" s="135">
        <f t="shared" si="3"/>
        <v>-2407</v>
      </c>
      <c r="K21" s="136">
        <f t="shared" si="0"/>
        <v>8.2763280507266637E-3</v>
      </c>
      <c r="L21" s="137">
        <f>H21/H21</f>
        <v>1</v>
      </c>
      <c r="M21" s="135">
        <v>0</v>
      </c>
      <c r="N21" s="135">
        <v>1098</v>
      </c>
      <c r="O21" s="135">
        <v>2392</v>
      </c>
      <c r="P21" s="135">
        <v>3611</v>
      </c>
      <c r="Q21" s="135">
        <v>1870</v>
      </c>
      <c r="R21" s="135">
        <v>2625</v>
      </c>
      <c r="S21" s="136">
        <f t="shared" si="4"/>
        <v>0.40374331550802145</v>
      </c>
      <c r="T21" s="135">
        <f t="shared" si="1"/>
        <v>755</v>
      </c>
      <c r="U21" s="136">
        <f t="shared" si="5"/>
        <v>9.2288740313643709E-3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3463</v>
      </c>
      <c r="E22" s="139">
        <v>14300</v>
      </c>
      <c r="F22" s="139">
        <v>24103</v>
      </c>
      <c r="G22" s="139">
        <v>20584</v>
      </c>
      <c r="H22" s="139">
        <v>18160</v>
      </c>
      <c r="I22" s="140">
        <f t="shared" si="2"/>
        <v>-0.11776136805285664</v>
      </c>
      <c r="J22" s="139">
        <f t="shared" si="3"/>
        <v>-2424</v>
      </c>
      <c r="K22" s="140">
        <f t="shared" si="0"/>
        <v>8.1475642327314031E-3</v>
      </c>
      <c r="L22" s="140">
        <f>H22/H21</f>
        <v>0.98444191467447284</v>
      </c>
      <c r="M22" s="139">
        <v>0</v>
      </c>
      <c r="N22" s="139">
        <v>1098</v>
      </c>
      <c r="O22" s="139">
        <v>2392</v>
      </c>
      <c r="P22" s="139">
        <v>3579</v>
      </c>
      <c r="Q22" s="139">
        <v>1833</v>
      </c>
      <c r="R22" s="139">
        <v>2603</v>
      </c>
      <c r="S22" s="140">
        <f t="shared" si="4"/>
        <v>0.42007637752318594</v>
      </c>
      <c r="T22" s="139">
        <f t="shared" si="1"/>
        <v>770</v>
      </c>
      <c r="U22" s="140">
        <f t="shared" si="5"/>
        <v>9.1470894927313997E-3</v>
      </c>
      <c r="V22" s="140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13697</v>
      </c>
      <c r="E26" s="135">
        <v>56946</v>
      </c>
      <c r="F26" s="135">
        <v>71722</v>
      </c>
      <c r="G26" s="135">
        <v>100800</v>
      </c>
      <c r="H26" s="135">
        <v>78000</v>
      </c>
      <c r="I26" s="136">
        <f t="shared" si="2"/>
        <v>-0.22619047619047616</v>
      </c>
      <c r="J26" s="135">
        <f t="shared" si="3"/>
        <v>-22800</v>
      </c>
      <c r="K26" s="136">
        <f t="shared" si="0"/>
        <v>3.4995044611952061E-2</v>
      </c>
      <c r="L26" s="137">
        <f>H26/H26</f>
        <v>1</v>
      </c>
      <c r="M26" s="135">
        <v>0</v>
      </c>
      <c r="N26" s="135">
        <v>4327</v>
      </c>
      <c r="O26" s="135">
        <v>12688</v>
      </c>
      <c r="P26" s="135">
        <v>7550</v>
      </c>
      <c r="Q26" s="135">
        <v>22267</v>
      </c>
      <c r="R26" s="135">
        <v>16341</v>
      </c>
      <c r="S26" s="136">
        <f t="shared" si="4"/>
        <v>-0.26613374051286653</v>
      </c>
      <c r="T26" s="135">
        <f t="shared" si="1"/>
        <v>-5926</v>
      </c>
      <c r="U26" s="136">
        <f t="shared" si="5"/>
        <v>1.9296039583716697E-2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13364</v>
      </c>
      <c r="E27" s="139">
        <v>52151</v>
      </c>
      <c r="F27" s="139">
        <v>67931</v>
      </c>
      <c r="G27" s="139">
        <v>84114</v>
      </c>
      <c r="H27" s="139">
        <v>62084</v>
      </c>
      <c r="I27" s="140">
        <f t="shared" si="2"/>
        <v>-0.26190646028009601</v>
      </c>
      <c r="J27" s="139">
        <f t="shared" si="3"/>
        <v>-22030</v>
      </c>
      <c r="K27" s="140">
        <f t="shared" si="0"/>
        <v>2.7854260893441434E-2</v>
      </c>
      <c r="L27" s="140">
        <f>H27/H26</f>
        <v>0.79594871794871791</v>
      </c>
      <c r="M27" s="139">
        <v>0</v>
      </c>
      <c r="N27" s="139">
        <v>4248</v>
      </c>
      <c r="O27" s="139">
        <v>12175</v>
      </c>
      <c r="P27" s="139">
        <v>6778</v>
      </c>
      <c r="Q27" s="139">
        <v>19282</v>
      </c>
      <c r="R27" s="139">
        <v>13628</v>
      </c>
      <c r="S27" s="140">
        <f t="shared" si="4"/>
        <v>-0.29322684368841412</v>
      </c>
      <c r="T27" s="139">
        <f t="shared" si="1"/>
        <v>-5654</v>
      </c>
      <c r="U27" s="140">
        <f t="shared" si="5"/>
        <v>1.7322987589196263E-2</v>
      </c>
      <c r="V27" s="140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45059</v>
      </c>
      <c r="E30" s="135">
        <v>258125</v>
      </c>
      <c r="F30" s="135">
        <v>307593</v>
      </c>
      <c r="G30" s="135">
        <v>351238</v>
      </c>
      <c r="H30" s="135">
        <v>366681</v>
      </c>
      <c r="I30" s="136">
        <f t="shared" si="2"/>
        <v>4.3967338385937804E-2</v>
      </c>
      <c r="J30" s="135">
        <f t="shared" si="3"/>
        <v>15443</v>
      </c>
      <c r="K30" s="136">
        <f t="shared" si="0"/>
        <v>0.16451305068404096</v>
      </c>
      <c r="L30" s="137">
        <f>H30/H30</f>
        <v>1</v>
      </c>
      <c r="M30" s="135">
        <v>0</v>
      </c>
      <c r="N30" s="135">
        <v>18010</v>
      </c>
      <c r="O30" s="135">
        <v>53595</v>
      </c>
      <c r="P30" s="135">
        <v>58098</v>
      </c>
      <c r="Q30" s="135">
        <v>77065</v>
      </c>
      <c r="R30" s="135">
        <v>77025</v>
      </c>
      <c r="S30" s="136">
        <f t="shared" si="4"/>
        <v>-5.1904236683320004E-4</v>
      </c>
      <c r="T30" s="135">
        <f t="shared" si="1"/>
        <v>-40</v>
      </c>
      <c r="U30" s="136">
        <f t="shared" si="5"/>
        <v>0.1484849414218242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32704</v>
      </c>
      <c r="E31" s="139">
        <v>210102</v>
      </c>
      <c r="F31" s="139">
        <v>249332</v>
      </c>
      <c r="G31" s="139">
        <v>287138</v>
      </c>
      <c r="H31" s="139">
        <v>292974</v>
      </c>
      <c r="I31" s="140">
        <f t="shared" si="2"/>
        <v>2.032472191071899E-2</v>
      </c>
      <c r="J31" s="139">
        <f t="shared" si="3"/>
        <v>5836</v>
      </c>
      <c r="K31" s="140">
        <f t="shared" si="0"/>
        <v>0.13144407948900055</v>
      </c>
      <c r="L31" s="140">
        <f>H31/H30</f>
        <v>0.79898876680275221</v>
      </c>
      <c r="M31" s="139">
        <v>0</v>
      </c>
      <c r="N31" s="139">
        <v>13367</v>
      </c>
      <c r="O31" s="139">
        <v>43875</v>
      </c>
      <c r="P31" s="139">
        <v>46378</v>
      </c>
      <c r="Q31" s="139">
        <v>61791</v>
      </c>
      <c r="R31" s="139">
        <v>59345</v>
      </c>
      <c r="S31" s="140">
        <f t="shared" si="4"/>
        <v>-3.9585052839410273E-2</v>
      </c>
      <c r="T31" s="139">
        <f t="shared" si="1"/>
        <v>-2446</v>
      </c>
      <c r="U31" s="140">
        <f t="shared" si="5"/>
        <v>0.11853135414749842</v>
      </c>
      <c r="V31" s="140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1" t="s">
        <v>65</v>
      </c>
      <c r="C34" s="142">
        <v>26023</v>
      </c>
      <c r="D34" s="142">
        <v>12355</v>
      </c>
      <c r="E34" s="142">
        <v>48023</v>
      </c>
      <c r="F34" s="142">
        <v>58261</v>
      </c>
      <c r="G34" s="142">
        <v>64100</v>
      </c>
      <c r="H34" s="142">
        <v>73707</v>
      </c>
      <c r="I34" s="143">
        <f t="shared" si="2"/>
        <v>0.14987519500780033</v>
      </c>
      <c r="J34" s="142">
        <f t="shared" si="3"/>
        <v>9607</v>
      </c>
      <c r="K34" s="143">
        <f t="shared" si="0"/>
        <v>3.3068971195040396E-2</v>
      </c>
      <c r="L34" s="143">
        <f>H34/H30</f>
        <v>0.20101123319724776</v>
      </c>
      <c r="M34" s="142">
        <v>0</v>
      </c>
      <c r="N34" s="142">
        <v>4643</v>
      </c>
      <c r="O34" s="142">
        <v>9720</v>
      </c>
      <c r="P34" s="142">
        <v>11720</v>
      </c>
      <c r="Q34" s="142">
        <v>15274</v>
      </c>
      <c r="R34" s="142">
        <v>17680</v>
      </c>
      <c r="S34" s="143">
        <f t="shared" si="4"/>
        <v>0.15752258740343072</v>
      </c>
      <c r="T34" s="142">
        <f t="shared" si="1"/>
        <v>2406</v>
      </c>
      <c r="U34" s="143">
        <f t="shared" si="5"/>
        <v>2.9953587274325788E-2</v>
      </c>
      <c r="V34" s="143">
        <f>IFERROR(R34/R30,"-")</f>
        <v>0.22953586497890296</v>
      </c>
    </row>
    <row r="35" spans="2:22" ht="15.75" x14ac:dyDescent="0.25">
      <c r="B35" s="134" t="s">
        <v>51</v>
      </c>
      <c r="C35" s="135">
        <v>12754</v>
      </c>
      <c r="D35" s="135">
        <v>9308</v>
      </c>
      <c r="E35" s="135">
        <v>20151</v>
      </c>
      <c r="F35" s="135">
        <v>26502</v>
      </c>
      <c r="G35" s="135">
        <v>25234</v>
      </c>
      <c r="H35" s="135">
        <v>24153</v>
      </c>
      <c r="I35" s="136">
        <f t="shared" si="2"/>
        <v>-4.2839026709994399E-2</v>
      </c>
      <c r="J35" s="135">
        <f t="shared" si="3"/>
        <v>-1081</v>
      </c>
      <c r="K35" s="136">
        <f t="shared" si="0"/>
        <v>1.0836350160416387E-2</v>
      </c>
      <c r="L35" s="137">
        <f>H35/H35</f>
        <v>1</v>
      </c>
      <c r="M35" s="135">
        <v>0</v>
      </c>
      <c r="N35" s="135">
        <v>2659</v>
      </c>
      <c r="O35" s="135">
        <v>3632</v>
      </c>
      <c r="P35" s="135">
        <v>5013</v>
      </c>
      <c r="Q35" s="135">
        <v>4992</v>
      </c>
      <c r="R35" s="135">
        <v>4998</v>
      </c>
      <c r="S35" s="136">
        <f t="shared" si="4"/>
        <v>1.2019230769231282E-3</v>
      </c>
      <c r="T35" s="135">
        <f t="shared" si="1"/>
        <v>6</v>
      </c>
      <c r="U35" s="136">
        <f t="shared" si="5"/>
        <v>1.2812059130221432E-2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9308</v>
      </c>
      <c r="E36" s="139">
        <v>20151</v>
      </c>
      <c r="F36" s="139">
        <v>26502</v>
      </c>
      <c r="G36" s="139">
        <v>25234</v>
      </c>
      <c r="H36" s="139">
        <v>24153</v>
      </c>
      <c r="I36" s="140">
        <f t="shared" si="2"/>
        <v>-4.2839026709994399E-2</v>
      </c>
      <c r="J36" s="139">
        <f t="shared" si="3"/>
        <v>-1081</v>
      </c>
      <c r="K36" s="140">
        <f t="shared" si="0"/>
        <v>1.0836350160416387E-2</v>
      </c>
      <c r="L36" s="140">
        <f>H36/H35</f>
        <v>1</v>
      </c>
      <c r="M36" s="139">
        <v>0</v>
      </c>
      <c r="N36" s="139">
        <v>2659</v>
      </c>
      <c r="O36" s="139">
        <v>3632</v>
      </c>
      <c r="P36" s="139">
        <v>5013</v>
      </c>
      <c r="Q36" s="139">
        <v>4992</v>
      </c>
      <c r="R36" s="139">
        <v>4998</v>
      </c>
      <c r="S36" s="140">
        <f t="shared" si="4"/>
        <v>1.2019230769231282E-3</v>
      </c>
      <c r="T36" s="139">
        <f t="shared" si="1"/>
        <v>6</v>
      </c>
      <c r="U36" s="140">
        <f t="shared" si="5"/>
        <v>1.2812059130221432E-2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4" t="s">
        <v>52</v>
      </c>
      <c r="C39" s="135">
        <v>36009</v>
      </c>
      <c r="D39" s="135">
        <v>19920</v>
      </c>
      <c r="E39" s="135">
        <v>78474</v>
      </c>
      <c r="F39" s="135">
        <v>104659</v>
      </c>
      <c r="G39" s="135">
        <v>98555</v>
      </c>
      <c r="H39" s="135">
        <v>108223</v>
      </c>
      <c r="I39" s="136">
        <f t="shared" si="2"/>
        <v>9.8097509005124151E-2</v>
      </c>
      <c r="J39" s="135">
        <f t="shared" si="3"/>
        <v>9668</v>
      </c>
      <c r="K39" s="136">
        <f t="shared" si="0"/>
        <v>4.8554727090247288E-2</v>
      </c>
      <c r="L39" s="137">
        <f>H39/H39</f>
        <v>1</v>
      </c>
      <c r="M39" s="135">
        <v>0</v>
      </c>
      <c r="N39" s="135">
        <v>6562</v>
      </c>
      <c r="O39" s="135">
        <v>15949</v>
      </c>
      <c r="P39" s="135">
        <v>20694</v>
      </c>
      <c r="Q39" s="135">
        <v>21715</v>
      </c>
      <c r="R39" s="135">
        <v>23114</v>
      </c>
      <c r="S39" s="136">
        <f t="shared" si="4"/>
        <v>6.4425512318673661E-2</v>
      </c>
      <c r="T39" s="135">
        <f t="shared" si="1"/>
        <v>1399</v>
      </c>
      <c r="U39" s="136">
        <f t="shared" si="5"/>
        <v>5.2889038827209717E-2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17961</v>
      </c>
      <c r="E40" s="139">
        <v>68287</v>
      </c>
      <c r="F40" s="139">
        <v>92728</v>
      </c>
      <c r="G40" s="139">
        <v>86636</v>
      </c>
      <c r="H40" s="139">
        <v>95259</v>
      </c>
      <c r="I40" s="140">
        <f t="shared" si="2"/>
        <v>9.9531372639549476E-2</v>
      </c>
      <c r="J40" s="139">
        <f t="shared" si="3"/>
        <v>8623</v>
      </c>
      <c r="K40" s="140">
        <f t="shared" si="0"/>
        <v>4.2738371213973614E-2</v>
      </c>
      <c r="L40" s="140">
        <f>H40/H39</f>
        <v>0.88021030649677057</v>
      </c>
      <c r="M40" s="139">
        <v>0</v>
      </c>
      <c r="N40" s="139">
        <v>6553</v>
      </c>
      <c r="O40" s="139">
        <v>13928</v>
      </c>
      <c r="P40" s="139">
        <v>18104</v>
      </c>
      <c r="Q40" s="139">
        <v>19179</v>
      </c>
      <c r="R40" s="139">
        <v>20267</v>
      </c>
      <c r="S40" s="140">
        <f t="shared" si="4"/>
        <v>5.672871369727317E-2</v>
      </c>
      <c r="T40" s="139">
        <f t="shared" si="1"/>
        <v>1088</v>
      </c>
      <c r="U40" s="140">
        <f t="shared" si="5"/>
        <v>4.626960273160359E-2</v>
      </c>
      <c r="V40" s="140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34</v>
      </c>
      <c r="E43" s="142">
        <v>10187</v>
      </c>
      <c r="F43" s="142">
        <v>11931</v>
      </c>
      <c r="G43" s="142">
        <v>11919</v>
      </c>
      <c r="H43" s="142">
        <v>12964</v>
      </c>
      <c r="I43" s="143">
        <f t="shared" si="2"/>
        <v>8.7675140531923823E-2</v>
      </c>
      <c r="J43" s="142">
        <f t="shared" si="3"/>
        <v>1045</v>
      </c>
      <c r="K43" s="143">
        <f t="shared" si="0"/>
        <v>5.8163558762736739E-3</v>
      </c>
      <c r="L43" s="143">
        <f>H43/H39</f>
        <v>0.11978969350322945</v>
      </c>
      <c r="M43" s="142">
        <v>0</v>
      </c>
      <c r="N43" s="142">
        <v>9</v>
      </c>
      <c r="O43" s="142">
        <v>2021</v>
      </c>
      <c r="P43" s="142">
        <v>2590</v>
      </c>
      <c r="Q43" s="142">
        <v>2536</v>
      </c>
      <c r="R43" s="142">
        <v>2847</v>
      </c>
      <c r="S43" s="143">
        <f t="shared" si="4"/>
        <v>0.12263406940063093</v>
      </c>
      <c r="T43" s="142">
        <f t="shared" si="1"/>
        <v>311</v>
      </c>
      <c r="U43" s="143">
        <f t="shared" si="5"/>
        <v>6.6194360956061257E-3</v>
      </c>
      <c r="V43" s="143">
        <f>IFERROR(R43/R39,"-")</f>
        <v>0.12317210348706412</v>
      </c>
    </row>
    <row r="44" spans="2:22" ht="15.75" x14ac:dyDescent="0.25">
      <c r="B44" s="134" t="s">
        <v>53</v>
      </c>
      <c r="C44" s="135">
        <v>52853</v>
      </c>
      <c r="D44" s="135">
        <v>45262</v>
      </c>
      <c r="E44" s="135">
        <v>86813</v>
      </c>
      <c r="F44" s="135">
        <v>108593</v>
      </c>
      <c r="G44" s="135">
        <v>105931</v>
      </c>
      <c r="H44" s="135">
        <v>119888</v>
      </c>
      <c r="I44" s="136">
        <f t="shared" si="2"/>
        <v>0.13175557674335181</v>
      </c>
      <c r="J44" s="135">
        <f t="shared" si="3"/>
        <v>13957</v>
      </c>
      <c r="K44" s="136">
        <f t="shared" si="0"/>
        <v>5.3788280877406523E-2</v>
      </c>
      <c r="L44" s="137">
        <f>H44/H44</f>
        <v>1</v>
      </c>
      <c r="M44" s="135">
        <v>0</v>
      </c>
      <c r="N44" s="135">
        <v>12545</v>
      </c>
      <c r="O44" s="135">
        <v>18214</v>
      </c>
      <c r="P44" s="135">
        <v>17881</v>
      </c>
      <c r="Q44" s="135">
        <v>17439</v>
      </c>
      <c r="R44" s="135">
        <v>22620</v>
      </c>
      <c r="S44" s="136">
        <f t="shared" si="4"/>
        <v>0.29709272320660585</v>
      </c>
      <c r="T44" s="135">
        <f t="shared" si="1"/>
        <v>5181</v>
      </c>
      <c r="U44" s="136">
        <f t="shared" si="5"/>
        <v>4.5699666728005073E-2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45262</v>
      </c>
      <c r="E45" s="139">
        <v>86813</v>
      </c>
      <c r="F45" s="139">
        <v>108593</v>
      </c>
      <c r="G45" s="139">
        <v>105931</v>
      </c>
      <c r="H45" s="139">
        <v>119888</v>
      </c>
      <c r="I45" s="140">
        <f t="shared" si="2"/>
        <v>0.13175557674335181</v>
      </c>
      <c r="J45" s="139">
        <f t="shared" si="3"/>
        <v>13957</v>
      </c>
      <c r="K45" s="140">
        <f t="shared" si="0"/>
        <v>5.3788280877406523E-2</v>
      </c>
      <c r="L45" s="140">
        <f>H45/H44</f>
        <v>1</v>
      </c>
      <c r="M45" s="139">
        <v>0</v>
      </c>
      <c r="N45" s="139">
        <v>12545</v>
      </c>
      <c r="O45" s="139">
        <v>18214</v>
      </c>
      <c r="P45" s="139">
        <v>17881</v>
      </c>
      <c r="Q45" s="139">
        <v>17439</v>
      </c>
      <c r="R45" s="139">
        <v>22620</v>
      </c>
      <c r="S45" s="140">
        <f t="shared" si="4"/>
        <v>0.29709272320660585</v>
      </c>
      <c r="T45" s="139">
        <f t="shared" si="1"/>
        <v>5181</v>
      </c>
      <c r="U45" s="140">
        <f t="shared" si="5"/>
        <v>4.5699666728005073E-2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4" t="s">
        <v>54</v>
      </c>
      <c r="C48" s="135">
        <v>52299</v>
      </c>
      <c r="D48" s="135">
        <v>30057</v>
      </c>
      <c r="E48" s="135">
        <v>103640</v>
      </c>
      <c r="F48" s="135">
        <v>112296</v>
      </c>
      <c r="G48" s="135">
        <v>119581</v>
      </c>
      <c r="H48" s="135">
        <v>112906</v>
      </c>
      <c r="I48" s="136">
        <f t="shared" si="2"/>
        <v>-5.5819904499878725E-2</v>
      </c>
      <c r="J48" s="135">
        <f t="shared" si="3"/>
        <v>-6675</v>
      </c>
      <c r="K48" s="136">
        <f t="shared" si="0"/>
        <v>5.0655775730218712E-2</v>
      </c>
      <c r="L48" s="137">
        <f>H48/H48</f>
        <v>1</v>
      </c>
      <c r="M48" s="135">
        <v>0</v>
      </c>
      <c r="N48" s="135">
        <v>6823</v>
      </c>
      <c r="O48" s="135">
        <v>20251</v>
      </c>
      <c r="P48" s="135">
        <v>21547</v>
      </c>
      <c r="Q48" s="135">
        <v>23449</v>
      </c>
      <c r="R48" s="135">
        <v>19536</v>
      </c>
      <c r="S48" s="136">
        <f t="shared" si="4"/>
        <v>-0.16687278775214298</v>
      </c>
      <c r="T48" s="135">
        <f t="shared" si="1"/>
        <v>-3913</v>
      </c>
      <c r="U48" s="136">
        <f t="shared" si="5"/>
        <v>5.5069107935144863E-2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25226</v>
      </c>
      <c r="E49" s="139">
        <v>85266</v>
      </c>
      <c r="F49" s="139">
        <v>92422</v>
      </c>
      <c r="G49" s="139">
        <v>98712</v>
      </c>
      <c r="H49" s="139">
        <v>91468</v>
      </c>
      <c r="I49" s="140">
        <f t="shared" si="2"/>
        <v>-7.3385201393954103E-2</v>
      </c>
      <c r="J49" s="139">
        <f t="shared" si="3"/>
        <v>-7244</v>
      </c>
      <c r="K49" s="140">
        <f t="shared" si="0"/>
        <v>4.1037522314949122E-2</v>
      </c>
      <c r="L49" s="140">
        <f>H49/H48</f>
        <v>0.81012523692274985</v>
      </c>
      <c r="M49" s="139">
        <v>0</v>
      </c>
      <c r="N49" s="139">
        <v>5283</v>
      </c>
      <c r="O49" s="139">
        <v>17673</v>
      </c>
      <c r="P49" s="139">
        <v>18326</v>
      </c>
      <c r="Q49" s="139">
        <v>19636</v>
      </c>
      <c r="R49" s="139">
        <v>15443</v>
      </c>
      <c r="S49" s="140">
        <f t="shared" si="4"/>
        <v>-0.21353636178447744</v>
      </c>
      <c r="T49" s="139">
        <f t="shared" si="1"/>
        <v>-4193</v>
      </c>
      <c r="U49" s="140">
        <f t="shared" si="5"/>
        <v>4.6836982968369828E-2</v>
      </c>
      <c r="V49" s="140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1" t="s">
        <v>65</v>
      </c>
      <c r="C52" s="142">
        <v>13012</v>
      </c>
      <c r="D52" s="142">
        <v>4831</v>
      </c>
      <c r="E52" s="142">
        <v>18374</v>
      </c>
      <c r="F52" s="142">
        <v>19874</v>
      </c>
      <c r="G52" s="142">
        <v>20869</v>
      </c>
      <c r="H52" s="142">
        <v>21438</v>
      </c>
      <c r="I52" s="143">
        <f t="shared" si="2"/>
        <v>2.7265321769131212E-2</v>
      </c>
      <c r="J52" s="142">
        <f t="shared" si="3"/>
        <v>569</v>
      </c>
      <c r="K52" s="143">
        <f t="shared" si="0"/>
        <v>9.618253415269595E-3</v>
      </c>
      <c r="L52" s="143">
        <f>H52/H48</f>
        <v>0.1898747630772501</v>
      </c>
      <c r="M52" s="142">
        <v>0</v>
      </c>
      <c r="N52" s="142">
        <v>1540</v>
      </c>
      <c r="O52" s="142">
        <v>2578</v>
      </c>
      <c r="P52" s="142">
        <v>3221</v>
      </c>
      <c r="Q52" s="142">
        <v>3813</v>
      </c>
      <c r="R52" s="142">
        <v>4093</v>
      </c>
      <c r="S52" s="143">
        <f t="shared" si="4"/>
        <v>7.3432992394440122E-2</v>
      </c>
      <c r="T52" s="142">
        <f t="shared" si="1"/>
        <v>280</v>
      </c>
      <c r="U52" s="143">
        <f t="shared" si="5"/>
        <v>8.2321249667750319E-3</v>
      </c>
      <c r="V52" s="143">
        <f>IFERROR(R52/R48,"-")</f>
        <v>0.20951064701064701</v>
      </c>
    </row>
    <row r="53" spans="2:22" ht="15.75" x14ac:dyDescent="0.25">
      <c r="B53" s="134" t="s">
        <v>55</v>
      </c>
      <c r="C53" s="135">
        <f t="shared" ref="C53:H56" si="6">C6-C11-C16-C21-C26-C30-C35-C39-C44-C48</f>
        <v>24635</v>
      </c>
      <c r="D53" s="135">
        <f t="shared" si="6"/>
        <v>17011</v>
      </c>
      <c r="E53" s="135">
        <f t="shared" si="6"/>
        <v>45886</v>
      </c>
      <c r="F53" s="135">
        <f t="shared" si="6"/>
        <v>49553</v>
      </c>
      <c r="G53" s="135">
        <f t="shared" si="6"/>
        <v>53645</v>
      </c>
      <c r="H53" s="135">
        <f t="shared" si="6"/>
        <v>50137</v>
      </c>
      <c r="I53" s="136">
        <f t="shared" si="2"/>
        <v>-6.5392860471618963E-2</v>
      </c>
      <c r="J53" s="135">
        <f t="shared" si="3"/>
        <v>-3508</v>
      </c>
      <c r="K53" s="136">
        <f t="shared" si="0"/>
        <v>2.2494186560377445E-2</v>
      </c>
      <c r="L53" s="137">
        <f>H53/H53</f>
        <v>1</v>
      </c>
      <c r="M53" s="135">
        <v>0</v>
      </c>
      <c r="N53" s="135">
        <v>5327</v>
      </c>
      <c r="O53" s="135">
        <v>9434</v>
      </c>
      <c r="P53" s="135">
        <v>9921</v>
      </c>
      <c r="Q53" s="135">
        <v>10301</v>
      </c>
      <c r="R53" s="135">
        <v>9326</v>
      </c>
      <c r="S53" s="136">
        <f t="shared" si="4"/>
        <v>-9.4651004756819757E-2</v>
      </c>
      <c r="T53" s="135">
        <f t="shared" si="1"/>
        <v>-975</v>
      </c>
      <c r="U53" s="136">
        <f t="shared" si="5"/>
        <v>2.5355762743053425E-2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18815</v>
      </c>
      <c r="E54" s="139">
        <f t="shared" si="6"/>
        <v>44853</v>
      </c>
      <c r="F54" s="139">
        <f t="shared" si="6"/>
        <v>45806</v>
      </c>
      <c r="G54" s="139">
        <f t="shared" si="6"/>
        <v>49356</v>
      </c>
      <c r="H54" s="139">
        <f t="shared" si="6"/>
        <v>45502</v>
      </c>
      <c r="I54" s="140">
        <f t="shared" si="2"/>
        <v>-7.8085744387713762E-2</v>
      </c>
      <c r="J54" s="139">
        <f t="shared" si="3"/>
        <v>-3854</v>
      </c>
      <c r="K54" s="140">
        <f t="shared" si="0"/>
        <v>2.0414673332474906E-2</v>
      </c>
      <c r="L54" s="140">
        <f>H54/H53</f>
        <v>0.9075533039471847</v>
      </c>
      <c r="M54" s="139">
        <v>0</v>
      </c>
      <c r="N54" s="139">
        <v>5279</v>
      </c>
      <c r="O54" s="139">
        <v>9170</v>
      </c>
      <c r="P54" s="139">
        <v>9081</v>
      </c>
      <c r="Q54" s="139">
        <v>9309</v>
      </c>
      <c r="R54" s="139">
        <v>8379</v>
      </c>
      <c r="S54" s="140">
        <f t="shared" si="4"/>
        <v>-9.9903319368353172E-2</v>
      </c>
      <c r="T54" s="139">
        <f t="shared" si="1"/>
        <v>-930</v>
      </c>
      <c r="U54" s="140">
        <f t="shared" si="5"/>
        <v>2.3208918603937926E-2</v>
      </c>
      <c r="V54" s="140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1" t="s">
        <v>65</v>
      </c>
      <c r="C57" s="142">
        <f>C53-C54</f>
        <v>2241</v>
      </c>
      <c r="D57" s="142">
        <f t="shared" ref="D57:H57" si="7">D53-D54</f>
        <v>-1804</v>
      </c>
      <c r="E57" s="142">
        <f t="shared" si="7"/>
        <v>1033</v>
      </c>
      <c r="F57" s="142">
        <f t="shared" si="7"/>
        <v>3747</v>
      </c>
      <c r="G57" s="142">
        <f t="shared" si="7"/>
        <v>4289</v>
      </c>
      <c r="H57" s="142">
        <f t="shared" si="7"/>
        <v>4635</v>
      </c>
      <c r="I57" s="143">
        <f t="shared" si="2"/>
        <v>8.0671485194684145E-2</v>
      </c>
      <c r="J57" s="142">
        <f t="shared" si="3"/>
        <v>346</v>
      </c>
      <c r="K57" s="143">
        <f t="shared" si="0"/>
        <v>2.0795132279025361E-3</v>
      </c>
      <c r="L57" s="143">
        <f>H57/H53</f>
        <v>9.2446696052815289E-2</v>
      </c>
      <c r="M57" s="142">
        <v>0</v>
      </c>
      <c r="N57" s="142">
        <v>127</v>
      </c>
      <c r="O57" s="142">
        <v>777</v>
      </c>
      <c r="P57" s="142">
        <v>1612</v>
      </c>
      <c r="Q57" s="142">
        <v>3977</v>
      </c>
      <c r="R57" s="142">
        <v>3660</v>
      </c>
      <c r="S57" s="143">
        <f t="shared" si="4"/>
        <v>-7.9708322856424485E-2</v>
      </c>
      <c r="T57" s="142">
        <f t="shared" si="1"/>
        <v>-317</v>
      </c>
      <c r="U57" s="143">
        <f t="shared" si="5"/>
        <v>4.1198961336359361E-3</v>
      </c>
      <c r="V57" s="143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F0568-DEE0-453D-AD3C-6C59A70EE13A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5" t="s">
        <v>262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7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46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1762715</v>
      </c>
      <c r="P8" s="159">
        <v>550867</v>
      </c>
      <c r="Q8" s="159">
        <v>881045</v>
      </c>
      <c r="R8" s="159">
        <v>1757049</v>
      </c>
      <c r="S8" s="159">
        <v>1888332</v>
      </c>
      <c r="T8" s="159">
        <v>1938898</v>
      </c>
      <c r="U8" s="160">
        <f>IFERROR(T8/S8-1,"-")</f>
        <v>2.677813011694985E-2</v>
      </c>
      <c r="V8" s="159">
        <f>T8-S8</f>
        <v>50566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222987</v>
      </c>
      <c r="P9" s="162">
        <v>117997</v>
      </c>
      <c r="Q9" s="162">
        <v>247584</v>
      </c>
      <c r="R9" s="162">
        <v>207208</v>
      </c>
      <c r="S9" s="162">
        <v>181512</v>
      </c>
      <c r="T9" s="162">
        <v>161819</v>
      </c>
      <c r="U9" s="163">
        <f>IFERROR(T9/S9-1,"-")</f>
        <v>-0.10849420423994005</v>
      </c>
      <c r="V9" s="162">
        <f t="shared" ref="V9:V19" si="2">T9-S9</f>
        <v>-19693</v>
      </c>
      <c r="W9" s="163">
        <f>T9/T$8</f>
        <v>8.345926397365927E-2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113067</v>
      </c>
      <c r="P10" s="166">
        <v>68476</v>
      </c>
      <c r="Q10" s="166">
        <v>126666</v>
      </c>
      <c r="R10" s="166">
        <v>86811</v>
      </c>
      <c r="S10" s="166">
        <v>75374</v>
      </c>
      <c r="T10" s="166">
        <v>60650</v>
      </c>
      <c r="U10" s="167">
        <f>IFERROR(T10/S10-1,"-")</f>
        <v>-0.19534587523549229</v>
      </c>
      <c r="V10" s="166">
        <f t="shared" si="2"/>
        <v>-14724</v>
      </c>
      <c r="W10" s="167">
        <f>T10/T$8</f>
        <v>3.1280655300072513E-2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109920</v>
      </c>
      <c r="P11" s="166">
        <v>49521</v>
      </c>
      <c r="Q11" s="166">
        <v>120918</v>
      </c>
      <c r="R11" s="166">
        <v>120397</v>
      </c>
      <c r="S11" s="166">
        <v>106138</v>
      </c>
      <c r="T11" s="166">
        <v>101169</v>
      </c>
      <c r="U11" s="167">
        <f>IFERROR(T11/S11-1,"-")</f>
        <v>-4.6816408826245048E-2</v>
      </c>
      <c r="V11" s="166">
        <f t="shared" si="2"/>
        <v>-4969</v>
      </c>
      <c r="W11" s="167">
        <f>T11/T$8</f>
        <v>5.217860867358675E-2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1539728</v>
      </c>
      <c r="P12" s="162">
        <v>432870</v>
      </c>
      <c r="Q12" s="162">
        <v>633461</v>
      </c>
      <c r="R12" s="162">
        <v>1549841</v>
      </c>
      <c r="S12" s="162">
        <v>1706820</v>
      </c>
      <c r="T12" s="162">
        <v>1777079</v>
      </c>
      <c r="U12" s="163">
        <f>IFERROR(T12/S12-1,"-")</f>
        <v>4.1163684512719456E-2</v>
      </c>
      <c r="V12" s="162">
        <f t="shared" si="2"/>
        <v>70259</v>
      </c>
      <c r="W12" s="163">
        <f>T12/T$8</f>
        <v>0.91654073602634079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757594</v>
      </c>
      <c r="P13" s="166">
        <v>187852</v>
      </c>
      <c r="Q13" s="166">
        <v>208305</v>
      </c>
      <c r="R13" s="166">
        <v>783677</v>
      </c>
      <c r="S13" s="166">
        <v>883653</v>
      </c>
      <c r="T13" s="166">
        <v>930359</v>
      </c>
      <c r="U13" s="167">
        <f t="shared" ref="U13:U20" si="4">IFERROR(T13/S13-1,"-")</f>
        <v>5.2855589241478373E-2</v>
      </c>
      <c r="V13" s="166">
        <f t="shared" si="2"/>
        <v>46706</v>
      </c>
      <c r="W13" s="167">
        <f t="shared" ref="W13:W20" si="5">T13/T$8</f>
        <v>0.47983906322044789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201016</v>
      </c>
      <c r="P14" s="166">
        <v>57141</v>
      </c>
      <c r="Q14" s="166">
        <v>103865</v>
      </c>
      <c r="R14" s="166">
        <v>169299</v>
      </c>
      <c r="S14" s="166">
        <v>182538</v>
      </c>
      <c r="T14" s="166">
        <v>183463</v>
      </c>
      <c r="U14" s="167">
        <f t="shared" si="4"/>
        <v>5.0674380129069885E-3</v>
      </c>
      <c r="V14" s="166">
        <f t="shared" si="2"/>
        <v>925</v>
      </c>
      <c r="W14" s="167">
        <f t="shared" si="5"/>
        <v>9.4622306072831064E-2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52571</v>
      </c>
      <c r="P15" s="166">
        <v>20504</v>
      </c>
      <c r="Q15" s="166">
        <v>42447</v>
      </c>
      <c r="R15" s="166">
        <v>63176</v>
      </c>
      <c r="S15" s="166">
        <v>65334</v>
      </c>
      <c r="T15" s="166">
        <v>57978</v>
      </c>
      <c r="U15" s="167">
        <f t="shared" si="4"/>
        <v>-0.11259068785012394</v>
      </c>
      <c r="V15" s="166">
        <f t="shared" si="2"/>
        <v>-7356</v>
      </c>
      <c r="W15" s="167">
        <f t="shared" si="5"/>
        <v>2.9902552893447721E-2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61428</v>
      </c>
      <c r="P16" s="166">
        <v>17078</v>
      </c>
      <c r="Q16" s="166">
        <v>41550</v>
      </c>
      <c r="R16" s="166">
        <v>75901</v>
      </c>
      <c r="S16" s="166">
        <v>70878</v>
      </c>
      <c r="T16" s="166">
        <v>71598</v>
      </c>
      <c r="U16" s="167">
        <f t="shared" si="4"/>
        <v>1.0158300177770307E-2</v>
      </c>
      <c r="V16" s="166">
        <f t="shared" si="2"/>
        <v>720</v>
      </c>
      <c r="W16" s="167">
        <f t="shared" si="5"/>
        <v>3.6927161717635479E-2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70272</v>
      </c>
      <c r="P17" s="166">
        <v>28980</v>
      </c>
      <c r="Q17" s="166">
        <v>51893</v>
      </c>
      <c r="R17" s="166">
        <v>82793</v>
      </c>
      <c r="S17" s="166">
        <v>80226</v>
      </c>
      <c r="T17" s="166">
        <v>81717</v>
      </c>
      <c r="U17" s="167">
        <f t="shared" si="4"/>
        <v>1.858499738239483E-2</v>
      </c>
      <c r="V17" s="166">
        <f t="shared" si="2"/>
        <v>1491</v>
      </c>
      <c r="W17" s="167">
        <f t="shared" si="5"/>
        <v>4.2146105674460442E-2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30964</v>
      </c>
      <c r="P18" s="166">
        <v>11625</v>
      </c>
      <c r="Q18" s="166">
        <v>7603</v>
      </c>
      <c r="R18" s="166">
        <v>22864</v>
      </c>
      <c r="S18" s="166">
        <v>24590</v>
      </c>
      <c r="T18" s="166">
        <v>24160</v>
      </c>
      <c r="U18" s="167">
        <f t="shared" si="4"/>
        <v>-1.7486783245221682E-2</v>
      </c>
      <c r="V18" s="166">
        <f t="shared" si="2"/>
        <v>-430</v>
      </c>
      <c r="W18" s="167">
        <f t="shared" si="5"/>
        <v>1.2460686431158318E-2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35546</v>
      </c>
      <c r="P19" s="166">
        <v>13377</v>
      </c>
      <c r="Q19" s="166">
        <v>5465</v>
      </c>
      <c r="R19" s="166">
        <v>19705</v>
      </c>
      <c r="S19" s="166">
        <v>25667</v>
      </c>
      <c r="T19" s="166">
        <v>23273</v>
      </c>
      <c r="U19" s="167">
        <f t="shared" si="4"/>
        <v>-9.3271515954338247E-2</v>
      </c>
      <c r="V19" s="166">
        <f t="shared" si="2"/>
        <v>-2394</v>
      </c>
      <c r="W19" s="167">
        <f t="shared" si="5"/>
        <v>1.2003210070875311E-2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330337</v>
      </c>
      <c r="P20" s="171">
        <f t="shared" si="7"/>
        <v>96313</v>
      </c>
      <c r="Q20" s="171">
        <f t="shared" si="7"/>
        <v>172333</v>
      </c>
      <c r="R20" s="171">
        <f t="shared" si="7"/>
        <v>332426</v>
      </c>
      <c r="S20" s="171">
        <f t="shared" si="7"/>
        <v>373934</v>
      </c>
      <c r="T20" s="171">
        <f t="shared" si="7"/>
        <v>404531</v>
      </c>
      <c r="U20" s="172">
        <f t="shared" si="4"/>
        <v>8.1824600063112651E-2</v>
      </c>
      <c r="V20" s="171">
        <f>T20-S20</f>
        <v>30597</v>
      </c>
      <c r="W20" s="172">
        <f t="shared" si="5"/>
        <v>0.20863964994548451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80DA3-0ECB-43FB-8059-0054433B7194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262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7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8" customFormat="1" ht="72" customHeight="1" x14ac:dyDescent="0.25">
      <c r="A9"/>
      <c r="B9" s="149"/>
      <c r="C9" s="174" t="s">
        <v>261</v>
      </c>
      <c r="D9" s="174" t="s">
        <v>226</v>
      </c>
      <c r="E9" s="174" t="s">
        <v>227</v>
      </c>
      <c r="F9" s="174" t="s">
        <v>228</v>
      </c>
      <c r="G9" s="174" t="s">
        <v>229</v>
      </c>
      <c r="H9" s="174" t="s">
        <v>230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261</v>
      </c>
      <c r="O9" s="174" t="s">
        <v>226</v>
      </c>
      <c r="P9" s="174" t="s">
        <v>227</v>
      </c>
      <c r="Q9" s="174" t="s">
        <v>228</v>
      </c>
      <c r="R9" s="174" t="s">
        <v>229</v>
      </c>
      <c r="S9" s="174" t="s">
        <v>230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46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1066</v>
      </c>
      <c r="D11" s="178">
        <v>114793</v>
      </c>
      <c r="E11" s="178">
        <v>379380</v>
      </c>
      <c r="F11" s="178">
        <v>391272</v>
      </c>
      <c r="G11" s="178">
        <v>451281</v>
      </c>
      <c r="H11" s="178">
        <v>445383</v>
      </c>
      <c r="I11" s="179">
        <f t="shared" ref="I11:I23" si="0">IFERROR(H11/G11-1,"-")</f>
        <v>-1.3069462264088227E-2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42014</v>
      </c>
      <c r="P11" s="178">
        <v>145846</v>
      </c>
      <c r="Q11" s="178">
        <v>150325</v>
      </c>
      <c r="R11" s="178">
        <v>161561</v>
      </c>
      <c r="S11" s="179">
        <f t="shared" ref="S11:S23" si="1">IFERROR(R11/Q11-1,"-")</f>
        <v>7.4744719773823354E-2</v>
      </c>
      <c r="T11" s="179">
        <f>R11/R11</f>
        <v>1</v>
      </c>
    </row>
    <row r="12" spans="1:20" x14ac:dyDescent="0.25">
      <c r="B12" s="161" t="s">
        <v>99</v>
      </c>
      <c r="C12" s="162">
        <v>607</v>
      </c>
      <c r="D12" s="162">
        <v>63699</v>
      </c>
      <c r="E12" s="162">
        <v>94965</v>
      </c>
      <c r="F12" s="162">
        <v>86334</v>
      </c>
      <c r="G12" s="162">
        <v>106645</v>
      </c>
      <c r="H12" s="162">
        <v>105991</v>
      </c>
      <c r="I12" s="163">
        <f t="shared" si="0"/>
        <v>-6.1324956631816363E-3</v>
      </c>
      <c r="J12" s="163">
        <f>H12/H11</f>
        <v>0.23797720164442737</v>
      </c>
      <c r="K12" s="81"/>
      <c r="L12" s="81"/>
      <c r="M12" s="161" t="s">
        <v>99</v>
      </c>
      <c r="N12" s="162">
        <v>0</v>
      </c>
      <c r="O12" s="162">
        <v>22395</v>
      </c>
      <c r="P12" s="162">
        <v>21254</v>
      </c>
      <c r="Q12" s="162">
        <v>15078</v>
      </c>
      <c r="R12" s="162">
        <v>15159</v>
      </c>
      <c r="S12" s="163">
        <f t="shared" si="1"/>
        <v>5.3720652606445984E-3</v>
      </c>
      <c r="T12" s="163">
        <f>R12/R11</f>
        <v>9.3828337284369373E-2</v>
      </c>
    </row>
    <row r="13" spans="1:20" x14ac:dyDescent="0.25">
      <c r="B13" s="165" t="s">
        <v>105</v>
      </c>
      <c r="C13" s="166">
        <v>249</v>
      </c>
      <c r="D13" s="166">
        <v>41794</v>
      </c>
      <c r="E13" s="166">
        <v>41792</v>
      </c>
      <c r="F13" s="166">
        <v>35498</v>
      </c>
      <c r="G13" s="166">
        <v>45956</v>
      </c>
      <c r="H13" s="166">
        <v>42733</v>
      </c>
      <c r="I13" s="167">
        <f t="shared" si="0"/>
        <v>-7.0132300461310804E-2</v>
      </c>
      <c r="J13" s="167">
        <f>H13/H11</f>
        <v>9.594663469418456E-2</v>
      </c>
      <c r="K13" s="81"/>
      <c r="L13" s="81"/>
      <c r="M13" s="165" t="s">
        <v>105</v>
      </c>
      <c r="N13" s="166">
        <v>0</v>
      </c>
      <c r="O13" s="166">
        <v>13253</v>
      </c>
      <c r="P13" s="166">
        <v>9847</v>
      </c>
      <c r="Q13" s="166">
        <v>6760</v>
      </c>
      <c r="R13" s="166">
        <v>5963</v>
      </c>
      <c r="S13" s="167">
        <f t="shared" si="1"/>
        <v>-0.11789940828402368</v>
      </c>
      <c r="T13" s="167">
        <f>R13/R11</f>
        <v>3.6908659886977675E-2</v>
      </c>
    </row>
    <row r="14" spans="1:20" x14ac:dyDescent="0.25">
      <c r="B14" s="165" t="s">
        <v>102</v>
      </c>
      <c r="C14" s="166">
        <v>358</v>
      </c>
      <c r="D14" s="166">
        <v>21905</v>
      </c>
      <c r="E14" s="166">
        <v>53173</v>
      </c>
      <c r="F14" s="166">
        <v>50836</v>
      </c>
      <c r="G14" s="166">
        <v>60689</v>
      </c>
      <c r="H14" s="166">
        <v>63258</v>
      </c>
      <c r="I14" s="167">
        <f t="shared" si="0"/>
        <v>4.2330570614114604E-2</v>
      </c>
      <c r="J14" s="167">
        <f>H14/H11</f>
        <v>0.14203056695024283</v>
      </c>
      <c r="K14" s="81"/>
      <c r="L14" s="81"/>
      <c r="M14" s="165" t="s">
        <v>102</v>
      </c>
      <c r="N14" s="166">
        <v>0</v>
      </c>
      <c r="O14" s="166">
        <v>9142</v>
      </c>
      <c r="P14" s="166">
        <v>11407</v>
      </c>
      <c r="Q14" s="166">
        <v>8318</v>
      </c>
      <c r="R14" s="166">
        <v>9196</v>
      </c>
      <c r="S14" s="167">
        <f t="shared" si="1"/>
        <v>0.10555421976436641</v>
      </c>
      <c r="T14" s="167">
        <f>R14/R11</f>
        <v>5.6919677397391698E-2</v>
      </c>
    </row>
    <row r="15" spans="1:20" x14ac:dyDescent="0.25">
      <c r="B15" s="161" t="s">
        <v>109</v>
      </c>
      <c r="C15" s="162">
        <v>459</v>
      </c>
      <c r="D15" s="162">
        <v>51094</v>
      </c>
      <c r="E15" s="162">
        <v>284415</v>
      </c>
      <c r="F15" s="162">
        <v>304938</v>
      </c>
      <c r="G15" s="162">
        <v>344636</v>
      </c>
      <c r="H15" s="162">
        <v>339392</v>
      </c>
      <c r="I15" s="163">
        <f t="shared" si="0"/>
        <v>-1.5216054039624449E-2</v>
      </c>
      <c r="J15" s="163">
        <f>H15/H11</f>
        <v>0.76202279835557263</v>
      </c>
      <c r="K15" s="81"/>
      <c r="L15" s="81"/>
      <c r="M15" s="161" t="s">
        <v>109</v>
      </c>
      <c r="N15" s="162">
        <v>0</v>
      </c>
      <c r="O15" s="162">
        <v>19619</v>
      </c>
      <c r="P15" s="162">
        <v>124592</v>
      </c>
      <c r="Q15" s="162">
        <v>135247</v>
      </c>
      <c r="R15" s="162">
        <v>146402</v>
      </c>
      <c r="S15" s="163">
        <f t="shared" si="1"/>
        <v>8.2478724112180046E-2</v>
      </c>
      <c r="T15" s="163">
        <f>R15/R11</f>
        <v>0.90617166271563065</v>
      </c>
    </row>
    <row r="16" spans="1:20" x14ac:dyDescent="0.25">
      <c r="B16" s="165" t="s">
        <v>112</v>
      </c>
      <c r="C16" s="166">
        <v>34</v>
      </c>
      <c r="D16" s="166">
        <v>1936</v>
      </c>
      <c r="E16" s="166">
        <v>147202</v>
      </c>
      <c r="F16" s="166">
        <v>164089</v>
      </c>
      <c r="G16" s="166">
        <v>183023</v>
      </c>
      <c r="H16" s="166">
        <v>185138</v>
      </c>
      <c r="I16" s="167">
        <f t="shared" si="0"/>
        <v>1.1555924665205941E-2</v>
      </c>
      <c r="J16" s="167">
        <f>H16/H11</f>
        <v>0.41568268209608361</v>
      </c>
      <c r="K16" s="81"/>
      <c r="L16" s="81"/>
      <c r="M16" s="165" t="s">
        <v>112</v>
      </c>
      <c r="N16" s="166">
        <v>0</v>
      </c>
      <c r="O16" s="166">
        <v>694</v>
      </c>
      <c r="P16" s="166">
        <v>68746</v>
      </c>
      <c r="Q16" s="166">
        <v>77082</v>
      </c>
      <c r="R16" s="166">
        <v>85670</v>
      </c>
      <c r="S16" s="167">
        <f t="shared" si="1"/>
        <v>0.11141381904984304</v>
      </c>
      <c r="T16" s="167">
        <f>R16/R11</f>
        <v>0.53026411076930691</v>
      </c>
    </row>
    <row r="17" spans="1:20" x14ac:dyDescent="0.25">
      <c r="B17" s="165" t="s">
        <v>115</v>
      </c>
      <c r="C17" s="166">
        <v>99</v>
      </c>
      <c r="D17" s="166">
        <v>7062</v>
      </c>
      <c r="E17" s="166">
        <v>25721</v>
      </c>
      <c r="F17" s="166">
        <v>28051</v>
      </c>
      <c r="G17" s="166">
        <v>29983</v>
      </c>
      <c r="H17" s="166">
        <v>26741</v>
      </c>
      <c r="I17" s="167">
        <f t="shared" si="0"/>
        <v>-0.1081279391655271</v>
      </c>
      <c r="J17" s="167">
        <f>H17/H11</f>
        <v>6.0040459559525174E-2</v>
      </c>
      <c r="K17" s="81"/>
      <c r="L17" s="81"/>
      <c r="M17" s="165" t="s">
        <v>115</v>
      </c>
      <c r="N17" s="166">
        <v>0</v>
      </c>
      <c r="O17" s="166">
        <v>3097</v>
      </c>
      <c r="P17" s="166">
        <v>12920</v>
      </c>
      <c r="Q17" s="166">
        <v>14092</v>
      </c>
      <c r="R17" s="166">
        <v>13924</v>
      </c>
      <c r="S17" s="167">
        <f t="shared" si="1"/>
        <v>-1.1921657678115261E-2</v>
      </c>
      <c r="T17" s="167">
        <f>R17/R11</f>
        <v>8.6184165733066767E-2</v>
      </c>
    </row>
    <row r="18" spans="1:20" x14ac:dyDescent="0.25">
      <c r="B18" s="165" t="s">
        <v>118</v>
      </c>
      <c r="C18" s="166">
        <v>3</v>
      </c>
      <c r="D18" s="166">
        <v>10680</v>
      </c>
      <c r="E18" s="166">
        <v>17041</v>
      </c>
      <c r="F18" s="166">
        <v>16337</v>
      </c>
      <c r="G18" s="166">
        <v>18941</v>
      </c>
      <c r="H18" s="166">
        <v>18696</v>
      </c>
      <c r="I18" s="167">
        <f t="shared" si="0"/>
        <v>-1.2934903120215391E-2</v>
      </c>
      <c r="J18" s="167">
        <f>H18/H11</f>
        <v>4.1977354322010496E-2</v>
      </c>
      <c r="K18" s="81"/>
      <c r="L18" s="81"/>
      <c r="M18" s="165" t="s">
        <v>118</v>
      </c>
      <c r="N18" s="166">
        <v>0</v>
      </c>
      <c r="O18" s="166">
        <v>3458</v>
      </c>
      <c r="P18" s="166">
        <v>5457</v>
      </c>
      <c r="Q18" s="166">
        <v>5008</v>
      </c>
      <c r="R18" s="166">
        <v>4557</v>
      </c>
      <c r="S18" s="167">
        <f t="shared" si="1"/>
        <v>-9.0055910543131001E-2</v>
      </c>
      <c r="T18" s="167">
        <f>R18/R11</f>
        <v>2.8206064582417787E-2</v>
      </c>
    </row>
    <row r="19" spans="1:20" x14ac:dyDescent="0.25">
      <c r="B19" s="165" t="s">
        <v>125</v>
      </c>
      <c r="C19" s="166">
        <v>68</v>
      </c>
      <c r="D19" s="166">
        <v>1666</v>
      </c>
      <c r="E19" s="166">
        <v>15470</v>
      </c>
      <c r="F19" s="166">
        <v>11219</v>
      </c>
      <c r="G19" s="166">
        <v>14531</v>
      </c>
      <c r="H19" s="166">
        <v>10823</v>
      </c>
      <c r="I19" s="167">
        <f t="shared" si="0"/>
        <v>-0.2551785837175693</v>
      </c>
      <c r="J19" s="167">
        <f>H19/H11</f>
        <v>2.4300433559430873E-2</v>
      </c>
      <c r="K19" s="81"/>
      <c r="L19" s="81"/>
      <c r="M19" s="165" t="s">
        <v>125</v>
      </c>
      <c r="N19" s="166">
        <v>0</v>
      </c>
      <c r="O19" s="166">
        <v>740</v>
      </c>
      <c r="P19" s="166">
        <v>6899</v>
      </c>
      <c r="Q19" s="166">
        <v>5558</v>
      </c>
      <c r="R19" s="166">
        <v>6458</v>
      </c>
      <c r="S19" s="167">
        <f t="shared" si="1"/>
        <v>0.16192875134940632</v>
      </c>
      <c r="T19" s="167">
        <f>R19/R11</f>
        <v>3.9972518120090866E-2</v>
      </c>
    </row>
    <row r="20" spans="1:20" x14ac:dyDescent="0.25">
      <c r="B20" s="165" t="s">
        <v>121</v>
      </c>
      <c r="C20" s="166">
        <v>26</v>
      </c>
      <c r="D20" s="166">
        <v>3849</v>
      </c>
      <c r="E20" s="166">
        <v>9508</v>
      </c>
      <c r="F20" s="166">
        <v>11520</v>
      </c>
      <c r="G20" s="166">
        <v>11393</v>
      </c>
      <c r="H20" s="166">
        <v>10363</v>
      </c>
      <c r="I20" s="167">
        <f t="shared" si="0"/>
        <v>-9.0406389888528005E-2</v>
      </c>
      <c r="J20" s="167">
        <f>H20/H11</f>
        <v>2.3267614614837118E-2</v>
      </c>
      <c r="K20" s="81"/>
      <c r="L20" s="81"/>
      <c r="M20" s="165" t="s">
        <v>121</v>
      </c>
      <c r="N20" s="166">
        <v>0</v>
      </c>
      <c r="O20" s="166">
        <v>2215</v>
      </c>
      <c r="P20" s="166">
        <v>5742</v>
      </c>
      <c r="Q20" s="166">
        <v>6343</v>
      </c>
      <c r="R20" s="166">
        <v>5806</v>
      </c>
      <c r="S20" s="167">
        <f t="shared" si="1"/>
        <v>-8.4660255399653161E-2</v>
      </c>
      <c r="T20" s="167">
        <f>R20/R11</f>
        <v>3.5936890710010459E-2</v>
      </c>
    </row>
    <row r="21" spans="1:20" x14ac:dyDescent="0.25">
      <c r="B21" s="165" t="s">
        <v>130</v>
      </c>
      <c r="C21" s="166">
        <v>10</v>
      </c>
      <c r="D21" s="166">
        <v>100</v>
      </c>
      <c r="E21" s="166">
        <v>1043</v>
      </c>
      <c r="F21" s="166">
        <v>1049</v>
      </c>
      <c r="G21" s="166">
        <v>1308</v>
      </c>
      <c r="H21" s="166">
        <v>1357</v>
      </c>
      <c r="I21" s="167">
        <f t="shared" si="0"/>
        <v>3.7461773700305789E-2</v>
      </c>
      <c r="J21" s="167">
        <f>H21/H11</f>
        <v>3.0468158865515748E-3</v>
      </c>
      <c r="K21" s="81"/>
      <c r="L21" s="81"/>
      <c r="M21" s="165" t="s">
        <v>130</v>
      </c>
      <c r="N21" s="166">
        <v>0</v>
      </c>
      <c r="O21" s="166">
        <v>28</v>
      </c>
      <c r="P21" s="166">
        <v>519</v>
      </c>
      <c r="Q21" s="166">
        <v>434</v>
      </c>
      <c r="R21" s="166">
        <v>622</v>
      </c>
      <c r="S21" s="167">
        <f t="shared" si="1"/>
        <v>0.43317972350230405</v>
      </c>
      <c r="T21" s="167">
        <f>R21/R11</f>
        <v>3.8499390323159673E-3</v>
      </c>
    </row>
    <row r="22" spans="1:20" x14ac:dyDescent="0.25">
      <c r="A22" s="169"/>
      <c r="B22" s="165" t="s">
        <v>133</v>
      </c>
      <c r="C22" s="166">
        <v>21</v>
      </c>
      <c r="D22" s="166">
        <v>231</v>
      </c>
      <c r="E22" s="166">
        <v>447</v>
      </c>
      <c r="F22" s="166">
        <v>722</v>
      </c>
      <c r="G22" s="166">
        <v>442</v>
      </c>
      <c r="H22" s="166">
        <v>607</v>
      </c>
      <c r="I22" s="167">
        <f t="shared" si="0"/>
        <v>0.37330316742081449</v>
      </c>
      <c r="J22" s="167">
        <f>H22/H11</f>
        <v>1.3628719551487148E-3</v>
      </c>
      <c r="K22" s="81"/>
      <c r="L22" s="81"/>
      <c r="M22" s="165" t="s">
        <v>133</v>
      </c>
      <c r="N22" s="166">
        <v>0</v>
      </c>
      <c r="O22" s="166">
        <v>38</v>
      </c>
      <c r="P22" s="166">
        <v>211</v>
      </c>
      <c r="Q22" s="166">
        <v>280</v>
      </c>
      <c r="R22" s="166">
        <v>163</v>
      </c>
      <c r="S22" s="167">
        <f t="shared" si="1"/>
        <v>-0.41785714285714282</v>
      </c>
      <c r="T22" s="167">
        <f>R22/R11</f>
        <v>1.0089068525201007E-3</v>
      </c>
    </row>
    <row r="23" spans="1:20" x14ac:dyDescent="0.25">
      <c r="B23" s="170" t="s">
        <v>147</v>
      </c>
      <c r="C23" s="171">
        <f t="shared" ref="C23:H23" si="2">C15-SUM(C16:C22)</f>
        <v>198</v>
      </c>
      <c r="D23" s="171">
        <f t="shared" si="2"/>
        <v>25570</v>
      </c>
      <c r="E23" s="171">
        <f t="shared" si="2"/>
        <v>67983</v>
      </c>
      <c r="F23" s="171">
        <f t="shared" si="2"/>
        <v>71951</v>
      </c>
      <c r="G23" s="171">
        <f t="shared" si="2"/>
        <v>85015</v>
      </c>
      <c r="H23" s="171">
        <f t="shared" si="2"/>
        <v>85667</v>
      </c>
      <c r="I23" s="172">
        <f t="shared" si="0"/>
        <v>7.6692348409104216E-3</v>
      </c>
      <c r="J23" s="172">
        <f>H23/H11</f>
        <v>0.19234456636198508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9349</v>
      </c>
      <c r="P23" s="171">
        <f>P15-SUM(P16:P22)</f>
        <v>24098</v>
      </c>
      <c r="Q23" s="171">
        <f>Q15-SUM(Q16:Q22)</f>
        <v>26450</v>
      </c>
      <c r="R23" s="171">
        <f>R15-SUM(R16:R22)</f>
        <v>29202</v>
      </c>
      <c r="S23" s="172">
        <f t="shared" si="1"/>
        <v>0.10404536862003777</v>
      </c>
      <c r="T23" s="172">
        <f>R23/R11</f>
        <v>0.18074906691590173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42014</v>
      </c>
      <c r="E25" s="178">
        <v>145846</v>
      </c>
      <c r="F25" s="178">
        <v>150325</v>
      </c>
      <c r="G25" s="178">
        <v>161561</v>
      </c>
      <c r="H25" s="178">
        <v>153212</v>
      </c>
      <c r="I25" s="179">
        <f t="shared" ref="I25:I37" si="3">IFERROR(H25/G25-1,"-")</f>
        <v>-5.167707553184242E-2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22395</v>
      </c>
      <c r="E26" s="162">
        <v>21254</v>
      </c>
      <c r="F26" s="162">
        <v>15078</v>
      </c>
      <c r="G26" s="162">
        <v>15159</v>
      </c>
      <c r="H26" s="162">
        <v>15412</v>
      </c>
      <c r="I26" s="163">
        <f t="shared" si="3"/>
        <v>1.6689755260901107E-2</v>
      </c>
      <c r="J26" s="163">
        <f>H26/H25</f>
        <v>0.10059264287392633</v>
      </c>
    </row>
    <row r="27" spans="1:20" x14ac:dyDescent="0.25">
      <c r="B27" s="165" t="s">
        <v>105</v>
      </c>
      <c r="C27" s="166">
        <v>0</v>
      </c>
      <c r="D27" s="166">
        <v>13253</v>
      </c>
      <c r="E27" s="166">
        <v>9847</v>
      </c>
      <c r="F27" s="166">
        <v>6760</v>
      </c>
      <c r="G27" s="166">
        <v>5963</v>
      </c>
      <c r="H27" s="166">
        <v>7755</v>
      </c>
      <c r="I27" s="167">
        <f t="shared" si="3"/>
        <v>0.30051987254737544</v>
      </c>
      <c r="J27" s="167">
        <f>H27/H25</f>
        <v>5.0616139727958642E-2</v>
      </c>
    </row>
    <row r="28" spans="1:20" x14ac:dyDescent="0.25">
      <c r="B28" s="165" t="s">
        <v>102</v>
      </c>
      <c r="C28" s="166">
        <v>0</v>
      </c>
      <c r="D28" s="166">
        <v>9142</v>
      </c>
      <c r="E28" s="166">
        <v>11407</v>
      </c>
      <c r="F28" s="166">
        <v>8318</v>
      </c>
      <c r="G28" s="166">
        <v>9196</v>
      </c>
      <c r="H28" s="166">
        <v>7657</v>
      </c>
      <c r="I28" s="167">
        <f t="shared" si="3"/>
        <v>-0.1673553719008265</v>
      </c>
      <c r="J28" s="167">
        <f>H28/H25</f>
        <v>4.9976503145967681E-2</v>
      </c>
    </row>
    <row r="29" spans="1:20" x14ac:dyDescent="0.25">
      <c r="B29" s="161" t="s">
        <v>109</v>
      </c>
      <c r="C29" s="162">
        <v>0</v>
      </c>
      <c r="D29" s="162">
        <v>19619</v>
      </c>
      <c r="E29" s="162">
        <v>124592</v>
      </c>
      <c r="F29" s="162">
        <v>135247</v>
      </c>
      <c r="G29" s="162">
        <v>146402</v>
      </c>
      <c r="H29" s="162">
        <v>137800</v>
      </c>
      <c r="I29" s="163">
        <f t="shared" si="3"/>
        <v>-5.875602792311585E-2</v>
      </c>
      <c r="J29" s="163">
        <f>H29/H25</f>
        <v>0.89940735712607367</v>
      </c>
    </row>
    <row r="30" spans="1:20" x14ac:dyDescent="0.25">
      <c r="B30" s="165" t="s">
        <v>112</v>
      </c>
      <c r="C30" s="166">
        <v>0</v>
      </c>
      <c r="D30" s="166">
        <v>694</v>
      </c>
      <c r="E30" s="166">
        <v>68746</v>
      </c>
      <c r="F30" s="166">
        <v>77082</v>
      </c>
      <c r="G30" s="166">
        <v>85670</v>
      </c>
      <c r="H30" s="166">
        <v>81305</v>
      </c>
      <c r="I30" s="167">
        <f t="shared" si="3"/>
        <v>-5.0951324851173152E-2</v>
      </c>
      <c r="J30" s="167">
        <f>H30/H25</f>
        <v>0.53066992141607705</v>
      </c>
    </row>
    <row r="31" spans="1:20" x14ac:dyDescent="0.25">
      <c r="B31" s="165" t="s">
        <v>115</v>
      </c>
      <c r="C31" s="166">
        <v>0</v>
      </c>
      <c r="D31" s="166">
        <v>3097</v>
      </c>
      <c r="E31" s="166">
        <v>12920</v>
      </c>
      <c r="F31" s="166">
        <v>14092</v>
      </c>
      <c r="G31" s="166">
        <v>13924</v>
      </c>
      <c r="H31" s="166">
        <v>11947</v>
      </c>
      <c r="I31" s="167">
        <f t="shared" si="3"/>
        <v>-0.14198506176386094</v>
      </c>
      <c r="J31" s="167">
        <f>H31/H25</f>
        <v>7.7976920867817143E-2</v>
      </c>
    </row>
    <row r="32" spans="1:20" x14ac:dyDescent="0.25">
      <c r="B32" s="165" t="s">
        <v>118</v>
      </c>
      <c r="C32" s="166">
        <v>0</v>
      </c>
      <c r="D32" s="166">
        <v>3458</v>
      </c>
      <c r="E32" s="166">
        <v>5457</v>
      </c>
      <c r="F32" s="166">
        <v>5008</v>
      </c>
      <c r="G32" s="166">
        <v>4557</v>
      </c>
      <c r="H32" s="166">
        <v>4354</v>
      </c>
      <c r="I32" s="167">
        <f t="shared" si="3"/>
        <v>-4.4546850998463894E-2</v>
      </c>
      <c r="J32" s="167">
        <f>H32/H25</f>
        <v>2.841813957131295E-2</v>
      </c>
    </row>
    <row r="33" spans="2:10" x14ac:dyDescent="0.25">
      <c r="B33" s="165" t="s">
        <v>125</v>
      </c>
      <c r="C33" s="166">
        <v>0</v>
      </c>
      <c r="D33" s="166">
        <v>740</v>
      </c>
      <c r="E33" s="166">
        <v>6899</v>
      </c>
      <c r="F33" s="166">
        <v>5558</v>
      </c>
      <c r="G33" s="166">
        <v>6458</v>
      </c>
      <c r="H33" s="166">
        <v>5113</v>
      </c>
      <c r="I33" s="167">
        <f t="shared" si="3"/>
        <v>-0.20826881387426444</v>
      </c>
      <c r="J33" s="167">
        <f>H33/H25</f>
        <v>3.3372059629794011E-2</v>
      </c>
    </row>
    <row r="34" spans="2:10" x14ac:dyDescent="0.25">
      <c r="B34" s="165" t="s">
        <v>121</v>
      </c>
      <c r="C34" s="166">
        <v>0</v>
      </c>
      <c r="D34" s="166">
        <v>2215</v>
      </c>
      <c r="E34" s="166">
        <v>5742</v>
      </c>
      <c r="F34" s="166">
        <v>6343</v>
      </c>
      <c r="G34" s="166">
        <v>5806</v>
      </c>
      <c r="H34" s="166">
        <v>5488</v>
      </c>
      <c r="I34" s="167">
        <f t="shared" si="3"/>
        <v>-5.4770926627626615E-2</v>
      </c>
      <c r="J34" s="167">
        <f>H34/H25</f>
        <v>3.5819648591494141E-2</v>
      </c>
    </row>
    <row r="35" spans="2:10" x14ac:dyDescent="0.25">
      <c r="B35" s="165" t="s">
        <v>130</v>
      </c>
      <c r="C35" s="166">
        <v>0</v>
      </c>
      <c r="D35" s="166">
        <v>28</v>
      </c>
      <c r="E35" s="166">
        <v>519</v>
      </c>
      <c r="F35" s="166">
        <v>434</v>
      </c>
      <c r="G35" s="166">
        <v>622</v>
      </c>
      <c r="H35" s="166">
        <v>775</v>
      </c>
      <c r="I35" s="167">
        <f t="shared" si="3"/>
        <v>0.24598070739549849</v>
      </c>
      <c r="J35" s="167">
        <f>H35/H25</f>
        <v>5.0583505208469312E-3</v>
      </c>
    </row>
    <row r="36" spans="2:10" x14ac:dyDescent="0.25">
      <c r="B36" s="165" t="s">
        <v>133</v>
      </c>
      <c r="C36" s="166">
        <v>0</v>
      </c>
      <c r="D36" s="166">
        <v>38</v>
      </c>
      <c r="E36" s="166">
        <v>211</v>
      </c>
      <c r="F36" s="166">
        <v>280</v>
      </c>
      <c r="G36" s="166">
        <v>163</v>
      </c>
      <c r="H36" s="166">
        <v>109</v>
      </c>
      <c r="I36" s="167">
        <f t="shared" si="3"/>
        <v>-0.33128834355828218</v>
      </c>
      <c r="J36" s="167">
        <f>H36/H25</f>
        <v>7.1143252486750386E-4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9349</v>
      </c>
      <c r="E37" s="171">
        <f t="shared" si="4"/>
        <v>24098</v>
      </c>
      <c r="F37" s="171">
        <f t="shared" si="4"/>
        <v>26450</v>
      </c>
      <c r="G37" s="171">
        <f t="shared" si="4"/>
        <v>29202</v>
      </c>
      <c r="H37" s="171">
        <f t="shared" si="4"/>
        <v>28709</v>
      </c>
      <c r="I37" s="172">
        <f t="shared" si="3"/>
        <v>-1.6882405314704418E-2</v>
      </c>
      <c r="J37" s="172">
        <f>H37/H25</f>
        <v>0.18738088400386393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15428</v>
      </c>
      <c r="E39" s="178">
        <v>97379</v>
      </c>
      <c r="F39" s="178">
        <v>96632</v>
      </c>
      <c r="G39" s="178">
        <v>110622</v>
      </c>
      <c r="H39" s="178">
        <v>116586</v>
      </c>
      <c r="I39" s="179">
        <f t="shared" ref="I39:I51" si="5">IFERROR(H39/G39-1,"-")</f>
        <v>5.3913326463090439E-2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5693</v>
      </c>
      <c r="E40" s="162">
        <v>10229</v>
      </c>
      <c r="F40" s="162">
        <v>8043</v>
      </c>
      <c r="G40" s="162">
        <v>9596</v>
      </c>
      <c r="H40" s="162">
        <v>9435</v>
      </c>
      <c r="I40" s="163">
        <f t="shared" si="5"/>
        <v>-1.6777824093372251E-2</v>
      </c>
      <c r="J40" s="163">
        <f>H40/H39</f>
        <v>8.0927384076990377E-2</v>
      </c>
    </row>
    <row r="41" spans="2:10" x14ac:dyDescent="0.25">
      <c r="B41" s="165" t="s">
        <v>105</v>
      </c>
      <c r="C41" s="166">
        <v>0</v>
      </c>
      <c r="D41" s="166">
        <v>4530</v>
      </c>
      <c r="E41" s="166">
        <v>4779</v>
      </c>
      <c r="F41" s="166">
        <v>3887</v>
      </c>
      <c r="G41" s="166">
        <v>4139</v>
      </c>
      <c r="H41" s="166">
        <v>3706</v>
      </c>
      <c r="I41" s="167">
        <f t="shared" si="5"/>
        <v>-0.10461464121768538</v>
      </c>
      <c r="J41" s="167">
        <f>H41/H39</f>
        <v>3.1787693205016038E-2</v>
      </c>
    </row>
    <row r="42" spans="2:10" x14ac:dyDescent="0.25">
      <c r="B42" s="165" t="s">
        <v>102</v>
      </c>
      <c r="C42" s="166">
        <v>0</v>
      </c>
      <c r="D42" s="166">
        <v>1163</v>
      </c>
      <c r="E42" s="166">
        <v>5450</v>
      </c>
      <c r="F42" s="166">
        <v>4156</v>
      </c>
      <c r="G42" s="166">
        <v>5457</v>
      </c>
      <c r="H42" s="166">
        <v>5729</v>
      </c>
      <c r="I42" s="167">
        <f t="shared" si="5"/>
        <v>4.9844236760124616E-2</v>
      </c>
      <c r="J42" s="167">
        <f>H42/H39</f>
        <v>4.913969087197434E-2</v>
      </c>
    </row>
    <row r="43" spans="2:10" x14ac:dyDescent="0.25">
      <c r="B43" s="161" t="s">
        <v>109</v>
      </c>
      <c r="C43" s="162">
        <v>0</v>
      </c>
      <c r="D43" s="162">
        <v>9735</v>
      </c>
      <c r="E43" s="162">
        <v>87150</v>
      </c>
      <c r="F43" s="162">
        <v>88589</v>
      </c>
      <c r="G43" s="162">
        <v>101026</v>
      </c>
      <c r="H43" s="162">
        <v>107151</v>
      </c>
      <c r="I43" s="163">
        <f t="shared" si="5"/>
        <v>6.0627957159543167E-2</v>
      </c>
      <c r="J43" s="163">
        <f>H43/H39</f>
        <v>0.91907261592300959</v>
      </c>
    </row>
    <row r="44" spans="2:10" x14ac:dyDescent="0.25">
      <c r="B44" s="165" t="s">
        <v>112</v>
      </c>
      <c r="C44" s="166">
        <v>0</v>
      </c>
      <c r="D44" s="166">
        <v>189</v>
      </c>
      <c r="E44" s="166">
        <v>52400</v>
      </c>
      <c r="F44" s="166">
        <v>55242</v>
      </c>
      <c r="G44" s="166">
        <v>61775</v>
      </c>
      <c r="H44" s="166">
        <v>66971</v>
      </c>
      <c r="I44" s="167">
        <f t="shared" si="5"/>
        <v>8.4111695669769393E-2</v>
      </c>
      <c r="J44" s="167">
        <f>H44/H39</f>
        <v>0.57443432316058529</v>
      </c>
    </row>
    <row r="45" spans="2:10" x14ac:dyDescent="0.25">
      <c r="B45" s="165" t="s">
        <v>115</v>
      </c>
      <c r="C45" s="166">
        <v>0</v>
      </c>
      <c r="D45" s="166">
        <v>771</v>
      </c>
      <c r="E45" s="166">
        <v>1871</v>
      </c>
      <c r="F45" s="166">
        <v>2095</v>
      </c>
      <c r="G45" s="166">
        <v>2729</v>
      </c>
      <c r="H45" s="166">
        <v>2702</v>
      </c>
      <c r="I45" s="167">
        <f t="shared" si="5"/>
        <v>-9.8937339684865844E-3</v>
      </c>
      <c r="J45" s="167">
        <f>H45/H39</f>
        <v>2.3176024565556758E-2</v>
      </c>
    </row>
    <row r="46" spans="2:10" x14ac:dyDescent="0.25">
      <c r="B46" s="165" t="s">
        <v>118</v>
      </c>
      <c r="C46" s="166">
        <v>0</v>
      </c>
      <c r="D46" s="166">
        <v>1638</v>
      </c>
      <c r="E46" s="166">
        <v>2204</v>
      </c>
      <c r="F46" s="166">
        <v>2278</v>
      </c>
      <c r="G46" s="166">
        <v>2217</v>
      </c>
      <c r="H46" s="166">
        <v>2424</v>
      </c>
      <c r="I46" s="167">
        <f t="shared" si="5"/>
        <v>9.3369418132611681E-2</v>
      </c>
      <c r="J46" s="167">
        <f>H46/H39</f>
        <v>2.079151870722042E-2</v>
      </c>
    </row>
    <row r="47" spans="2:10" x14ac:dyDescent="0.25">
      <c r="B47" s="165" t="s">
        <v>125</v>
      </c>
      <c r="C47" s="166">
        <v>0</v>
      </c>
      <c r="D47" s="166">
        <v>399</v>
      </c>
      <c r="E47" s="166">
        <v>5608</v>
      </c>
      <c r="F47" s="166">
        <v>3597</v>
      </c>
      <c r="G47" s="166">
        <v>4917</v>
      </c>
      <c r="H47" s="166">
        <v>3588</v>
      </c>
      <c r="I47" s="167">
        <f t="shared" si="5"/>
        <v>-0.27028676021964615</v>
      </c>
      <c r="J47" s="167">
        <f>H47/H39</f>
        <v>3.0775564819103495E-2</v>
      </c>
    </row>
    <row r="48" spans="2:10" x14ac:dyDescent="0.25">
      <c r="B48" s="165" t="s">
        <v>121</v>
      </c>
      <c r="C48" s="166">
        <v>0</v>
      </c>
      <c r="D48" s="166">
        <v>520</v>
      </c>
      <c r="E48" s="166">
        <v>2653</v>
      </c>
      <c r="F48" s="166">
        <v>3384</v>
      </c>
      <c r="G48" s="166">
        <v>3296</v>
      </c>
      <c r="H48" s="166">
        <v>3239</v>
      </c>
      <c r="I48" s="167">
        <f t="shared" si="5"/>
        <v>-1.7293689320388328E-2</v>
      </c>
      <c r="J48" s="167">
        <f>H48/H39</f>
        <v>2.7782066457379101E-2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355</v>
      </c>
      <c r="F49" s="166">
        <v>333</v>
      </c>
      <c r="G49" s="166">
        <v>530</v>
      </c>
      <c r="H49" s="166">
        <v>415</v>
      </c>
      <c r="I49" s="167">
        <f t="shared" si="5"/>
        <v>-0.21698113207547165</v>
      </c>
      <c r="J49" s="167">
        <f>H49/H39</f>
        <v>3.5596040690992056E-3</v>
      </c>
    </row>
    <row r="50" spans="2:10" x14ac:dyDescent="0.25">
      <c r="B50" s="165" t="s">
        <v>133</v>
      </c>
      <c r="C50" s="166">
        <v>0</v>
      </c>
      <c r="D50" s="166">
        <v>20</v>
      </c>
      <c r="E50" s="166">
        <v>92</v>
      </c>
      <c r="F50" s="166">
        <v>214</v>
      </c>
      <c r="G50" s="166">
        <v>105</v>
      </c>
      <c r="H50" s="166">
        <v>129</v>
      </c>
      <c r="I50" s="167">
        <f t="shared" si="5"/>
        <v>0.22857142857142865</v>
      </c>
      <c r="J50" s="167">
        <f>H50/H39</f>
        <v>1.1064793371416807E-3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6191</v>
      </c>
      <c r="E51" s="171">
        <f t="shared" si="6"/>
        <v>21967</v>
      </c>
      <c r="F51" s="171">
        <f t="shared" si="6"/>
        <v>21446</v>
      </c>
      <c r="G51" s="171">
        <f t="shared" si="6"/>
        <v>25457</v>
      </c>
      <c r="H51" s="171">
        <f t="shared" si="6"/>
        <v>27683</v>
      </c>
      <c r="I51" s="172">
        <f t="shared" si="5"/>
        <v>8.7441568134501324E-2</v>
      </c>
      <c r="J51" s="172">
        <f>H51/H39</f>
        <v>0.23744703480692364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1098</v>
      </c>
      <c r="E53" s="178">
        <v>2392</v>
      </c>
      <c r="F53" s="178">
        <v>3611</v>
      </c>
      <c r="G53" s="178">
        <v>1870</v>
      </c>
      <c r="H53" s="178">
        <v>2625</v>
      </c>
      <c r="I53" s="179">
        <f t="shared" ref="I53:I65" si="7">IFERROR(H53/G53-1,"-")</f>
        <v>0.40374331550802145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326</v>
      </c>
      <c r="E54" s="162">
        <v>491</v>
      </c>
      <c r="F54" s="162">
        <v>2051</v>
      </c>
      <c r="G54" s="162">
        <v>644</v>
      </c>
      <c r="H54" s="162">
        <v>570</v>
      </c>
      <c r="I54" s="163">
        <f t="shared" si="7"/>
        <v>-0.1149068322981367</v>
      </c>
      <c r="J54" s="163">
        <f>H54/H53</f>
        <v>0.21714285714285714</v>
      </c>
    </row>
    <row r="55" spans="2:10" x14ac:dyDescent="0.25">
      <c r="B55" s="165" t="s">
        <v>105</v>
      </c>
      <c r="C55" s="166">
        <v>0</v>
      </c>
      <c r="D55" s="166">
        <v>128</v>
      </c>
      <c r="E55" s="166">
        <v>250</v>
      </c>
      <c r="F55" s="166">
        <v>1614</v>
      </c>
      <c r="G55" s="166">
        <v>537</v>
      </c>
      <c r="H55" s="166">
        <v>336</v>
      </c>
      <c r="I55" s="167">
        <f t="shared" si="7"/>
        <v>-0.37430167597765363</v>
      </c>
      <c r="J55" s="167">
        <f>H55/H53</f>
        <v>0.128</v>
      </c>
    </row>
    <row r="56" spans="2:10" x14ac:dyDescent="0.25">
      <c r="B56" s="165" t="s">
        <v>102</v>
      </c>
      <c r="C56" s="166">
        <v>0</v>
      </c>
      <c r="D56" s="166">
        <v>198</v>
      </c>
      <c r="E56" s="166">
        <v>241</v>
      </c>
      <c r="F56" s="166">
        <v>437</v>
      </c>
      <c r="G56" s="166">
        <v>107</v>
      </c>
      <c r="H56" s="166">
        <v>234</v>
      </c>
      <c r="I56" s="167">
        <f t="shared" si="7"/>
        <v>1.1869158878504673</v>
      </c>
      <c r="J56" s="167">
        <f>H56/H53</f>
        <v>8.9142857142857149E-2</v>
      </c>
    </row>
    <row r="57" spans="2:10" x14ac:dyDescent="0.25">
      <c r="B57" s="161" t="s">
        <v>109</v>
      </c>
      <c r="C57" s="162">
        <v>0</v>
      </c>
      <c r="D57" s="162">
        <v>772</v>
      </c>
      <c r="E57" s="162">
        <v>1901</v>
      </c>
      <c r="F57" s="162">
        <v>1560</v>
      </c>
      <c r="G57" s="162">
        <v>1226</v>
      </c>
      <c r="H57" s="162">
        <v>2055</v>
      </c>
      <c r="I57" s="163">
        <f t="shared" si="7"/>
        <v>0.6761827079934748</v>
      </c>
      <c r="J57" s="163">
        <f>H57/H53</f>
        <v>0.78285714285714281</v>
      </c>
    </row>
    <row r="58" spans="2:10" x14ac:dyDescent="0.25">
      <c r="B58" s="165" t="s">
        <v>112</v>
      </c>
      <c r="C58" s="166">
        <v>0</v>
      </c>
      <c r="D58" s="166">
        <v>22</v>
      </c>
      <c r="E58" s="166">
        <v>805</v>
      </c>
      <c r="F58" s="166">
        <v>667</v>
      </c>
      <c r="G58" s="166">
        <v>778</v>
      </c>
      <c r="H58" s="166">
        <v>854</v>
      </c>
      <c r="I58" s="167">
        <f t="shared" si="7"/>
        <v>9.7686375321336838E-2</v>
      </c>
      <c r="J58" s="167">
        <f>H58/H53</f>
        <v>0.32533333333333331</v>
      </c>
    </row>
    <row r="59" spans="2:10" x14ac:dyDescent="0.25">
      <c r="B59" s="165" t="s">
        <v>115</v>
      </c>
      <c r="C59" s="166">
        <v>0</v>
      </c>
      <c r="D59" s="166">
        <v>207</v>
      </c>
      <c r="E59" s="166">
        <v>307</v>
      </c>
      <c r="F59" s="166">
        <v>126</v>
      </c>
      <c r="G59" s="166">
        <v>76</v>
      </c>
      <c r="H59" s="166">
        <v>266</v>
      </c>
      <c r="I59" s="167">
        <f t="shared" si="7"/>
        <v>2.5</v>
      </c>
      <c r="J59" s="167">
        <f>H59/H53</f>
        <v>0.10133333333333333</v>
      </c>
    </row>
    <row r="60" spans="2:10" x14ac:dyDescent="0.25">
      <c r="B60" s="165" t="s">
        <v>118</v>
      </c>
      <c r="C60" s="166">
        <v>0</v>
      </c>
      <c r="D60" s="166">
        <v>191</v>
      </c>
      <c r="E60" s="166">
        <v>178</v>
      </c>
      <c r="F60" s="166">
        <v>161</v>
      </c>
      <c r="G60" s="166">
        <v>70</v>
      </c>
      <c r="H60" s="166">
        <v>152</v>
      </c>
      <c r="I60" s="167">
        <f t="shared" si="7"/>
        <v>1.1714285714285713</v>
      </c>
      <c r="J60" s="167">
        <f>H60/H53</f>
        <v>5.7904761904761903E-2</v>
      </c>
    </row>
    <row r="61" spans="2:10" x14ac:dyDescent="0.25">
      <c r="B61" s="165" t="s">
        <v>125</v>
      </c>
      <c r="C61" s="166">
        <v>0</v>
      </c>
      <c r="D61" s="166">
        <v>22</v>
      </c>
      <c r="E61" s="166">
        <v>52</v>
      </c>
      <c r="F61" s="166">
        <v>23</v>
      </c>
      <c r="G61" s="166">
        <v>12</v>
      </c>
      <c r="H61" s="166">
        <v>39</v>
      </c>
      <c r="I61" s="167">
        <f t="shared" si="7"/>
        <v>2.25</v>
      </c>
      <c r="J61" s="167">
        <f>H61/H53</f>
        <v>1.4857142857142857E-2</v>
      </c>
    </row>
    <row r="62" spans="2:10" x14ac:dyDescent="0.25">
      <c r="B62" s="165" t="s">
        <v>121</v>
      </c>
      <c r="C62" s="166">
        <v>0</v>
      </c>
      <c r="D62" s="166">
        <v>33</v>
      </c>
      <c r="E62" s="166">
        <v>20</v>
      </c>
      <c r="F62" s="166">
        <v>41</v>
      </c>
      <c r="G62" s="166">
        <v>7</v>
      </c>
      <c r="H62" s="166">
        <v>38</v>
      </c>
      <c r="I62" s="167">
        <f t="shared" si="7"/>
        <v>4.4285714285714288</v>
      </c>
      <c r="J62" s="167">
        <f>H62/H53</f>
        <v>1.4476190476190476E-2</v>
      </c>
    </row>
    <row r="63" spans="2:10" x14ac:dyDescent="0.25">
      <c r="B63" s="165" t="s">
        <v>130</v>
      </c>
      <c r="C63" s="166">
        <v>0</v>
      </c>
      <c r="D63" s="166">
        <v>5</v>
      </c>
      <c r="E63" s="166">
        <v>2</v>
      </c>
      <c r="F63" s="166">
        <v>4</v>
      </c>
      <c r="G63" s="166">
        <v>0</v>
      </c>
      <c r="H63" s="166">
        <v>3</v>
      </c>
      <c r="I63" s="167" t="str">
        <f t="shared" si="7"/>
        <v>-</v>
      </c>
      <c r="J63" s="167">
        <f>H63/H53</f>
        <v>1.1428571428571429E-3</v>
      </c>
    </row>
    <row r="64" spans="2:10" x14ac:dyDescent="0.25">
      <c r="B64" s="165" t="s">
        <v>133</v>
      </c>
      <c r="C64" s="166">
        <v>0</v>
      </c>
      <c r="D64" s="166">
        <v>1</v>
      </c>
      <c r="E64" s="166">
        <v>2</v>
      </c>
      <c r="F64" s="166">
        <v>1</v>
      </c>
      <c r="G64" s="166">
        <v>0</v>
      </c>
      <c r="H64" s="166">
        <v>212</v>
      </c>
      <c r="I64" s="167" t="str">
        <f t="shared" si="7"/>
        <v>-</v>
      </c>
      <c r="J64" s="167">
        <f>H64/H53</f>
        <v>8.0761904761904757E-2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291</v>
      </c>
      <c r="E65" s="171">
        <f t="shared" si="8"/>
        <v>535</v>
      </c>
      <c r="F65" s="171">
        <f t="shared" si="8"/>
        <v>537</v>
      </c>
      <c r="G65" s="171">
        <f t="shared" si="8"/>
        <v>283</v>
      </c>
      <c r="H65" s="171">
        <f t="shared" si="8"/>
        <v>491</v>
      </c>
      <c r="I65" s="172">
        <f t="shared" si="7"/>
        <v>0.73498233215547693</v>
      </c>
      <c r="J65" s="172">
        <f>H65/H53</f>
        <v>0.18704761904761905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4327</v>
      </c>
      <c r="E67" s="178">
        <v>12688</v>
      </c>
      <c r="F67" s="178">
        <v>7550</v>
      </c>
      <c r="G67" s="178">
        <v>22267</v>
      </c>
      <c r="H67" s="178">
        <v>16341</v>
      </c>
      <c r="I67" s="179">
        <f t="shared" ref="I67:I79" si="9">IFERROR(H67/G67-1,"-")</f>
        <v>-0.26613374051286653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2594</v>
      </c>
      <c r="E68" s="162">
        <v>3581</v>
      </c>
      <c r="F68" s="162">
        <v>1078</v>
      </c>
      <c r="G68" s="162">
        <v>9559</v>
      </c>
      <c r="H68" s="162">
        <v>5218</v>
      </c>
      <c r="I68" s="163">
        <f t="shared" si="9"/>
        <v>-0.45412700073229417</v>
      </c>
      <c r="J68" s="163">
        <f>H68/H67</f>
        <v>0.31931950309038615</v>
      </c>
    </row>
    <row r="69" spans="2:10" x14ac:dyDescent="0.25">
      <c r="B69" s="165" t="s">
        <v>105</v>
      </c>
      <c r="C69" s="166">
        <v>0</v>
      </c>
      <c r="D69" s="166">
        <v>2508</v>
      </c>
      <c r="E69" s="166">
        <v>2869</v>
      </c>
      <c r="F69" s="166">
        <v>149</v>
      </c>
      <c r="G69" s="166">
        <v>7565</v>
      </c>
      <c r="H69" s="166">
        <v>2736</v>
      </c>
      <c r="I69" s="167">
        <f t="shared" si="9"/>
        <v>-0.63833443489755459</v>
      </c>
      <c r="J69" s="167">
        <f>H69/H67</f>
        <v>0.16743161373232973</v>
      </c>
    </row>
    <row r="70" spans="2:10" x14ac:dyDescent="0.25">
      <c r="B70" s="165" t="s">
        <v>102</v>
      </c>
      <c r="C70" s="166">
        <v>0</v>
      </c>
      <c r="D70" s="166">
        <v>86</v>
      </c>
      <c r="E70" s="166">
        <v>712</v>
      </c>
      <c r="F70" s="166">
        <v>929</v>
      </c>
      <c r="G70" s="166">
        <v>1994</v>
      </c>
      <c r="H70" s="166">
        <v>2482</v>
      </c>
      <c r="I70" s="167">
        <f t="shared" si="9"/>
        <v>0.24473420260782341</v>
      </c>
      <c r="J70" s="167">
        <f>H70/H67</f>
        <v>0.15188788935805642</v>
      </c>
    </row>
    <row r="71" spans="2:10" x14ac:dyDescent="0.25">
      <c r="B71" s="161" t="s">
        <v>109</v>
      </c>
      <c r="C71" s="162">
        <v>0</v>
      </c>
      <c r="D71" s="162">
        <v>1733</v>
      </c>
      <c r="E71" s="162">
        <v>9107</v>
      </c>
      <c r="F71" s="162">
        <v>6472</v>
      </c>
      <c r="G71" s="162">
        <v>12708</v>
      </c>
      <c r="H71" s="162">
        <v>11123</v>
      </c>
      <c r="I71" s="163">
        <f t="shared" si="9"/>
        <v>-0.12472458293988042</v>
      </c>
      <c r="J71" s="163">
        <f>H71/H67</f>
        <v>0.68068049690961385</v>
      </c>
    </row>
    <row r="72" spans="2:10" x14ac:dyDescent="0.25">
      <c r="B72" s="165" t="s">
        <v>112</v>
      </c>
      <c r="C72" s="166">
        <v>0</v>
      </c>
      <c r="D72" s="166">
        <v>114</v>
      </c>
      <c r="E72" s="166">
        <v>3337</v>
      </c>
      <c r="F72" s="166">
        <v>2577</v>
      </c>
      <c r="G72" s="166">
        <v>5266</v>
      </c>
      <c r="H72" s="166">
        <v>6557</v>
      </c>
      <c r="I72" s="167">
        <f t="shared" si="9"/>
        <v>0.2451576148879604</v>
      </c>
      <c r="J72" s="167">
        <f>H72/H67</f>
        <v>0.4012606327642127</v>
      </c>
    </row>
    <row r="73" spans="2:10" x14ac:dyDescent="0.25">
      <c r="B73" s="165" t="s">
        <v>115</v>
      </c>
      <c r="C73" s="166">
        <v>0</v>
      </c>
      <c r="D73" s="166">
        <v>260</v>
      </c>
      <c r="E73" s="166">
        <v>461</v>
      </c>
      <c r="F73" s="166">
        <v>396</v>
      </c>
      <c r="G73" s="166">
        <v>364</v>
      </c>
      <c r="H73" s="166">
        <v>554</v>
      </c>
      <c r="I73" s="167">
        <f t="shared" si="9"/>
        <v>0.5219780219780219</v>
      </c>
      <c r="J73" s="167">
        <f>H73/H67</f>
        <v>3.3902453950186644E-2</v>
      </c>
    </row>
    <row r="74" spans="2:10" x14ac:dyDescent="0.25">
      <c r="B74" s="165" t="s">
        <v>118</v>
      </c>
      <c r="C74" s="166">
        <v>0</v>
      </c>
      <c r="D74" s="166">
        <v>334</v>
      </c>
      <c r="E74" s="166">
        <v>2460</v>
      </c>
      <c r="F74" s="166">
        <v>659</v>
      </c>
      <c r="G74" s="166">
        <v>1661</v>
      </c>
      <c r="H74" s="166">
        <v>983</v>
      </c>
      <c r="I74" s="167">
        <f t="shared" si="9"/>
        <v>-0.40818783865141484</v>
      </c>
      <c r="J74" s="167">
        <f>H74/H67</f>
        <v>6.0155437243742733E-2</v>
      </c>
    </row>
    <row r="75" spans="2:10" x14ac:dyDescent="0.25">
      <c r="B75" s="165" t="s">
        <v>125</v>
      </c>
      <c r="C75" s="166">
        <v>0</v>
      </c>
      <c r="D75" s="166">
        <v>138</v>
      </c>
      <c r="E75" s="166">
        <v>150</v>
      </c>
      <c r="F75" s="166">
        <v>215</v>
      </c>
      <c r="G75" s="166">
        <v>656</v>
      </c>
      <c r="H75" s="166">
        <v>274</v>
      </c>
      <c r="I75" s="167">
        <f t="shared" si="9"/>
        <v>-0.58231707317073167</v>
      </c>
      <c r="J75" s="167">
        <f>H75/H67</f>
        <v>1.676763967933419E-2</v>
      </c>
    </row>
    <row r="76" spans="2:10" x14ac:dyDescent="0.25">
      <c r="B76" s="165" t="s">
        <v>121</v>
      </c>
      <c r="C76" s="166">
        <v>0</v>
      </c>
      <c r="D76" s="166">
        <v>172</v>
      </c>
      <c r="E76" s="166">
        <v>20</v>
      </c>
      <c r="F76" s="166">
        <v>262</v>
      </c>
      <c r="G76" s="166">
        <v>476</v>
      </c>
      <c r="H76" s="166">
        <v>207</v>
      </c>
      <c r="I76" s="167">
        <f t="shared" si="9"/>
        <v>-0.56512605042016806</v>
      </c>
      <c r="J76" s="167">
        <f>H76/H67</f>
        <v>1.2667523407380209E-2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2</v>
      </c>
      <c r="F77" s="166">
        <v>1</v>
      </c>
      <c r="G77" s="166">
        <v>0</v>
      </c>
      <c r="H77" s="166">
        <v>0</v>
      </c>
      <c r="I77" s="167" t="str">
        <f t="shared" si="9"/>
        <v>-</v>
      </c>
      <c r="J77" s="167">
        <f>H77/H67</f>
        <v>0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13</v>
      </c>
      <c r="F78" s="166">
        <v>16</v>
      </c>
      <c r="G78" s="166">
        <v>22</v>
      </c>
      <c r="H78" s="166">
        <v>4</v>
      </c>
      <c r="I78" s="167">
        <f t="shared" si="9"/>
        <v>-0.81818181818181812</v>
      </c>
      <c r="J78" s="167">
        <f>H78/H67</f>
        <v>2.4478306101217794E-4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715</v>
      </c>
      <c r="E79" s="171">
        <f t="shared" si="10"/>
        <v>2664</v>
      </c>
      <c r="F79" s="171">
        <f t="shared" si="10"/>
        <v>2346</v>
      </c>
      <c r="G79" s="171">
        <f t="shared" si="10"/>
        <v>4263</v>
      </c>
      <c r="H79" s="171">
        <f t="shared" si="10"/>
        <v>2544</v>
      </c>
      <c r="I79" s="172">
        <f t="shared" si="9"/>
        <v>-0.40323715693173823</v>
      </c>
      <c r="J79" s="172">
        <f>H79/H67</f>
        <v>0.15568202680374518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18010</v>
      </c>
      <c r="E81" s="178">
        <v>53595</v>
      </c>
      <c r="F81" s="178">
        <v>58098</v>
      </c>
      <c r="G81" s="178">
        <v>77065</v>
      </c>
      <c r="H81" s="178">
        <v>77025</v>
      </c>
      <c r="I81" s="179">
        <f t="shared" ref="I81:I93" si="11">IFERROR(H81/G81-1,"-")</f>
        <v>-5.1904236683320004E-4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10368</v>
      </c>
      <c r="E82" s="162">
        <v>31151</v>
      </c>
      <c r="F82" s="162">
        <v>31312</v>
      </c>
      <c r="G82" s="162">
        <v>41525</v>
      </c>
      <c r="H82" s="162">
        <v>41829</v>
      </c>
      <c r="I82" s="163">
        <f t="shared" si="11"/>
        <v>7.3208910295003982E-3</v>
      </c>
      <c r="J82" s="163">
        <f>H82/H81</f>
        <v>0.54305744888023366</v>
      </c>
    </row>
    <row r="83" spans="2:10" x14ac:dyDescent="0.25">
      <c r="B83" s="165" t="s">
        <v>105</v>
      </c>
      <c r="C83" s="166">
        <v>0</v>
      </c>
      <c r="D83" s="166">
        <v>5202</v>
      </c>
      <c r="E83" s="166">
        <v>8590</v>
      </c>
      <c r="F83" s="166">
        <v>8929</v>
      </c>
      <c r="G83" s="166">
        <v>13978</v>
      </c>
      <c r="H83" s="166">
        <v>11039</v>
      </c>
      <c r="I83" s="167">
        <f t="shared" si="11"/>
        <v>-0.21025897839462016</v>
      </c>
      <c r="J83" s="167">
        <f>H83/H81</f>
        <v>0.14331710483609217</v>
      </c>
    </row>
    <row r="84" spans="2:10" x14ac:dyDescent="0.25">
      <c r="B84" s="165" t="s">
        <v>102</v>
      </c>
      <c r="C84" s="166">
        <v>0</v>
      </c>
      <c r="D84" s="166">
        <v>5166</v>
      </c>
      <c r="E84" s="166">
        <v>22561</v>
      </c>
      <c r="F84" s="166">
        <v>22383</v>
      </c>
      <c r="G84" s="166">
        <v>27547</v>
      </c>
      <c r="H84" s="166">
        <v>30790</v>
      </c>
      <c r="I84" s="167">
        <f t="shared" si="11"/>
        <v>0.1177260681743928</v>
      </c>
      <c r="J84" s="167">
        <f>H84/H81</f>
        <v>0.39974034404414149</v>
      </c>
    </row>
    <row r="85" spans="2:10" x14ac:dyDescent="0.25">
      <c r="B85" s="161" t="s">
        <v>109</v>
      </c>
      <c r="C85" s="162">
        <v>0</v>
      </c>
      <c r="D85" s="162">
        <v>7642</v>
      </c>
      <c r="E85" s="162">
        <v>22444</v>
      </c>
      <c r="F85" s="162">
        <v>26786</v>
      </c>
      <c r="G85" s="162">
        <v>35540</v>
      </c>
      <c r="H85" s="162">
        <v>35196</v>
      </c>
      <c r="I85" s="163">
        <f t="shared" si="11"/>
        <v>-9.6792346651659589E-3</v>
      </c>
      <c r="J85" s="163">
        <f>H85/H81</f>
        <v>0.45694255111976628</v>
      </c>
    </row>
    <row r="86" spans="2:10" x14ac:dyDescent="0.25">
      <c r="B86" s="165" t="s">
        <v>112</v>
      </c>
      <c r="C86" s="166">
        <v>0</v>
      </c>
      <c r="D86" s="166">
        <v>497</v>
      </c>
      <c r="E86" s="166">
        <v>4239</v>
      </c>
      <c r="F86" s="166">
        <v>5598</v>
      </c>
      <c r="G86" s="166">
        <v>7123</v>
      </c>
      <c r="H86" s="166">
        <v>6847</v>
      </c>
      <c r="I86" s="167">
        <f t="shared" si="11"/>
        <v>-3.8747718657868857E-2</v>
      </c>
      <c r="J86" s="167">
        <f>H86/H81</f>
        <v>8.8893216488153196E-2</v>
      </c>
    </row>
    <row r="87" spans="2:10" x14ac:dyDescent="0.25">
      <c r="B87" s="165" t="s">
        <v>115</v>
      </c>
      <c r="C87" s="166">
        <v>0</v>
      </c>
      <c r="D87" s="166">
        <v>1334</v>
      </c>
      <c r="E87" s="166">
        <v>7619</v>
      </c>
      <c r="F87" s="166">
        <v>7834</v>
      </c>
      <c r="G87" s="166">
        <v>9191</v>
      </c>
      <c r="H87" s="166">
        <v>8407</v>
      </c>
      <c r="I87" s="167">
        <f t="shared" si="11"/>
        <v>-8.5300837776085325E-2</v>
      </c>
      <c r="J87" s="167">
        <f>H87/H81</f>
        <v>0.10914638104511522</v>
      </c>
    </row>
    <row r="88" spans="2:10" x14ac:dyDescent="0.25">
      <c r="B88" s="165" t="s">
        <v>118</v>
      </c>
      <c r="C88" s="166">
        <v>0</v>
      </c>
      <c r="D88" s="166">
        <v>1601</v>
      </c>
      <c r="E88" s="166">
        <v>2303</v>
      </c>
      <c r="F88" s="166">
        <v>2825</v>
      </c>
      <c r="G88" s="166">
        <v>4892</v>
      </c>
      <c r="H88" s="166">
        <v>5607</v>
      </c>
      <c r="I88" s="167">
        <f t="shared" si="11"/>
        <v>0.14615699100572366</v>
      </c>
      <c r="J88" s="167">
        <f>H88/H81</f>
        <v>7.2794547224926967E-2</v>
      </c>
    </row>
    <row r="89" spans="2:10" x14ac:dyDescent="0.25">
      <c r="B89" s="165" t="s">
        <v>125</v>
      </c>
      <c r="C89" s="166">
        <v>0</v>
      </c>
      <c r="D89" s="166">
        <v>138</v>
      </c>
      <c r="E89" s="166">
        <v>629</v>
      </c>
      <c r="F89" s="166">
        <v>669</v>
      </c>
      <c r="G89" s="166">
        <v>1100</v>
      </c>
      <c r="H89" s="166">
        <v>874</v>
      </c>
      <c r="I89" s="167">
        <f t="shared" si="11"/>
        <v>-0.20545454545454545</v>
      </c>
      <c r="J89" s="167">
        <f>H89/H81</f>
        <v>1.1346965271015905E-2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318</v>
      </c>
      <c r="F90" s="166">
        <v>353</v>
      </c>
      <c r="G90" s="166">
        <v>606</v>
      </c>
      <c r="H90" s="166">
        <v>504</v>
      </c>
      <c r="I90" s="167">
        <f t="shared" si="11"/>
        <v>-0.16831683168316836</v>
      </c>
      <c r="J90" s="167">
        <f>H90/H81</f>
        <v>6.5433300876338854E-3</v>
      </c>
    </row>
    <row r="91" spans="2:10" x14ac:dyDescent="0.25">
      <c r="B91" s="165" t="s">
        <v>130</v>
      </c>
      <c r="C91" s="166">
        <v>0</v>
      </c>
      <c r="D91" s="166">
        <v>33</v>
      </c>
      <c r="E91" s="166">
        <v>77</v>
      </c>
      <c r="F91" s="166">
        <v>201</v>
      </c>
      <c r="G91" s="166">
        <v>111</v>
      </c>
      <c r="H91" s="166">
        <v>127</v>
      </c>
      <c r="I91" s="167">
        <f t="shared" si="11"/>
        <v>0.14414414414414423</v>
      </c>
      <c r="J91" s="167">
        <f>H91/H81</f>
        <v>1.6488153197013957E-3</v>
      </c>
    </row>
    <row r="92" spans="2:10" x14ac:dyDescent="0.25">
      <c r="B92" s="165" t="s">
        <v>133</v>
      </c>
      <c r="C92" s="166">
        <v>0</v>
      </c>
      <c r="D92" s="166">
        <v>107</v>
      </c>
      <c r="E92" s="166">
        <v>39</v>
      </c>
      <c r="F92" s="166">
        <v>114</v>
      </c>
      <c r="G92" s="166">
        <v>74</v>
      </c>
      <c r="H92" s="166">
        <v>38</v>
      </c>
      <c r="I92" s="167">
        <f t="shared" si="11"/>
        <v>-0.48648648648648651</v>
      </c>
      <c r="J92" s="167">
        <f>H92/H81</f>
        <v>4.9334631613112624E-4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3672</v>
      </c>
      <c r="E93" s="171">
        <f t="shared" si="12"/>
        <v>7220</v>
      </c>
      <c r="F93" s="171">
        <f t="shared" si="12"/>
        <v>9192</v>
      </c>
      <c r="G93" s="171">
        <f t="shared" si="12"/>
        <v>12443</v>
      </c>
      <c r="H93" s="171">
        <f t="shared" si="12"/>
        <v>12792</v>
      </c>
      <c r="I93" s="172">
        <f t="shared" si="11"/>
        <v>2.8047898416780459E-2</v>
      </c>
      <c r="J93" s="172">
        <f>H93/H81</f>
        <v>0.16607594936708861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2659</v>
      </c>
      <c r="E95" s="178">
        <v>3632</v>
      </c>
      <c r="F95" s="178">
        <v>5013</v>
      </c>
      <c r="G95" s="178">
        <v>4992</v>
      </c>
      <c r="H95" s="178">
        <v>4998</v>
      </c>
      <c r="I95" s="179">
        <f t="shared" ref="I95:I107" si="13">IFERROR(H95/G95-1,"-")</f>
        <v>1.2019230769231282E-3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1731</v>
      </c>
      <c r="E96" s="162">
        <v>2471</v>
      </c>
      <c r="F96" s="162">
        <v>3551</v>
      </c>
      <c r="G96" s="162">
        <v>3636</v>
      </c>
      <c r="H96" s="162">
        <v>3517</v>
      </c>
      <c r="I96" s="163">
        <f t="shared" si="13"/>
        <v>-3.2728272827282745E-2</v>
      </c>
      <c r="J96" s="163">
        <f>H96/H95</f>
        <v>0.70368147258903557</v>
      </c>
    </row>
    <row r="97" spans="2:10" x14ac:dyDescent="0.25">
      <c r="B97" s="165" t="s">
        <v>105</v>
      </c>
      <c r="C97" s="166">
        <v>0</v>
      </c>
      <c r="D97" s="166">
        <v>1045</v>
      </c>
      <c r="E97" s="166">
        <v>1034</v>
      </c>
      <c r="F97" s="166">
        <v>1357</v>
      </c>
      <c r="G97" s="166">
        <v>1433</v>
      </c>
      <c r="H97" s="166">
        <v>1417</v>
      </c>
      <c r="I97" s="167">
        <f t="shared" si="13"/>
        <v>-1.1165387299371998E-2</v>
      </c>
      <c r="J97" s="167">
        <f>H97/H95</f>
        <v>0.28351340536214487</v>
      </c>
    </row>
    <row r="98" spans="2:10" x14ac:dyDescent="0.25">
      <c r="B98" s="165" t="s">
        <v>102</v>
      </c>
      <c r="C98" s="166">
        <v>0</v>
      </c>
      <c r="D98" s="166">
        <v>686</v>
      </c>
      <c r="E98" s="166">
        <v>1437</v>
      </c>
      <c r="F98" s="166">
        <v>2194</v>
      </c>
      <c r="G98" s="166">
        <v>2203</v>
      </c>
      <c r="H98" s="166">
        <v>2100</v>
      </c>
      <c r="I98" s="167">
        <f t="shared" si="13"/>
        <v>-4.6754425783023135E-2</v>
      </c>
      <c r="J98" s="167">
        <f>H98/H95</f>
        <v>0.42016806722689076</v>
      </c>
    </row>
    <row r="99" spans="2:10" x14ac:dyDescent="0.25">
      <c r="B99" s="161" t="s">
        <v>109</v>
      </c>
      <c r="C99" s="162">
        <v>0</v>
      </c>
      <c r="D99" s="162">
        <v>928</v>
      </c>
      <c r="E99" s="162">
        <v>1161</v>
      </c>
      <c r="F99" s="162">
        <v>1462</v>
      </c>
      <c r="G99" s="162">
        <v>1356</v>
      </c>
      <c r="H99" s="162">
        <v>1481</v>
      </c>
      <c r="I99" s="163">
        <f t="shared" si="13"/>
        <v>9.2182890855457167E-2</v>
      </c>
      <c r="J99" s="163">
        <f>H99/H95</f>
        <v>0.29631852741096437</v>
      </c>
    </row>
    <row r="100" spans="2:10" x14ac:dyDescent="0.25">
      <c r="B100" s="165" t="s">
        <v>112</v>
      </c>
      <c r="C100" s="166">
        <v>0</v>
      </c>
      <c r="D100" s="166">
        <v>19</v>
      </c>
      <c r="E100" s="166">
        <v>143</v>
      </c>
      <c r="F100" s="166">
        <v>149</v>
      </c>
      <c r="G100" s="166">
        <v>133</v>
      </c>
      <c r="H100" s="166">
        <v>124</v>
      </c>
      <c r="I100" s="167">
        <f t="shared" si="13"/>
        <v>-6.7669172932330879E-2</v>
      </c>
      <c r="J100" s="167">
        <f>H100/H95</f>
        <v>2.4809923969587835E-2</v>
      </c>
    </row>
    <row r="101" spans="2:10" x14ac:dyDescent="0.25">
      <c r="B101" s="165" t="s">
        <v>115</v>
      </c>
      <c r="C101" s="166">
        <v>0</v>
      </c>
      <c r="D101" s="166">
        <v>122</v>
      </c>
      <c r="E101" s="166">
        <v>190</v>
      </c>
      <c r="F101" s="166">
        <v>188</v>
      </c>
      <c r="G101" s="166">
        <v>242</v>
      </c>
      <c r="H101" s="166">
        <v>211</v>
      </c>
      <c r="I101" s="167">
        <f t="shared" si="13"/>
        <v>-0.12809917355371903</v>
      </c>
      <c r="J101" s="167">
        <f>H101/H95</f>
        <v>4.2216886754701879E-2</v>
      </c>
    </row>
    <row r="102" spans="2:10" x14ac:dyDescent="0.25">
      <c r="B102" s="165" t="s">
        <v>118</v>
      </c>
      <c r="C102" s="166">
        <v>0</v>
      </c>
      <c r="D102" s="166">
        <v>392</v>
      </c>
      <c r="E102" s="166">
        <v>279</v>
      </c>
      <c r="F102" s="166">
        <v>309</v>
      </c>
      <c r="G102" s="166">
        <v>294</v>
      </c>
      <c r="H102" s="166">
        <v>288</v>
      </c>
      <c r="I102" s="167">
        <f t="shared" si="13"/>
        <v>-2.0408163265306145E-2</v>
      </c>
      <c r="J102" s="167">
        <f>H102/H95</f>
        <v>5.7623049219687875E-2</v>
      </c>
    </row>
    <row r="103" spans="2:10" x14ac:dyDescent="0.25">
      <c r="B103" s="165" t="s">
        <v>125</v>
      </c>
      <c r="C103" s="166">
        <v>0</v>
      </c>
      <c r="D103" s="166">
        <v>18</v>
      </c>
      <c r="E103" s="166">
        <v>81</v>
      </c>
      <c r="F103" s="166">
        <v>41</v>
      </c>
      <c r="G103" s="166">
        <v>42</v>
      </c>
      <c r="H103" s="166">
        <v>70</v>
      </c>
      <c r="I103" s="167">
        <f t="shared" si="13"/>
        <v>0.66666666666666674</v>
      </c>
      <c r="J103" s="167">
        <f>H103/H95</f>
        <v>1.4005602240896359E-2</v>
      </c>
    </row>
    <row r="104" spans="2:10" x14ac:dyDescent="0.25">
      <c r="B104" s="165" t="s">
        <v>121</v>
      </c>
      <c r="C104" s="166">
        <v>0</v>
      </c>
      <c r="D104" s="166">
        <v>44</v>
      </c>
      <c r="E104" s="166">
        <v>32</v>
      </c>
      <c r="F104" s="166">
        <v>32</v>
      </c>
      <c r="G104" s="166">
        <v>49</v>
      </c>
      <c r="H104" s="166">
        <v>38</v>
      </c>
      <c r="I104" s="167">
        <f t="shared" si="13"/>
        <v>-0.22448979591836737</v>
      </c>
      <c r="J104" s="167">
        <f>H104/H95</f>
        <v>7.6030412164865948E-3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6</v>
      </c>
      <c r="F105" s="166">
        <v>2</v>
      </c>
      <c r="G105" s="166">
        <v>0</v>
      </c>
      <c r="H105" s="166">
        <v>4</v>
      </c>
      <c r="I105" s="167" t="str">
        <f t="shared" si="13"/>
        <v>-</v>
      </c>
      <c r="J105" s="167">
        <f>H105/H95</f>
        <v>8.0032012805122054E-4</v>
      </c>
    </row>
    <row r="106" spans="2:10" x14ac:dyDescent="0.25">
      <c r="B106" s="165" t="s">
        <v>133</v>
      </c>
      <c r="C106" s="166">
        <v>0</v>
      </c>
      <c r="D106" s="166">
        <v>12</v>
      </c>
      <c r="E106" s="166">
        <v>6</v>
      </c>
      <c r="F106" s="166">
        <v>6</v>
      </c>
      <c r="G106" s="166">
        <v>4</v>
      </c>
      <c r="H106" s="166">
        <v>10</v>
      </c>
      <c r="I106" s="167">
        <f t="shared" si="13"/>
        <v>1.5</v>
      </c>
      <c r="J106" s="167">
        <f>H106/H95</f>
        <v>2.0008003201280513E-3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319</v>
      </c>
      <c r="E107" s="171">
        <f t="shared" si="14"/>
        <v>424</v>
      </c>
      <c r="F107" s="171">
        <f t="shared" si="14"/>
        <v>735</v>
      </c>
      <c r="G107" s="171">
        <f t="shared" si="14"/>
        <v>592</v>
      </c>
      <c r="H107" s="171">
        <f t="shared" si="14"/>
        <v>736</v>
      </c>
      <c r="I107" s="172">
        <f t="shared" si="13"/>
        <v>0.2432432432432432</v>
      </c>
      <c r="J107" s="172">
        <f>H107/H95</f>
        <v>0.14725890356142457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6562</v>
      </c>
      <c r="E109" s="178">
        <v>15949</v>
      </c>
      <c r="F109" s="178">
        <v>20694</v>
      </c>
      <c r="G109" s="178">
        <v>21715</v>
      </c>
      <c r="H109" s="178">
        <v>23114</v>
      </c>
      <c r="I109" s="179">
        <f t="shared" ref="I109:I121" si="15">IFERROR(H109/G109-1,"-")</f>
        <v>6.4425512318673661E-2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4181</v>
      </c>
      <c r="E110" s="162">
        <v>4088</v>
      </c>
      <c r="F110" s="162">
        <v>3914</v>
      </c>
      <c r="G110" s="162">
        <v>5934</v>
      </c>
      <c r="H110" s="162">
        <v>6261</v>
      </c>
      <c r="I110" s="163">
        <f t="shared" si="15"/>
        <v>5.5106167846309395E-2</v>
      </c>
      <c r="J110" s="163">
        <f>H110/H109</f>
        <v>0.27087479449684176</v>
      </c>
    </row>
    <row r="111" spans="2:10" x14ac:dyDescent="0.25">
      <c r="B111" s="165" t="s">
        <v>105</v>
      </c>
      <c r="C111" s="166">
        <v>0</v>
      </c>
      <c r="D111" s="166">
        <v>3628</v>
      </c>
      <c r="E111" s="166">
        <v>1571</v>
      </c>
      <c r="F111" s="166">
        <v>1087</v>
      </c>
      <c r="G111" s="166">
        <v>1531</v>
      </c>
      <c r="H111" s="166">
        <v>2438</v>
      </c>
      <c r="I111" s="167">
        <f t="shared" si="15"/>
        <v>0.59242325277596342</v>
      </c>
      <c r="J111" s="167">
        <f>H111/H109</f>
        <v>0.10547719996538894</v>
      </c>
    </row>
    <row r="112" spans="2:10" x14ac:dyDescent="0.25">
      <c r="B112" s="165" t="s">
        <v>102</v>
      </c>
      <c r="C112" s="166">
        <v>0</v>
      </c>
      <c r="D112" s="166">
        <v>553</v>
      </c>
      <c r="E112" s="166">
        <v>2517</v>
      </c>
      <c r="F112" s="166">
        <v>2827</v>
      </c>
      <c r="G112" s="166">
        <v>4403</v>
      </c>
      <c r="H112" s="166">
        <v>3823</v>
      </c>
      <c r="I112" s="167">
        <f t="shared" si="15"/>
        <v>-0.13172836702248469</v>
      </c>
      <c r="J112" s="167">
        <f>H112/H109</f>
        <v>0.16539759453145281</v>
      </c>
    </row>
    <row r="113" spans="2:10" x14ac:dyDescent="0.25">
      <c r="B113" s="161" t="s">
        <v>109</v>
      </c>
      <c r="C113" s="162">
        <v>0</v>
      </c>
      <c r="D113" s="162">
        <v>2381</v>
      </c>
      <c r="E113" s="162">
        <v>11861</v>
      </c>
      <c r="F113" s="162">
        <v>16780</v>
      </c>
      <c r="G113" s="162">
        <v>15781</v>
      </c>
      <c r="H113" s="162">
        <v>16853</v>
      </c>
      <c r="I113" s="163">
        <f t="shared" si="15"/>
        <v>6.7929788986756279E-2</v>
      </c>
      <c r="J113" s="163">
        <f>H113/H109</f>
        <v>0.72912520550315829</v>
      </c>
    </row>
    <row r="114" spans="2:10" x14ac:dyDescent="0.25">
      <c r="B114" s="165" t="s">
        <v>112</v>
      </c>
      <c r="C114" s="166">
        <v>0</v>
      </c>
      <c r="D114" s="166">
        <v>149</v>
      </c>
      <c r="E114" s="166">
        <v>7614</v>
      </c>
      <c r="F114" s="166">
        <v>11897</v>
      </c>
      <c r="G114" s="166">
        <v>10229</v>
      </c>
      <c r="H114" s="166">
        <v>11034</v>
      </c>
      <c r="I114" s="167">
        <f t="shared" si="15"/>
        <v>7.8697819923746248E-2</v>
      </c>
      <c r="J114" s="167">
        <f>H114/H109</f>
        <v>0.47737302068010729</v>
      </c>
    </row>
    <row r="115" spans="2:10" x14ac:dyDescent="0.25">
      <c r="B115" s="165" t="s">
        <v>115</v>
      </c>
      <c r="C115" s="166">
        <v>0</v>
      </c>
      <c r="D115" s="166">
        <v>398</v>
      </c>
      <c r="E115" s="166">
        <v>288</v>
      </c>
      <c r="F115" s="166">
        <v>523</v>
      </c>
      <c r="G115" s="166">
        <v>557</v>
      </c>
      <c r="H115" s="166">
        <v>654</v>
      </c>
      <c r="I115" s="167">
        <f t="shared" si="15"/>
        <v>0.17414721723518856</v>
      </c>
      <c r="J115" s="167">
        <f>H115/H109</f>
        <v>2.8294540105563728E-2</v>
      </c>
    </row>
    <row r="116" spans="2:10" x14ac:dyDescent="0.25">
      <c r="B116" s="165" t="s">
        <v>118</v>
      </c>
      <c r="C116" s="166">
        <v>0</v>
      </c>
      <c r="D116" s="166">
        <v>726</v>
      </c>
      <c r="E116" s="166">
        <v>650</v>
      </c>
      <c r="F116" s="166">
        <v>1147</v>
      </c>
      <c r="G116" s="166">
        <v>1201</v>
      </c>
      <c r="H116" s="166">
        <v>1412</v>
      </c>
      <c r="I116" s="167">
        <f t="shared" si="15"/>
        <v>0.1756869275603663</v>
      </c>
      <c r="J116" s="167">
        <f>H116/H109</f>
        <v>6.1088517781431165E-2</v>
      </c>
    </row>
    <row r="117" spans="2:10" x14ac:dyDescent="0.25">
      <c r="B117" s="165" t="s">
        <v>125</v>
      </c>
      <c r="C117" s="166">
        <v>0</v>
      </c>
      <c r="D117" s="166">
        <v>59</v>
      </c>
      <c r="E117" s="166">
        <v>1005</v>
      </c>
      <c r="F117" s="166">
        <v>335</v>
      </c>
      <c r="G117" s="166">
        <v>517</v>
      </c>
      <c r="H117" s="166">
        <v>326</v>
      </c>
      <c r="I117" s="167">
        <f t="shared" si="15"/>
        <v>-0.36943907156673117</v>
      </c>
      <c r="J117" s="167">
        <f>H117/H109</f>
        <v>1.4104006229990482E-2</v>
      </c>
    </row>
    <row r="118" spans="2:10" x14ac:dyDescent="0.25">
      <c r="B118" s="165" t="s">
        <v>121</v>
      </c>
      <c r="C118" s="166">
        <v>0</v>
      </c>
      <c r="D118" s="166">
        <v>322</v>
      </c>
      <c r="E118" s="166">
        <v>275</v>
      </c>
      <c r="F118" s="166">
        <v>366</v>
      </c>
      <c r="G118" s="166">
        <v>265</v>
      </c>
      <c r="H118" s="166">
        <v>324</v>
      </c>
      <c r="I118" s="167">
        <f t="shared" si="15"/>
        <v>0.22264150943396221</v>
      </c>
      <c r="J118" s="167">
        <f>H118/H109</f>
        <v>1.4017478584407718E-2</v>
      </c>
    </row>
    <row r="119" spans="2:10" x14ac:dyDescent="0.25">
      <c r="B119" s="165" t="s">
        <v>130</v>
      </c>
      <c r="C119" s="166">
        <v>0</v>
      </c>
      <c r="D119" s="166">
        <v>0</v>
      </c>
      <c r="E119" s="166">
        <v>16</v>
      </c>
      <c r="F119" s="166">
        <v>19</v>
      </c>
      <c r="G119" s="166">
        <v>9</v>
      </c>
      <c r="H119" s="166">
        <v>8</v>
      </c>
      <c r="I119" s="167">
        <f t="shared" si="15"/>
        <v>-0.11111111111111116</v>
      </c>
      <c r="J119" s="167">
        <f>H119/H109</f>
        <v>3.4611058233105475E-4</v>
      </c>
    </row>
    <row r="120" spans="2:10" x14ac:dyDescent="0.25">
      <c r="B120" s="165" t="s">
        <v>133</v>
      </c>
      <c r="C120" s="166">
        <v>0</v>
      </c>
      <c r="D120" s="166">
        <v>2</v>
      </c>
      <c r="E120" s="166">
        <v>18</v>
      </c>
      <c r="F120" s="166">
        <v>3</v>
      </c>
      <c r="G120" s="166">
        <v>11</v>
      </c>
      <c r="H120" s="166">
        <v>28</v>
      </c>
      <c r="I120" s="167">
        <f t="shared" si="15"/>
        <v>1.5454545454545454</v>
      </c>
      <c r="J120" s="167">
        <f>H120/H109</f>
        <v>1.2113870381586917E-3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725</v>
      </c>
      <c r="E121" s="171">
        <f t="shared" si="16"/>
        <v>1995</v>
      </c>
      <c r="F121" s="171">
        <f t="shared" si="16"/>
        <v>2490</v>
      </c>
      <c r="G121" s="171">
        <f t="shared" si="16"/>
        <v>2992</v>
      </c>
      <c r="H121" s="171">
        <f t="shared" si="16"/>
        <v>3067</v>
      </c>
      <c r="I121" s="172">
        <f t="shared" si="15"/>
        <v>2.5066844919786169E-2</v>
      </c>
      <c r="J121" s="172">
        <f>H121/H109</f>
        <v>0.13269014450116812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12545</v>
      </c>
      <c r="E123" s="178">
        <v>18214</v>
      </c>
      <c r="F123" s="178">
        <v>17881</v>
      </c>
      <c r="G123" s="178">
        <v>17439</v>
      </c>
      <c r="H123" s="178">
        <v>22620</v>
      </c>
      <c r="I123" s="179">
        <f t="shared" ref="I123:I135" si="17">IFERROR(H123/G123-1,"-")</f>
        <v>0.29709272320660585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8659</v>
      </c>
      <c r="E124" s="162">
        <v>12721</v>
      </c>
      <c r="F124" s="162">
        <v>13214</v>
      </c>
      <c r="G124" s="162">
        <v>12647</v>
      </c>
      <c r="H124" s="162">
        <v>17139</v>
      </c>
      <c r="I124" s="163">
        <f t="shared" si="17"/>
        <v>0.3551830473630111</v>
      </c>
      <c r="J124" s="163">
        <f>H124/H123</f>
        <v>0.75769230769230766</v>
      </c>
    </row>
    <row r="125" spans="2:10" x14ac:dyDescent="0.25">
      <c r="B125" s="165" t="s">
        <v>105</v>
      </c>
      <c r="C125" s="166">
        <v>0</v>
      </c>
      <c r="D125" s="166">
        <v>4730</v>
      </c>
      <c r="E125" s="166">
        <v>6564</v>
      </c>
      <c r="F125" s="166">
        <v>6315</v>
      </c>
      <c r="G125" s="166">
        <v>5666</v>
      </c>
      <c r="H125" s="166">
        <v>9427</v>
      </c>
      <c r="I125" s="167">
        <f t="shared" si="17"/>
        <v>0.66378397458524541</v>
      </c>
      <c r="J125" s="167">
        <f>H125/H123</f>
        <v>0.41675508399646333</v>
      </c>
    </row>
    <row r="126" spans="2:10" x14ac:dyDescent="0.25">
      <c r="B126" s="165" t="s">
        <v>102</v>
      </c>
      <c r="C126" s="166">
        <v>0</v>
      </c>
      <c r="D126" s="166">
        <v>3929</v>
      </c>
      <c r="E126" s="166">
        <v>6157</v>
      </c>
      <c r="F126" s="166">
        <v>6899</v>
      </c>
      <c r="G126" s="166">
        <v>6981</v>
      </c>
      <c r="H126" s="166">
        <v>7712</v>
      </c>
      <c r="I126" s="167">
        <f t="shared" si="17"/>
        <v>0.10471279186362992</v>
      </c>
      <c r="J126" s="167">
        <f>H126/H123</f>
        <v>0.34093722369584439</v>
      </c>
    </row>
    <row r="127" spans="2:10" x14ac:dyDescent="0.25">
      <c r="B127" s="161" t="s">
        <v>109</v>
      </c>
      <c r="C127" s="162">
        <v>0</v>
      </c>
      <c r="D127" s="162">
        <v>3886</v>
      </c>
      <c r="E127" s="162">
        <v>5493</v>
      </c>
      <c r="F127" s="162">
        <v>4667</v>
      </c>
      <c r="G127" s="162">
        <v>4792</v>
      </c>
      <c r="H127" s="162">
        <v>5481</v>
      </c>
      <c r="I127" s="163">
        <f t="shared" si="17"/>
        <v>0.14378130217028384</v>
      </c>
      <c r="J127" s="163">
        <f>H127/H123</f>
        <v>0.24230769230769231</v>
      </c>
    </row>
    <row r="128" spans="2:10" x14ac:dyDescent="0.25">
      <c r="B128" s="165" t="s">
        <v>112</v>
      </c>
      <c r="C128" s="166">
        <v>0</v>
      </c>
      <c r="D128" s="166">
        <v>134</v>
      </c>
      <c r="E128" s="166">
        <v>466</v>
      </c>
      <c r="F128" s="166">
        <v>455</v>
      </c>
      <c r="G128" s="166">
        <v>385</v>
      </c>
      <c r="H128" s="166">
        <v>495</v>
      </c>
      <c r="I128" s="167">
        <f t="shared" si="17"/>
        <v>0.28571428571428581</v>
      </c>
      <c r="J128" s="167">
        <f>H128/H123</f>
        <v>2.1883289124668436E-2</v>
      </c>
    </row>
    <row r="129" spans="2:10" x14ac:dyDescent="0.25">
      <c r="B129" s="165" t="s">
        <v>115</v>
      </c>
      <c r="C129" s="166">
        <v>0</v>
      </c>
      <c r="D129" s="166">
        <v>354</v>
      </c>
      <c r="E129" s="166">
        <v>480</v>
      </c>
      <c r="F129" s="166">
        <v>474</v>
      </c>
      <c r="G129" s="166">
        <v>450</v>
      </c>
      <c r="H129" s="166">
        <v>496</v>
      </c>
      <c r="I129" s="167">
        <f t="shared" si="17"/>
        <v>0.10222222222222221</v>
      </c>
      <c r="J129" s="167">
        <f>H129/H123</f>
        <v>2.1927497789566756E-2</v>
      </c>
    </row>
    <row r="130" spans="2:10" x14ac:dyDescent="0.25">
      <c r="B130" s="165" t="s">
        <v>118</v>
      </c>
      <c r="C130" s="166">
        <v>0</v>
      </c>
      <c r="D130" s="166">
        <v>803</v>
      </c>
      <c r="E130" s="166">
        <v>585</v>
      </c>
      <c r="F130" s="166">
        <v>589</v>
      </c>
      <c r="G130" s="166">
        <v>640</v>
      </c>
      <c r="H130" s="166">
        <v>580</v>
      </c>
      <c r="I130" s="167">
        <f t="shared" si="17"/>
        <v>-9.375E-2</v>
      </c>
      <c r="J130" s="167">
        <f>H130/H123</f>
        <v>2.564102564102564E-2</v>
      </c>
    </row>
    <row r="131" spans="2:10" x14ac:dyDescent="0.25">
      <c r="B131" s="165" t="s">
        <v>125</v>
      </c>
      <c r="C131" s="166">
        <v>0</v>
      </c>
      <c r="D131" s="166">
        <v>58</v>
      </c>
      <c r="E131" s="166">
        <v>143</v>
      </c>
      <c r="F131" s="166">
        <v>160</v>
      </c>
      <c r="G131" s="166">
        <v>146</v>
      </c>
      <c r="H131" s="166">
        <v>131</v>
      </c>
      <c r="I131" s="167">
        <f t="shared" si="17"/>
        <v>-0.10273972602739723</v>
      </c>
      <c r="J131" s="167">
        <f>H131/H123</f>
        <v>5.7913351016799291E-3</v>
      </c>
    </row>
    <row r="132" spans="2:10" x14ac:dyDescent="0.25">
      <c r="B132" s="165" t="s">
        <v>121</v>
      </c>
      <c r="C132" s="166">
        <v>0</v>
      </c>
      <c r="D132" s="166">
        <v>99</v>
      </c>
      <c r="E132" s="166">
        <v>117</v>
      </c>
      <c r="F132" s="166">
        <v>90</v>
      </c>
      <c r="G132" s="166">
        <v>133</v>
      </c>
      <c r="H132" s="166">
        <v>153</v>
      </c>
      <c r="I132" s="167">
        <f t="shared" si="17"/>
        <v>0.15037593984962405</v>
      </c>
      <c r="J132" s="167">
        <f>H132/H123</f>
        <v>6.7639257294429709E-3</v>
      </c>
    </row>
    <row r="133" spans="2:10" x14ac:dyDescent="0.25">
      <c r="B133" s="165" t="s">
        <v>130</v>
      </c>
      <c r="C133" s="166">
        <v>0</v>
      </c>
      <c r="D133" s="166">
        <v>14</v>
      </c>
      <c r="E133" s="166">
        <v>33</v>
      </c>
      <c r="F133" s="166">
        <v>21</v>
      </c>
      <c r="G133" s="166">
        <v>13</v>
      </c>
      <c r="H133" s="166">
        <v>12</v>
      </c>
      <c r="I133" s="167">
        <f t="shared" si="17"/>
        <v>-7.6923076923076872E-2</v>
      </c>
      <c r="J133" s="167">
        <f>H133/H123</f>
        <v>5.305039787798408E-4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52</v>
      </c>
      <c r="F134" s="166">
        <v>55</v>
      </c>
      <c r="G134" s="166">
        <v>46</v>
      </c>
      <c r="H134" s="166">
        <v>45</v>
      </c>
      <c r="I134" s="167">
        <f t="shared" si="17"/>
        <v>-2.1739130434782594E-2</v>
      </c>
      <c r="J134" s="167">
        <f>H134/H123</f>
        <v>1.9893899204244032E-3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2399</v>
      </c>
      <c r="E135" s="171">
        <f t="shared" si="18"/>
        <v>3617</v>
      </c>
      <c r="F135" s="171">
        <f t="shared" si="18"/>
        <v>2823</v>
      </c>
      <c r="G135" s="171">
        <f t="shared" si="18"/>
        <v>2979</v>
      </c>
      <c r="H135" s="171">
        <f t="shared" si="18"/>
        <v>3569</v>
      </c>
      <c r="I135" s="172">
        <f t="shared" si="17"/>
        <v>0.19805303793219209</v>
      </c>
      <c r="J135" s="172">
        <f>H135/H123</f>
        <v>0.15778072502210433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6823</v>
      </c>
      <c r="E137" s="178">
        <v>20251</v>
      </c>
      <c r="F137" s="178">
        <v>21547</v>
      </c>
      <c r="G137" s="178">
        <v>23449</v>
      </c>
      <c r="H137" s="178">
        <v>19536</v>
      </c>
      <c r="I137" s="179">
        <f t="shared" ref="I137:I149" si="19">IFERROR(H137/G137-1,"-")</f>
        <v>-0.16687278775214298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4087</v>
      </c>
      <c r="E138" s="162">
        <v>2857</v>
      </c>
      <c r="F138" s="162">
        <v>2472</v>
      </c>
      <c r="G138" s="162">
        <v>2206</v>
      </c>
      <c r="H138" s="162">
        <v>1847</v>
      </c>
      <c r="I138" s="163">
        <f t="shared" si="19"/>
        <v>-0.16273798730734357</v>
      </c>
      <c r="J138" s="163">
        <f>H138/H137</f>
        <v>9.4543407043407038E-2</v>
      </c>
    </row>
    <row r="139" spans="2:10" x14ac:dyDescent="0.25">
      <c r="B139" s="165" t="s">
        <v>105</v>
      </c>
      <c r="C139" s="166">
        <v>0</v>
      </c>
      <c r="D139" s="166">
        <v>3398</v>
      </c>
      <c r="E139" s="166">
        <v>2228</v>
      </c>
      <c r="F139" s="166">
        <v>1623</v>
      </c>
      <c r="G139" s="166">
        <v>1464</v>
      </c>
      <c r="H139" s="166">
        <v>1032</v>
      </c>
      <c r="I139" s="167">
        <f t="shared" si="19"/>
        <v>-0.29508196721311475</v>
      </c>
      <c r="J139" s="167">
        <f>H139/H137</f>
        <v>5.2825552825552825E-2</v>
      </c>
    </row>
    <row r="140" spans="2:10" x14ac:dyDescent="0.25">
      <c r="B140" s="165" t="s">
        <v>102</v>
      </c>
      <c r="C140" s="166">
        <v>0</v>
      </c>
      <c r="D140" s="166">
        <v>689</v>
      </c>
      <c r="E140" s="166">
        <v>629</v>
      </c>
      <c r="F140" s="166">
        <v>849</v>
      </c>
      <c r="G140" s="166">
        <v>742</v>
      </c>
      <c r="H140" s="166">
        <v>815</v>
      </c>
      <c r="I140" s="167">
        <f t="shared" si="19"/>
        <v>9.8382749326145547E-2</v>
      </c>
      <c r="J140" s="167">
        <f>H140/H137</f>
        <v>4.1717854217854219E-2</v>
      </c>
    </row>
    <row r="141" spans="2:10" x14ac:dyDescent="0.25">
      <c r="B141" s="161" t="s">
        <v>109</v>
      </c>
      <c r="C141" s="162">
        <v>0</v>
      </c>
      <c r="D141" s="162">
        <v>2736</v>
      </c>
      <c r="E141" s="162">
        <v>17394</v>
      </c>
      <c r="F141" s="162">
        <v>19075</v>
      </c>
      <c r="G141" s="162">
        <v>21243</v>
      </c>
      <c r="H141" s="162">
        <v>17689</v>
      </c>
      <c r="I141" s="163">
        <f t="shared" si="19"/>
        <v>-0.16730217012662996</v>
      </c>
      <c r="J141" s="163">
        <f>H141/H137</f>
        <v>0.90545659295659298</v>
      </c>
    </row>
    <row r="142" spans="2:10" x14ac:dyDescent="0.25">
      <c r="B142" s="165" t="s">
        <v>112</v>
      </c>
      <c r="C142" s="166">
        <v>0</v>
      </c>
      <c r="D142" s="166">
        <v>56</v>
      </c>
      <c r="E142" s="166">
        <v>8204</v>
      </c>
      <c r="F142" s="166">
        <v>8883</v>
      </c>
      <c r="G142" s="166">
        <v>10301</v>
      </c>
      <c r="H142" s="166">
        <v>9728</v>
      </c>
      <c r="I142" s="167">
        <f t="shared" si="19"/>
        <v>-5.5625667410931001E-2</v>
      </c>
      <c r="J142" s="167">
        <f>H142/H137</f>
        <v>0.49795249795249796</v>
      </c>
    </row>
    <row r="143" spans="2:10" x14ac:dyDescent="0.25">
      <c r="B143" s="165" t="s">
        <v>115</v>
      </c>
      <c r="C143" s="166">
        <v>0</v>
      </c>
      <c r="D143" s="166">
        <v>262</v>
      </c>
      <c r="E143" s="166">
        <v>881</v>
      </c>
      <c r="F143" s="166">
        <v>1613</v>
      </c>
      <c r="G143" s="166">
        <v>1681</v>
      </c>
      <c r="H143" s="166">
        <v>829</v>
      </c>
      <c r="I143" s="167">
        <f t="shared" si="19"/>
        <v>-0.50684116597263529</v>
      </c>
      <c r="J143" s="167">
        <f>H143/H137</f>
        <v>4.2434479934479935E-2</v>
      </c>
    </row>
    <row r="144" spans="2:10" x14ac:dyDescent="0.25">
      <c r="B144" s="165" t="s">
        <v>118</v>
      </c>
      <c r="C144" s="166">
        <v>0</v>
      </c>
      <c r="D144" s="166">
        <v>899</v>
      </c>
      <c r="E144" s="166">
        <v>2517</v>
      </c>
      <c r="F144" s="166">
        <v>2516</v>
      </c>
      <c r="G144" s="166">
        <v>2477</v>
      </c>
      <c r="H144" s="166">
        <v>1698</v>
      </c>
      <c r="I144" s="167">
        <f t="shared" si="19"/>
        <v>-0.3144933387161889</v>
      </c>
      <c r="J144" s="167">
        <f>H144/H137</f>
        <v>8.6916461916461921E-2</v>
      </c>
    </row>
    <row r="145" spans="2:10" x14ac:dyDescent="0.25">
      <c r="B145" s="165" t="s">
        <v>125</v>
      </c>
      <c r="C145" s="166">
        <v>0</v>
      </c>
      <c r="D145" s="166">
        <v>38</v>
      </c>
      <c r="E145" s="166">
        <v>827</v>
      </c>
      <c r="F145" s="166">
        <v>516</v>
      </c>
      <c r="G145" s="166">
        <v>527</v>
      </c>
      <c r="H145" s="166">
        <v>280</v>
      </c>
      <c r="I145" s="167">
        <f t="shared" si="19"/>
        <v>-0.46869070208728658</v>
      </c>
      <c r="J145" s="167">
        <f>H145/H137</f>
        <v>1.4332514332514333E-2</v>
      </c>
    </row>
    <row r="146" spans="2:10" x14ac:dyDescent="0.25">
      <c r="B146" s="165" t="s">
        <v>121</v>
      </c>
      <c r="C146" s="166">
        <v>0</v>
      </c>
      <c r="D146" s="166">
        <v>120</v>
      </c>
      <c r="E146" s="166">
        <v>214</v>
      </c>
      <c r="F146" s="166">
        <v>518</v>
      </c>
      <c r="G146" s="166">
        <v>597</v>
      </c>
      <c r="H146" s="166">
        <v>211</v>
      </c>
      <c r="I146" s="167">
        <f t="shared" si="19"/>
        <v>-0.64656616415410384</v>
      </c>
      <c r="J146" s="167">
        <f>H146/H137</f>
        <v>1.0800573300573301E-2</v>
      </c>
    </row>
    <row r="147" spans="2:10" x14ac:dyDescent="0.25">
      <c r="B147" s="165" t="s">
        <v>130</v>
      </c>
      <c r="C147" s="166">
        <v>0</v>
      </c>
      <c r="D147" s="166">
        <v>10</v>
      </c>
      <c r="E147" s="166">
        <v>22</v>
      </c>
      <c r="F147" s="166">
        <v>9</v>
      </c>
      <c r="G147" s="166">
        <v>22</v>
      </c>
      <c r="H147" s="166">
        <v>9</v>
      </c>
      <c r="I147" s="167">
        <f t="shared" si="19"/>
        <v>-0.59090909090909083</v>
      </c>
      <c r="J147" s="167">
        <f>H147/H137</f>
        <v>4.606879606879607E-4</v>
      </c>
    </row>
    <row r="148" spans="2:10" x14ac:dyDescent="0.25">
      <c r="B148" s="165" t="s">
        <v>133</v>
      </c>
      <c r="C148" s="166">
        <v>0</v>
      </c>
      <c r="D148" s="166">
        <v>3</v>
      </c>
      <c r="E148" s="166">
        <v>2</v>
      </c>
      <c r="F148" s="166">
        <v>28</v>
      </c>
      <c r="G148" s="166">
        <v>14</v>
      </c>
      <c r="H148" s="166">
        <v>14</v>
      </c>
      <c r="I148" s="167">
        <f t="shared" si="19"/>
        <v>0</v>
      </c>
      <c r="J148" s="167">
        <f>H148/H137</f>
        <v>7.1662571662571659E-4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1348</v>
      </c>
      <c r="E149" s="171">
        <f t="shared" si="20"/>
        <v>4727</v>
      </c>
      <c r="F149" s="171">
        <f t="shared" si="20"/>
        <v>4992</v>
      </c>
      <c r="G149" s="171">
        <f t="shared" si="20"/>
        <v>5624</v>
      </c>
      <c r="H149" s="171">
        <f t="shared" si="20"/>
        <v>4920</v>
      </c>
      <c r="I149" s="172">
        <f t="shared" si="19"/>
        <v>-0.12517780938833567</v>
      </c>
      <c r="J149" s="172">
        <f>H149/H137</f>
        <v>0.25184275184275184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5327</v>
      </c>
      <c r="E151" s="178">
        <v>9434</v>
      </c>
      <c r="F151" s="178">
        <v>9921</v>
      </c>
      <c r="G151" s="178">
        <v>10301</v>
      </c>
      <c r="H151" s="178">
        <v>9326</v>
      </c>
      <c r="I151" s="179">
        <f t="shared" ref="I151:I163" si="21">IFERROR(H151/G151-1,"-")</f>
        <v>-9.4651004756819757E-2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3665</v>
      </c>
      <c r="E152" s="162">
        <v>6122</v>
      </c>
      <c r="F152" s="162">
        <v>5621</v>
      </c>
      <c r="G152" s="162">
        <v>5739</v>
      </c>
      <c r="H152" s="162">
        <v>4763</v>
      </c>
      <c r="I152" s="163">
        <f t="shared" si="21"/>
        <v>-0.17006447116222334</v>
      </c>
      <c r="J152" s="163">
        <f>H152/H151</f>
        <v>0.51072271070126529</v>
      </c>
    </row>
    <row r="153" spans="2:10" x14ac:dyDescent="0.25">
      <c r="B153" s="165" t="s">
        <v>105</v>
      </c>
      <c r="C153" s="166">
        <v>0</v>
      </c>
      <c r="D153" s="166">
        <v>3372</v>
      </c>
      <c r="E153" s="166">
        <v>4060</v>
      </c>
      <c r="F153" s="166">
        <v>3777</v>
      </c>
      <c r="G153" s="166">
        <v>3680</v>
      </c>
      <c r="H153" s="166">
        <v>2847</v>
      </c>
      <c r="I153" s="167">
        <f t="shared" si="21"/>
        <v>-0.22635869565217392</v>
      </c>
      <c r="J153" s="167">
        <f>H153/H151</f>
        <v>0.3052755736650225</v>
      </c>
    </row>
    <row r="154" spans="2:10" x14ac:dyDescent="0.25">
      <c r="B154" s="165" t="s">
        <v>102</v>
      </c>
      <c r="C154" s="166">
        <v>0</v>
      </c>
      <c r="D154" s="166">
        <v>293</v>
      </c>
      <c r="E154" s="166">
        <v>2062</v>
      </c>
      <c r="F154" s="166">
        <v>1844</v>
      </c>
      <c r="G154" s="166">
        <v>2059</v>
      </c>
      <c r="H154" s="166">
        <v>1916</v>
      </c>
      <c r="I154" s="167">
        <f t="shared" si="21"/>
        <v>-6.9451189898008692E-2</v>
      </c>
      <c r="J154" s="167">
        <f>H154/H151</f>
        <v>0.20544713703624276</v>
      </c>
    </row>
    <row r="155" spans="2:10" x14ac:dyDescent="0.25">
      <c r="B155" s="161" t="s">
        <v>109</v>
      </c>
      <c r="C155" s="162">
        <v>0</v>
      </c>
      <c r="D155" s="162">
        <v>1662</v>
      </c>
      <c r="E155" s="162">
        <v>3312</v>
      </c>
      <c r="F155" s="162">
        <v>4300</v>
      </c>
      <c r="G155" s="162">
        <v>4562</v>
      </c>
      <c r="H155" s="162">
        <v>4563</v>
      </c>
      <c r="I155" s="163">
        <f t="shared" si="21"/>
        <v>2.1920210434012155E-4</v>
      </c>
      <c r="J155" s="163">
        <f>H155/H151</f>
        <v>0.48927728929873471</v>
      </c>
    </row>
    <row r="156" spans="2:10" x14ac:dyDescent="0.25">
      <c r="B156" s="165" t="s">
        <v>112</v>
      </c>
      <c r="C156" s="166">
        <v>0</v>
      </c>
      <c r="D156" s="166">
        <v>62</v>
      </c>
      <c r="E156" s="166">
        <v>1248</v>
      </c>
      <c r="F156" s="166">
        <v>1539</v>
      </c>
      <c r="G156" s="166">
        <v>1363</v>
      </c>
      <c r="H156" s="166">
        <v>1223</v>
      </c>
      <c r="I156" s="167">
        <f t="shared" si="21"/>
        <v>-0.10271460014673517</v>
      </c>
      <c r="J156" s="167">
        <f>H156/H151</f>
        <v>0.13113875187647436</v>
      </c>
    </row>
    <row r="157" spans="2:10" x14ac:dyDescent="0.25">
      <c r="B157" s="165" t="s">
        <v>115</v>
      </c>
      <c r="C157" s="166">
        <v>0</v>
      </c>
      <c r="D157" s="166">
        <v>257</v>
      </c>
      <c r="E157" s="166">
        <v>704</v>
      </c>
      <c r="F157" s="166">
        <v>710</v>
      </c>
      <c r="G157" s="166">
        <v>769</v>
      </c>
      <c r="H157" s="166">
        <v>675</v>
      </c>
      <c r="I157" s="167">
        <f t="shared" si="21"/>
        <v>-0.12223667100130042</v>
      </c>
      <c r="J157" s="167">
        <f>H157/H151</f>
        <v>7.2378297233540639E-2</v>
      </c>
    </row>
    <row r="158" spans="2:10" x14ac:dyDescent="0.25">
      <c r="B158" s="165" t="s">
        <v>118</v>
      </c>
      <c r="C158" s="166">
        <v>0</v>
      </c>
      <c r="D158" s="166">
        <v>638</v>
      </c>
      <c r="E158" s="166">
        <v>408</v>
      </c>
      <c r="F158" s="166">
        <v>845</v>
      </c>
      <c r="G158" s="166">
        <v>932</v>
      </c>
      <c r="H158" s="166">
        <v>1198</v>
      </c>
      <c r="I158" s="167">
        <f t="shared" si="21"/>
        <v>0.28540772532188852</v>
      </c>
      <c r="J158" s="167">
        <f>H158/H151</f>
        <v>0.12845807420115804</v>
      </c>
    </row>
    <row r="159" spans="2:10" x14ac:dyDescent="0.25">
      <c r="B159" s="165" t="s">
        <v>125</v>
      </c>
      <c r="C159" s="166">
        <v>0</v>
      </c>
      <c r="D159" s="166">
        <v>56</v>
      </c>
      <c r="E159" s="166">
        <v>76</v>
      </c>
      <c r="F159" s="166">
        <v>105</v>
      </c>
      <c r="G159" s="166">
        <v>156</v>
      </c>
      <c r="H159" s="166">
        <v>128</v>
      </c>
      <c r="I159" s="167">
        <f t="shared" si="21"/>
        <v>-0.17948717948717952</v>
      </c>
      <c r="J159" s="167">
        <f>H159/H151</f>
        <v>1.3725069697619559E-2</v>
      </c>
    </row>
    <row r="160" spans="2:10" x14ac:dyDescent="0.25">
      <c r="B160" s="165" t="s">
        <v>121</v>
      </c>
      <c r="C160" s="166">
        <v>0</v>
      </c>
      <c r="D160" s="166">
        <v>64</v>
      </c>
      <c r="E160" s="166">
        <v>117</v>
      </c>
      <c r="F160" s="166">
        <v>131</v>
      </c>
      <c r="G160" s="166">
        <v>158</v>
      </c>
      <c r="H160" s="166">
        <v>161</v>
      </c>
      <c r="I160" s="167">
        <f t="shared" si="21"/>
        <v>1.8987341772152E-2</v>
      </c>
      <c r="J160" s="167">
        <f>H160/H151</f>
        <v>1.72635642290371E-2</v>
      </c>
    </row>
    <row r="161" spans="2:10" x14ac:dyDescent="0.25">
      <c r="B161" s="165" t="s">
        <v>130</v>
      </c>
      <c r="C161" s="166">
        <v>0</v>
      </c>
      <c r="D161" s="166">
        <v>1</v>
      </c>
      <c r="E161" s="166">
        <v>11</v>
      </c>
      <c r="F161" s="166">
        <v>25</v>
      </c>
      <c r="G161" s="166">
        <v>1</v>
      </c>
      <c r="H161" s="166">
        <v>4</v>
      </c>
      <c r="I161" s="167">
        <f t="shared" si="21"/>
        <v>3</v>
      </c>
      <c r="J161" s="167">
        <f>H161/H151</f>
        <v>4.2890842805061121E-4</v>
      </c>
    </row>
    <row r="162" spans="2:10" x14ac:dyDescent="0.25">
      <c r="B162" s="165" t="s">
        <v>133</v>
      </c>
      <c r="C162" s="166">
        <v>0</v>
      </c>
      <c r="D162" s="166">
        <v>23</v>
      </c>
      <c r="E162" s="166">
        <v>12</v>
      </c>
      <c r="F162" s="166">
        <v>5</v>
      </c>
      <c r="G162" s="166">
        <v>3</v>
      </c>
      <c r="H162" s="166">
        <v>18</v>
      </c>
      <c r="I162" s="167">
        <f t="shared" si="21"/>
        <v>5</v>
      </c>
      <c r="J162" s="167">
        <f>H162/H151</f>
        <v>1.9300879262277503E-3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561</v>
      </c>
      <c r="E163" s="171">
        <f t="shared" si="22"/>
        <v>736</v>
      </c>
      <c r="F163" s="171">
        <f t="shared" si="22"/>
        <v>940</v>
      </c>
      <c r="G163" s="171">
        <f t="shared" si="22"/>
        <v>1180</v>
      </c>
      <c r="H163" s="171">
        <f t="shared" si="22"/>
        <v>1156</v>
      </c>
      <c r="I163" s="172">
        <f t="shared" si="21"/>
        <v>-2.033898305084747E-2</v>
      </c>
      <c r="J163" s="172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7BDA-817B-49F5-A9A7-8C80B97AB778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6"/>
      <c r="L4" s="146"/>
      <c r="M4" s="146"/>
      <c r="P4" s="145" t="s">
        <v>262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7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263</v>
      </c>
      <c r="R7" s="174" t="s">
        <v>264</v>
      </c>
      <c r="S7" s="174" t="s">
        <v>265</v>
      </c>
      <c r="T7" s="174" t="s">
        <v>266</v>
      </c>
      <c r="U7" s="174" t="s">
        <v>267</v>
      </c>
      <c r="V7" s="174" t="s">
        <v>268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46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948382</v>
      </c>
      <c r="D9" s="178">
        <v>378303</v>
      </c>
      <c r="E9" s="178">
        <v>1821530</v>
      </c>
      <c r="F9" s="178">
        <v>2092095</v>
      </c>
      <c r="G9" s="178">
        <v>2239198</v>
      </c>
      <c r="H9" s="178">
        <v>2228887</v>
      </c>
      <c r="I9" s="179">
        <f>IFERROR(H9/G9-1,"-")</f>
        <v>-4.6047736734312616E-3</v>
      </c>
      <c r="J9" s="179">
        <f>IFERROR(H9/D9-1,"-")</f>
        <v>4.8918036600291304</v>
      </c>
      <c r="K9" s="178">
        <f>H9-G9</f>
        <v>-10311</v>
      </c>
      <c r="L9" s="178">
        <f>H9-D9</f>
        <v>1850584</v>
      </c>
      <c r="M9" s="179">
        <f t="shared" ref="M9:M21" si="0">H9/H$9</f>
        <v>1</v>
      </c>
      <c r="P9" s="158" t="s">
        <v>70</v>
      </c>
      <c r="Q9" s="178">
        <v>344170</v>
      </c>
      <c r="R9" s="178">
        <v>134314</v>
      </c>
      <c r="S9" s="178">
        <v>683221</v>
      </c>
      <c r="T9" s="178">
        <v>758695</v>
      </c>
      <c r="U9" s="178">
        <v>801852</v>
      </c>
      <c r="V9" s="178">
        <v>771372</v>
      </c>
      <c r="W9" s="179">
        <f>IFERROR(V9/U9-1,"-")</f>
        <v>-3.8012002214872553E-2</v>
      </c>
      <c r="X9" s="178">
        <f>V9-U9</f>
        <v>-30480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140877</v>
      </c>
      <c r="D10" s="162">
        <v>194447</v>
      </c>
      <c r="E10" s="162">
        <v>345836</v>
      </c>
      <c r="F10" s="162">
        <v>368879</v>
      </c>
      <c r="G10" s="162">
        <v>368338</v>
      </c>
      <c r="H10" s="162">
        <v>373306</v>
      </c>
      <c r="I10" s="180">
        <f>IFERROR(H10/G10-1,"-")</f>
        <v>1.3487611921658926E-2</v>
      </c>
      <c r="J10" s="163">
        <f t="shared" ref="J10:J21" si="2">IFERROR(H10/D10-1,"-")</f>
        <v>0.91983419646484643</v>
      </c>
      <c r="K10" s="162">
        <f t="shared" ref="K10:K20" si="3">H10-G10</f>
        <v>4968</v>
      </c>
      <c r="L10" s="162">
        <f t="shared" ref="L10:L21" si="4">H10-D10</f>
        <v>178859</v>
      </c>
      <c r="M10" s="163">
        <f t="shared" si="0"/>
        <v>0.16748538620396639</v>
      </c>
      <c r="P10" s="161" t="s">
        <v>99</v>
      </c>
      <c r="Q10" s="162">
        <v>20277</v>
      </c>
      <c r="R10" s="162">
        <v>67859</v>
      </c>
      <c r="S10" s="162">
        <v>65893</v>
      </c>
      <c r="T10" s="162">
        <v>57104</v>
      </c>
      <c r="U10" s="162">
        <v>49810</v>
      </c>
      <c r="V10" s="162">
        <v>47755</v>
      </c>
      <c r="W10" s="180">
        <f>IFERROR(V10/U10-1,"-")</f>
        <v>-4.1256775747841812E-2</v>
      </c>
      <c r="X10" s="161">
        <f t="shared" ref="X10:X20" si="5">V10-U10</f>
        <v>-2055</v>
      </c>
      <c r="Y10" s="163">
        <f t="shared" si="1"/>
        <v>6.190916963540289E-2</v>
      </c>
    </row>
    <row r="11" spans="1:25" x14ac:dyDescent="0.25">
      <c r="A11" s="164" t="s">
        <v>102</v>
      </c>
      <c r="B11" s="165" t="s">
        <v>105</v>
      </c>
      <c r="C11" s="166">
        <v>51468</v>
      </c>
      <c r="D11" s="166">
        <v>135054</v>
      </c>
      <c r="E11" s="166">
        <v>149185</v>
      </c>
      <c r="F11" s="166">
        <v>146637</v>
      </c>
      <c r="G11" s="166">
        <v>140766</v>
      </c>
      <c r="H11" s="166">
        <v>135758</v>
      </c>
      <c r="I11" s="181">
        <f>IFERROR(H11/G11-1,"-")</f>
        <v>-3.5576772800250067E-2</v>
      </c>
      <c r="J11" s="167">
        <f t="shared" si="2"/>
        <v>5.2127297229256353E-3</v>
      </c>
      <c r="K11" s="166">
        <f t="shared" si="3"/>
        <v>-5008</v>
      </c>
      <c r="L11" s="166">
        <f t="shared" si="4"/>
        <v>704</v>
      </c>
      <c r="M11" s="167">
        <f t="shared" si="0"/>
        <v>6.0908426492684464E-2</v>
      </c>
      <c r="P11" s="165" t="s">
        <v>105</v>
      </c>
      <c r="Q11" s="166">
        <v>9378</v>
      </c>
      <c r="R11" s="166">
        <v>44610</v>
      </c>
      <c r="S11" s="166">
        <v>30408</v>
      </c>
      <c r="T11" s="166">
        <v>24427</v>
      </c>
      <c r="U11" s="166">
        <v>18567</v>
      </c>
      <c r="V11" s="166">
        <v>20243</v>
      </c>
      <c r="W11" s="181">
        <f>IFERROR(V11/U11-1,"-")</f>
        <v>9.0267679215813024E-2</v>
      </c>
      <c r="X11" s="165">
        <f t="shared" si="5"/>
        <v>1676</v>
      </c>
      <c r="Y11" s="167">
        <f>V11/V$9</f>
        <v>2.6242850401622046E-2</v>
      </c>
    </row>
    <row r="12" spans="1:25" x14ac:dyDescent="0.25">
      <c r="A12" s="1"/>
      <c r="B12" s="165" t="s">
        <v>102</v>
      </c>
      <c r="C12" s="166">
        <v>89409</v>
      </c>
      <c r="D12" s="166">
        <v>59393</v>
      </c>
      <c r="E12" s="166">
        <v>196651</v>
      </c>
      <c r="F12" s="166">
        <v>222242</v>
      </c>
      <c r="G12" s="166">
        <v>227572</v>
      </c>
      <c r="H12" s="166">
        <v>237548</v>
      </c>
      <c r="I12" s="181">
        <f>IFERROR(H12/G12-1,"-")</f>
        <v>4.3836675865220665E-2</v>
      </c>
      <c r="J12" s="167">
        <f t="shared" si="2"/>
        <v>2.9995959119761588</v>
      </c>
      <c r="K12" s="166">
        <f t="shared" si="3"/>
        <v>9976</v>
      </c>
      <c r="L12" s="166">
        <f t="shared" si="4"/>
        <v>178155</v>
      </c>
      <c r="M12" s="167">
        <f t="shared" si="0"/>
        <v>0.10657695971128191</v>
      </c>
      <c r="P12" s="165" t="s">
        <v>102</v>
      </c>
      <c r="Q12" s="166">
        <v>10899</v>
      </c>
      <c r="R12" s="166">
        <v>23249</v>
      </c>
      <c r="S12" s="166">
        <v>35485</v>
      </c>
      <c r="T12" s="166">
        <v>32677</v>
      </c>
      <c r="U12" s="166">
        <v>31243</v>
      </c>
      <c r="V12" s="166">
        <v>27512</v>
      </c>
      <c r="W12" s="181">
        <f>IFERROR(V12/U12-1,"-")</f>
        <v>-0.11941874979995515</v>
      </c>
      <c r="X12" s="165">
        <f t="shared" si="5"/>
        <v>-3731</v>
      </c>
      <c r="Y12" s="167">
        <f t="shared" si="1"/>
        <v>3.5666319233780851E-2</v>
      </c>
    </row>
    <row r="13" spans="1:25" s="57" customFormat="1" x14ac:dyDescent="0.25">
      <c r="B13" s="161" t="s">
        <v>109</v>
      </c>
      <c r="C13" s="162">
        <v>807505</v>
      </c>
      <c r="D13" s="162">
        <v>183856</v>
      </c>
      <c r="E13" s="162">
        <v>1475694</v>
      </c>
      <c r="F13" s="162">
        <v>1723216</v>
      </c>
      <c r="G13" s="162">
        <v>1870860</v>
      </c>
      <c r="H13" s="162">
        <v>1855581</v>
      </c>
      <c r="I13" s="180">
        <f>IFERROR(H13/G13-1,"-")</f>
        <v>-8.1668323658637965E-3</v>
      </c>
      <c r="J13" s="163">
        <f t="shared" si="2"/>
        <v>9.0925778870420331</v>
      </c>
      <c r="K13" s="162">
        <f t="shared" si="3"/>
        <v>-15279</v>
      </c>
      <c r="L13" s="162">
        <f t="shared" si="4"/>
        <v>1671725</v>
      </c>
      <c r="M13" s="163">
        <f t="shared" si="0"/>
        <v>0.83251461379603364</v>
      </c>
      <c r="P13" s="161" t="s">
        <v>109</v>
      </c>
      <c r="Q13" s="162">
        <v>323893</v>
      </c>
      <c r="R13" s="162">
        <v>66455</v>
      </c>
      <c r="S13" s="162">
        <v>617328</v>
      </c>
      <c r="T13" s="162">
        <v>701591</v>
      </c>
      <c r="U13" s="162">
        <v>752042</v>
      </c>
      <c r="V13" s="162">
        <v>723617</v>
      </c>
      <c r="W13" s="180">
        <f>IFERROR(V13/U13-1,"-")</f>
        <v>-3.7797091119910808E-2</v>
      </c>
      <c r="X13" s="161">
        <f t="shared" si="5"/>
        <v>-28425</v>
      </c>
      <c r="Y13" s="163">
        <f t="shared" si="1"/>
        <v>0.93809083036459706</v>
      </c>
    </row>
    <row r="14" spans="1:25" s="57" customFormat="1" x14ac:dyDescent="0.25">
      <c r="B14" s="165" t="s">
        <v>112</v>
      </c>
      <c r="C14" s="166">
        <v>328474</v>
      </c>
      <c r="D14" s="166">
        <v>8615</v>
      </c>
      <c r="E14" s="166">
        <v>629929</v>
      </c>
      <c r="F14" s="166">
        <v>755555</v>
      </c>
      <c r="G14" s="166">
        <v>827641</v>
      </c>
      <c r="H14" s="166">
        <v>831395</v>
      </c>
      <c r="I14" s="181">
        <f t="shared" ref="I14:I21" si="6">IFERROR(H14/G14-1,"-")</f>
        <v>4.5357830266987698E-3</v>
      </c>
      <c r="J14" s="167">
        <f t="shared" si="2"/>
        <v>95.505513639001748</v>
      </c>
      <c r="K14" s="166">
        <f t="shared" si="3"/>
        <v>3754</v>
      </c>
      <c r="L14" s="166">
        <f t="shared" si="4"/>
        <v>822780</v>
      </c>
      <c r="M14" s="167">
        <f t="shared" si="0"/>
        <v>0.37300903993787032</v>
      </c>
      <c r="P14" s="165" t="s">
        <v>112</v>
      </c>
      <c r="Q14" s="166">
        <v>148381</v>
      </c>
      <c r="R14" s="166">
        <v>2943</v>
      </c>
      <c r="S14" s="166">
        <v>294265</v>
      </c>
      <c r="T14" s="166">
        <v>345601</v>
      </c>
      <c r="U14" s="166">
        <v>376629</v>
      </c>
      <c r="V14" s="166">
        <v>370785</v>
      </c>
      <c r="W14" s="181">
        <f t="shared" ref="W14:W21" si="7">IFERROR(V14/U14-1,"-")</f>
        <v>-1.5516595907378306E-2</v>
      </c>
      <c r="X14" s="165">
        <f t="shared" si="5"/>
        <v>-5844</v>
      </c>
      <c r="Y14" s="167">
        <f t="shared" si="1"/>
        <v>0.48068247227018868</v>
      </c>
    </row>
    <row r="15" spans="1:25" x14ac:dyDescent="0.25">
      <c r="A15" s="1"/>
      <c r="B15" s="165" t="s">
        <v>115</v>
      </c>
      <c r="C15" s="166">
        <v>101828</v>
      </c>
      <c r="D15" s="166">
        <v>25974</v>
      </c>
      <c r="E15" s="166">
        <v>156103</v>
      </c>
      <c r="F15" s="166">
        <v>187152</v>
      </c>
      <c r="G15" s="166">
        <v>202373</v>
      </c>
      <c r="H15" s="166">
        <v>194318</v>
      </c>
      <c r="I15" s="181">
        <f t="shared" si="6"/>
        <v>-3.9802740484155441E-2</v>
      </c>
      <c r="J15" s="167">
        <f t="shared" si="2"/>
        <v>6.4812504812504814</v>
      </c>
      <c r="K15" s="166">
        <f t="shared" si="3"/>
        <v>-8055</v>
      </c>
      <c r="L15" s="166">
        <f t="shared" si="4"/>
        <v>168344</v>
      </c>
      <c r="M15" s="167">
        <f t="shared" si="0"/>
        <v>8.7181629216734627E-2</v>
      </c>
      <c r="P15" s="165" t="s">
        <v>115</v>
      </c>
      <c r="Q15" s="166">
        <v>39437</v>
      </c>
      <c r="R15" s="166">
        <v>10133</v>
      </c>
      <c r="S15" s="166">
        <v>65984</v>
      </c>
      <c r="T15" s="166">
        <v>76107</v>
      </c>
      <c r="U15" s="166">
        <v>78866</v>
      </c>
      <c r="V15" s="166">
        <v>71497</v>
      </c>
      <c r="W15" s="181">
        <f t="shared" si="7"/>
        <v>-9.3436969036086559E-2</v>
      </c>
      <c r="X15" s="165">
        <f t="shared" si="5"/>
        <v>-7369</v>
      </c>
      <c r="Y15" s="167">
        <f t="shared" si="1"/>
        <v>9.2688093423147322E-2</v>
      </c>
    </row>
    <row r="16" spans="1:25" x14ac:dyDescent="0.25">
      <c r="A16" s="1"/>
      <c r="B16" s="165" t="s">
        <v>118</v>
      </c>
      <c r="C16" s="166">
        <v>37341</v>
      </c>
      <c r="D16" s="166">
        <v>36195</v>
      </c>
      <c r="E16" s="166">
        <v>83832</v>
      </c>
      <c r="F16" s="166">
        <v>97110</v>
      </c>
      <c r="G16" s="166">
        <v>102984</v>
      </c>
      <c r="H16" s="166">
        <v>96955</v>
      </c>
      <c r="I16" s="181">
        <f t="shared" si="6"/>
        <v>-5.8543074652373184E-2</v>
      </c>
      <c r="J16" s="167">
        <f t="shared" si="2"/>
        <v>1.6786849012294516</v>
      </c>
      <c r="K16" s="166">
        <f t="shared" si="3"/>
        <v>-6029</v>
      </c>
      <c r="L16" s="166">
        <f t="shared" si="4"/>
        <v>60760</v>
      </c>
      <c r="M16" s="167">
        <f t="shared" si="0"/>
        <v>4.3499289107074519E-2</v>
      </c>
      <c r="P16" s="165" t="s">
        <v>118</v>
      </c>
      <c r="Q16" s="166">
        <v>12858</v>
      </c>
      <c r="R16" s="166">
        <v>12331</v>
      </c>
      <c r="S16" s="166">
        <v>27461</v>
      </c>
      <c r="T16" s="166">
        <v>28821</v>
      </c>
      <c r="U16" s="166">
        <v>28446</v>
      </c>
      <c r="V16" s="166">
        <v>23489</v>
      </c>
      <c r="W16" s="181">
        <f t="shared" si="7"/>
        <v>-0.17426000140617315</v>
      </c>
      <c r="X16" s="165">
        <f t="shared" si="5"/>
        <v>-4957</v>
      </c>
      <c r="Y16" s="167">
        <f t="shared" si="1"/>
        <v>3.0450936772400346E-2</v>
      </c>
    </row>
    <row r="17" spans="1:25" x14ac:dyDescent="0.25">
      <c r="A17" s="1"/>
      <c r="B17" s="165" t="s">
        <v>125</v>
      </c>
      <c r="C17" s="166">
        <v>27570</v>
      </c>
      <c r="D17" s="166">
        <v>3793</v>
      </c>
      <c r="E17" s="166">
        <v>75561</v>
      </c>
      <c r="F17" s="166">
        <v>65126</v>
      </c>
      <c r="G17" s="166">
        <v>72306</v>
      </c>
      <c r="H17" s="166">
        <v>66858</v>
      </c>
      <c r="I17" s="181">
        <f t="shared" si="6"/>
        <v>-7.5346444278483138E-2</v>
      </c>
      <c r="J17" s="167">
        <f t="shared" si="2"/>
        <v>16.626680727656208</v>
      </c>
      <c r="K17" s="166">
        <f t="shared" si="3"/>
        <v>-5448</v>
      </c>
      <c r="L17" s="166">
        <f t="shared" si="4"/>
        <v>63065</v>
      </c>
      <c r="M17" s="167">
        <f t="shared" si="0"/>
        <v>2.9996137085460142E-2</v>
      </c>
      <c r="P17" s="165" t="s">
        <v>125</v>
      </c>
      <c r="Q17" s="166">
        <v>12503</v>
      </c>
      <c r="R17" s="166">
        <v>1443</v>
      </c>
      <c r="S17" s="166">
        <v>34729</v>
      </c>
      <c r="T17" s="166">
        <v>28769</v>
      </c>
      <c r="U17" s="166">
        <v>30041</v>
      </c>
      <c r="V17" s="166">
        <v>27791</v>
      </c>
      <c r="W17" s="181">
        <f t="shared" si="7"/>
        <v>-7.4897639892147372E-2</v>
      </c>
      <c r="X17" s="165">
        <f t="shared" si="5"/>
        <v>-2250</v>
      </c>
      <c r="Y17" s="167">
        <f t="shared" si="1"/>
        <v>3.6028012424614841E-2</v>
      </c>
    </row>
    <row r="18" spans="1:25" x14ac:dyDescent="0.25">
      <c r="A18" s="1"/>
      <c r="B18" s="165" t="s">
        <v>121</v>
      </c>
      <c r="C18" s="166">
        <v>29512</v>
      </c>
      <c r="D18" s="166">
        <v>7553</v>
      </c>
      <c r="E18" s="166">
        <v>62498</v>
      </c>
      <c r="F18" s="166">
        <v>60701</v>
      </c>
      <c r="G18" s="166">
        <v>65977</v>
      </c>
      <c r="H18" s="166">
        <v>60345</v>
      </c>
      <c r="I18" s="181">
        <f t="shared" si="6"/>
        <v>-8.5363081073707492E-2</v>
      </c>
      <c r="J18" s="167">
        <f t="shared" si="2"/>
        <v>6.9895405799020258</v>
      </c>
      <c r="K18" s="166">
        <f t="shared" si="3"/>
        <v>-5632</v>
      </c>
      <c r="L18" s="166">
        <f t="shared" si="4"/>
        <v>52792</v>
      </c>
      <c r="M18" s="167">
        <f t="shared" si="0"/>
        <v>2.7074050860362145E-2</v>
      </c>
      <c r="P18" s="165" t="s">
        <v>121</v>
      </c>
      <c r="Q18" s="166">
        <v>15876</v>
      </c>
      <c r="R18" s="166">
        <v>4127</v>
      </c>
      <c r="S18" s="166">
        <v>36864</v>
      </c>
      <c r="T18" s="166">
        <v>32894</v>
      </c>
      <c r="U18" s="166">
        <v>34121</v>
      </c>
      <c r="V18" s="166">
        <v>33135</v>
      </c>
      <c r="W18" s="181">
        <f t="shared" si="7"/>
        <v>-2.8897160106679198E-2</v>
      </c>
      <c r="X18" s="165">
        <f t="shared" si="5"/>
        <v>-986</v>
      </c>
      <c r="Y18" s="167">
        <f t="shared" si="1"/>
        <v>4.295592787915558E-2</v>
      </c>
    </row>
    <row r="19" spans="1:25" x14ac:dyDescent="0.25">
      <c r="A19" s="164" t="s">
        <v>146</v>
      </c>
      <c r="B19" s="165" t="s">
        <v>130</v>
      </c>
      <c r="C19" s="166">
        <v>28338</v>
      </c>
      <c r="D19" s="166">
        <v>525</v>
      </c>
      <c r="E19" s="166">
        <v>32029</v>
      </c>
      <c r="F19" s="166">
        <v>41258</v>
      </c>
      <c r="G19" s="166">
        <v>36390</v>
      </c>
      <c r="H19" s="166">
        <v>35576</v>
      </c>
      <c r="I19" s="181">
        <f t="shared" si="6"/>
        <v>-2.2368782632591344E-2</v>
      </c>
      <c r="J19" s="167">
        <f t="shared" si="2"/>
        <v>66.763809523809527</v>
      </c>
      <c r="K19" s="166">
        <f t="shared" si="3"/>
        <v>-814</v>
      </c>
      <c r="L19" s="166">
        <f t="shared" si="4"/>
        <v>35051</v>
      </c>
      <c r="M19" s="167">
        <f t="shared" si="0"/>
        <v>1.5961329578394957E-2</v>
      </c>
      <c r="P19" s="165" t="s">
        <v>130</v>
      </c>
      <c r="Q19" s="166">
        <v>11519</v>
      </c>
      <c r="R19" s="166">
        <v>134</v>
      </c>
      <c r="S19" s="166">
        <v>12546</v>
      </c>
      <c r="T19" s="166">
        <v>14777</v>
      </c>
      <c r="U19" s="166">
        <v>13260</v>
      </c>
      <c r="V19" s="166">
        <v>12479</v>
      </c>
      <c r="W19" s="181">
        <f t="shared" si="7"/>
        <v>-5.8898944193061853E-2</v>
      </c>
      <c r="X19" s="165">
        <f t="shared" si="5"/>
        <v>-781</v>
      </c>
      <c r="Y19" s="167">
        <f t="shared" si="1"/>
        <v>1.6177667843790027E-2</v>
      </c>
    </row>
    <row r="20" spans="1:25" x14ac:dyDescent="0.25">
      <c r="A20" s="169" t="s">
        <v>147</v>
      </c>
      <c r="B20" s="165" t="s">
        <v>133</v>
      </c>
      <c r="C20" s="166">
        <v>40106</v>
      </c>
      <c r="D20" s="166">
        <v>2444</v>
      </c>
      <c r="E20" s="166">
        <v>25354</v>
      </c>
      <c r="F20" s="166">
        <v>37850</v>
      </c>
      <c r="G20" s="166">
        <v>39869</v>
      </c>
      <c r="H20" s="166">
        <v>31635</v>
      </c>
      <c r="I20" s="181">
        <f t="shared" si="6"/>
        <v>-0.20652637387443884</v>
      </c>
      <c r="J20" s="167">
        <f t="shared" si="2"/>
        <v>11.943944353518821</v>
      </c>
      <c r="K20" s="166">
        <f t="shared" si="3"/>
        <v>-8234</v>
      </c>
      <c r="L20" s="166">
        <f t="shared" si="4"/>
        <v>29191</v>
      </c>
      <c r="M20" s="167">
        <f t="shared" si="0"/>
        <v>1.4193182516655174E-2</v>
      </c>
      <c r="P20" s="165" t="s">
        <v>133</v>
      </c>
      <c r="Q20" s="166">
        <v>12800</v>
      </c>
      <c r="R20" s="166">
        <v>319</v>
      </c>
      <c r="S20" s="166">
        <v>7647</v>
      </c>
      <c r="T20" s="166">
        <v>13233</v>
      </c>
      <c r="U20" s="166">
        <v>13117</v>
      </c>
      <c r="V20" s="166">
        <v>10601</v>
      </c>
      <c r="W20" s="181">
        <f t="shared" si="7"/>
        <v>-0.1918121521689411</v>
      </c>
      <c r="X20" s="165">
        <f t="shared" si="5"/>
        <v>-2516</v>
      </c>
      <c r="Y20" s="167">
        <f t="shared" si="1"/>
        <v>1.3743044860326794E-2</v>
      </c>
    </row>
    <row r="21" spans="1:25" x14ac:dyDescent="0.25">
      <c r="B21" s="170" t="s">
        <v>147</v>
      </c>
      <c r="C21" s="171">
        <f t="shared" ref="C21" si="8">C13-SUM(C14:C20)</f>
        <v>214336</v>
      </c>
      <c r="D21" s="171">
        <f t="shared" ref="D21:E21" si="9">D13-SUM(D14:D20)</f>
        <v>98757</v>
      </c>
      <c r="E21" s="171">
        <f t="shared" si="9"/>
        <v>410388</v>
      </c>
      <c r="F21" s="171">
        <f t="shared" ref="F21:H21" si="10">F13-SUM(F14:F20)</f>
        <v>478464</v>
      </c>
      <c r="G21" s="171">
        <f t="shared" si="10"/>
        <v>523320</v>
      </c>
      <c r="H21" s="171">
        <f t="shared" si="10"/>
        <v>538499</v>
      </c>
      <c r="I21" s="182">
        <f t="shared" si="6"/>
        <v>2.9005197584651921E-2</v>
      </c>
      <c r="J21" s="172">
        <f t="shared" si="2"/>
        <v>4.4527679050598943</v>
      </c>
      <c r="K21" s="171">
        <f>H21-G21</f>
        <v>15179</v>
      </c>
      <c r="L21" s="171">
        <f t="shared" si="4"/>
        <v>439742</v>
      </c>
      <c r="M21" s="172">
        <f t="shared" si="0"/>
        <v>0.24159995549348173</v>
      </c>
      <c r="P21" s="170" t="s">
        <v>147</v>
      </c>
      <c r="Q21" s="171">
        <f t="shared" ref="Q21:V21" si="11">Q13-SUM(Q14:Q20)</f>
        <v>70519</v>
      </c>
      <c r="R21" s="171">
        <f t="shared" si="11"/>
        <v>35025</v>
      </c>
      <c r="S21" s="171">
        <f t="shared" si="11"/>
        <v>137832</v>
      </c>
      <c r="T21" s="171">
        <f t="shared" si="11"/>
        <v>161389</v>
      </c>
      <c r="U21" s="171">
        <f t="shared" si="11"/>
        <v>177562</v>
      </c>
      <c r="V21" s="171">
        <f t="shared" si="11"/>
        <v>173840</v>
      </c>
      <c r="W21" s="182">
        <f t="shared" si="7"/>
        <v>-2.0961692253973263E-2</v>
      </c>
      <c r="X21" s="170">
        <f>V21-U21</f>
        <v>-3722</v>
      </c>
      <c r="Y21" s="172">
        <f t="shared" si="1"/>
        <v>0.22536467489097348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134314</v>
      </c>
      <c r="E23" s="178">
        <v>683221</v>
      </c>
      <c r="F23" s="178">
        <v>758695</v>
      </c>
      <c r="G23" s="178">
        <v>801852</v>
      </c>
      <c r="H23" s="178">
        <v>771372</v>
      </c>
      <c r="I23" s="179">
        <f>IFERROR(H23/G23-1,"-")</f>
        <v>-3.8012002214872553E-2</v>
      </c>
      <c r="J23" s="179">
        <f>IFERROR(H23/D23-1,"-")</f>
        <v>4.7430498682192477</v>
      </c>
      <c r="K23" s="178">
        <f>H23-G23</f>
        <v>-30480</v>
      </c>
      <c r="L23" s="178">
        <f>H23-D23</f>
        <v>637058</v>
      </c>
      <c r="M23" s="179">
        <f t="shared" ref="M23:M35" si="12">H23/H$9</f>
        <v>0.34607945580013699</v>
      </c>
    </row>
    <row r="24" spans="1:25" x14ac:dyDescent="0.25">
      <c r="B24" s="161" t="s">
        <v>99</v>
      </c>
      <c r="C24" s="162">
        <v>20277</v>
      </c>
      <c r="D24" s="162">
        <v>67859</v>
      </c>
      <c r="E24" s="162">
        <v>65893</v>
      </c>
      <c r="F24" s="162">
        <v>57104</v>
      </c>
      <c r="G24" s="162">
        <v>49810</v>
      </c>
      <c r="H24" s="162">
        <v>47755</v>
      </c>
      <c r="I24" s="180">
        <f>IFERROR(H24/G24-1,"-")</f>
        <v>-4.1256775747841812E-2</v>
      </c>
      <c r="J24" s="163">
        <f t="shared" ref="J24:J35" si="13">IFERROR(H24/D24-1,"-")</f>
        <v>-0.29626136547841853</v>
      </c>
      <c r="K24" s="162">
        <f t="shared" ref="K24:K34" si="14">H24-G24</f>
        <v>-2055</v>
      </c>
      <c r="L24" s="162">
        <f t="shared" ref="L24:L35" si="15">H24-D24</f>
        <v>-20104</v>
      </c>
      <c r="M24" s="163">
        <f t="shared" si="12"/>
        <v>2.14254917364586E-2</v>
      </c>
    </row>
    <row r="25" spans="1:25" x14ac:dyDescent="0.25">
      <c r="B25" s="165" t="s">
        <v>105</v>
      </c>
      <c r="C25" s="166">
        <v>9378</v>
      </c>
      <c r="D25" s="166">
        <v>44610</v>
      </c>
      <c r="E25" s="166">
        <v>30408</v>
      </c>
      <c r="F25" s="166">
        <v>24427</v>
      </c>
      <c r="G25" s="166">
        <v>18567</v>
      </c>
      <c r="H25" s="166">
        <v>20243</v>
      </c>
      <c r="I25" s="181">
        <f>IFERROR(H25/G25-1,"-")</f>
        <v>9.0267679215813024E-2</v>
      </c>
      <c r="J25" s="167">
        <f t="shared" si="13"/>
        <v>-0.5462228199955167</v>
      </c>
      <c r="K25" s="166">
        <f t="shared" si="14"/>
        <v>1676</v>
      </c>
      <c r="L25" s="166">
        <f t="shared" si="15"/>
        <v>-24367</v>
      </c>
      <c r="M25" s="167">
        <f t="shared" si="12"/>
        <v>9.0821113856377651E-3</v>
      </c>
    </row>
    <row r="26" spans="1:25" x14ac:dyDescent="0.25">
      <c r="B26" s="165" t="s">
        <v>102</v>
      </c>
      <c r="C26" s="166">
        <v>10899</v>
      </c>
      <c r="D26" s="166">
        <v>23249</v>
      </c>
      <c r="E26" s="166">
        <v>35485</v>
      </c>
      <c r="F26" s="166">
        <v>32677</v>
      </c>
      <c r="G26" s="166">
        <v>31243</v>
      </c>
      <c r="H26" s="166">
        <v>27512</v>
      </c>
      <c r="I26" s="181">
        <f>IFERROR(H26/G26-1,"-")</f>
        <v>-0.11941874979995515</v>
      </c>
      <c r="J26" s="167">
        <f t="shared" si="13"/>
        <v>0.18336272527850661</v>
      </c>
      <c r="K26" s="166">
        <f t="shared" si="14"/>
        <v>-3731</v>
      </c>
      <c r="L26" s="166">
        <f t="shared" si="15"/>
        <v>4263</v>
      </c>
      <c r="M26" s="167">
        <f t="shared" si="12"/>
        <v>1.2343380350820835E-2</v>
      </c>
    </row>
    <row r="27" spans="1:25" x14ac:dyDescent="0.25">
      <c r="B27" s="161" t="s">
        <v>109</v>
      </c>
      <c r="C27" s="162">
        <v>323893</v>
      </c>
      <c r="D27" s="162">
        <v>66455</v>
      </c>
      <c r="E27" s="162">
        <v>617328</v>
      </c>
      <c r="F27" s="162">
        <v>701591</v>
      </c>
      <c r="G27" s="162">
        <v>752042</v>
      </c>
      <c r="H27" s="162">
        <v>723617</v>
      </c>
      <c r="I27" s="180">
        <f>IFERROR(H27/G27-1,"-")</f>
        <v>-3.7797091119910808E-2</v>
      </c>
      <c r="J27" s="163">
        <f t="shared" si="13"/>
        <v>9.8888270258069362</v>
      </c>
      <c r="K27" s="162">
        <f t="shared" si="14"/>
        <v>-28425</v>
      </c>
      <c r="L27" s="162">
        <f t="shared" si="15"/>
        <v>657162</v>
      </c>
      <c r="M27" s="163">
        <f t="shared" si="12"/>
        <v>0.32465396406367841</v>
      </c>
    </row>
    <row r="28" spans="1:25" x14ac:dyDescent="0.25">
      <c r="B28" s="165" t="s">
        <v>112</v>
      </c>
      <c r="C28" s="166">
        <v>148381</v>
      </c>
      <c r="D28" s="166">
        <v>2943</v>
      </c>
      <c r="E28" s="166">
        <v>294265</v>
      </c>
      <c r="F28" s="166">
        <v>345601</v>
      </c>
      <c r="G28" s="166">
        <v>376629</v>
      </c>
      <c r="H28" s="166">
        <v>370785</v>
      </c>
      <c r="I28" s="181">
        <f t="shared" ref="I28:I35" si="16">IFERROR(H28/G28-1,"-")</f>
        <v>-1.5516595907378306E-2</v>
      </c>
      <c r="J28" s="167">
        <f t="shared" si="13"/>
        <v>124.98878695208971</v>
      </c>
      <c r="K28" s="166">
        <f t="shared" si="14"/>
        <v>-5844</v>
      </c>
      <c r="L28" s="166">
        <f t="shared" si="15"/>
        <v>367842</v>
      </c>
      <c r="M28" s="167">
        <f t="shared" si="12"/>
        <v>0.16635432841593137</v>
      </c>
    </row>
    <row r="29" spans="1:25" x14ac:dyDescent="0.25">
      <c r="B29" s="165" t="s">
        <v>115</v>
      </c>
      <c r="C29" s="166">
        <v>39437</v>
      </c>
      <c r="D29" s="166">
        <v>10133</v>
      </c>
      <c r="E29" s="166">
        <v>65984</v>
      </c>
      <c r="F29" s="166">
        <v>76107</v>
      </c>
      <c r="G29" s="166">
        <v>78866</v>
      </c>
      <c r="H29" s="166">
        <v>71497</v>
      </c>
      <c r="I29" s="181">
        <f t="shared" si="16"/>
        <v>-9.3436969036086559E-2</v>
      </c>
      <c r="J29" s="167">
        <f t="shared" si="13"/>
        <v>6.0558571005625188</v>
      </c>
      <c r="K29" s="166">
        <f t="shared" si="14"/>
        <v>-7369</v>
      </c>
      <c r="L29" s="166">
        <f t="shared" si="15"/>
        <v>61364</v>
      </c>
      <c r="M29" s="167">
        <f t="shared" si="12"/>
        <v>3.2077444931035086E-2</v>
      </c>
    </row>
    <row r="30" spans="1:25" x14ac:dyDescent="0.25">
      <c r="B30" s="165" t="s">
        <v>118</v>
      </c>
      <c r="C30" s="166">
        <v>12858</v>
      </c>
      <c r="D30" s="166">
        <v>12331</v>
      </c>
      <c r="E30" s="166">
        <v>27461</v>
      </c>
      <c r="F30" s="166">
        <v>28821</v>
      </c>
      <c r="G30" s="166">
        <v>28446</v>
      </c>
      <c r="H30" s="166">
        <v>23489</v>
      </c>
      <c r="I30" s="181">
        <f t="shared" si="16"/>
        <v>-0.17426000140617315</v>
      </c>
      <c r="J30" s="167">
        <f t="shared" si="13"/>
        <v>0.90487389506122784</v>
      </c>
      <c r="K30" s="166">
        <f t="shared" si="14"/>
        <v>-4957</v>
      </c>
      <c r="L30" s="166">
        <f t="shared" si="15"/>
        <v>11158</v>
      </c>
      <c r="M30" s="167">
        <f t="shared" si="12"/>
        <v>1.0538443626796692E-2</v>
      </c>
    </row>
    <row r="31" spans="1:25" x14ac:dyDescent="0.25">
      <c r="B31" s="165" t="s">
        <v>125</v>
      </c>
      <c r="C31" s="166">
        <v>12503</v>
      </c>
      <c r="D31" s="166">
        <v>1443</v>
      </c>
      <c r="E31" s="166">
        <v>34729</v>
      </c>
      <c r="F31" s="166">
        <v>28769</v>
      </c>
      <c r="G31" s="166">
        <v>30041</v>
      </c>
      <c r="H31" s="166">
        <v>27791</v>
      </c>
      <c r="I31" s="181">
        <f t="shared" si="16"/>
        <v>-7.4897639892147372E-2</v>
      </c>
      <c r="J31" s="167">
        <f t="shared" si="13"/>
        <v>18.259182259182261</v>
      </c>
      <c r="K31" s="166">
        <f t="shared" si="14"/>
        <v>-2250</v>
      </c>
      <c r="L31" s="166">
        <f t="shared" si="15"/>
        <v>26348</v>
      </c>
      <c r="M31" s="167">
        <f t="shared" si="12"/>
        <v>1.2468554933471279E-2</v>
      </c>
    </row>
    <row r="32" spans="1:25" x14ac:dyDescent="0.25">
      <c r="B32" s="165" t="s">
        <v>121</v>
      </c>
      <c r="C32" s="166">
        <v>15876</v>
      </c>
      <c r="D32" s="166">
        <v>4127</v>
      </c>
      <c r="E32" s="166">
        <v>36864</v>
      </c>
      <c r="F32" s="166">
        <v>32894</v>
      </c>
      <c r="G32" s="166">
        <v>34121</v>
      </c>
      <c r="H32" s="166">
        <v>33135</v>
      </c>
      <c r="I32" s="181">
        <f t="shared" si="16"/>
        <v>-2.8897160106679198E-2</v>
      </c>
      <c r="J32" s="167">
        <f t="shared" si="13"/>
        <v>7.0288345044826759</v>
      </c>
      <c r="K32" s="166">
        <f t="shared" si="14"/>
        <v>-986</v>
      </c>
      <c r="L32" s="166">
        <f t="shared" si="15"/>
        <v>29008</v>
      </c>
      <c r="M32" s="167">
        <f t="shared" si="12"/>
        <v>1.4866164143808099E-2</v>
      </c>
    </row>
    <row r="33" spans="2:13" x14ac:dyDescent="0.25">
      <c r="B33" s="165" t="s">
        <v>130</v>
      </c>
      <c r="C33" s="166">
        <v>11519</v>
      </c>
      <c r="D33" s="166">
        <v>134</v>
      </c>
      <c r="E33" s="166">
        <v>12546</v>
      </c>
      <c r="F33" s="166">
        <v>14777</v>
      </c>
      <c r="G33" s="166">
        <v>13260</v>
      </c>
      <c r="H33" s="166">
        <v>12479</v>
      </c>
      <c r="I33" s="181">
        <f t="shared" si="16"/>
        <v>-5.8898944193061853E-2</v>
      </c>
      <c r="J33" s="167">
        <f t="shared" si="13"/>
        <v>92.126865671641795</v>
      </c>
      <c r="K33" s="166">
        <f t="shared" si="14"/>
        <v>-781</v>
      </c>
      <c r="L33" s="166">
        <f t="shared" si="15"/>
        <v>12345</v>
      </c>
      <c r="M33" s="167">
        <f t="shared" si="12"/>
        <v>5.5987584834942287E-3</v>
      </c>
    </row>
    <row r="34" spans="2:13" x14ac:dyDescent="0.25">
      <c r="B34" s="165" t="s">
        <v>133</v>
      </c>
      <c r="C34" s="166">
        <v>12800</v>
      </c>
      <c r="D34" s="166">
        <v>319</v>
      </c>
      <c r="E34" s="166">
        <v>7647</v>
      </c>
      <c r="F34" s="166">
        <v>13233</v>
      </c>
      <c r="G34" s="166">
        <v>13117</v>
      </c>
      <c r="H34" s="166">
        <v>10601</v>
      </c>
      <c r="I34" s="181">
        <f t="shared" si="16"/>
        <v>-0.1918121521689411</v>
      </c>
      <c r="J34" s="167">
        <f t="shared" si="13"/>
        <v>32.231974921630091</v>
      </c>
      <c r="K34" s="166">
        <f t="shared" si="14"/>
        <v>-2516</v>
      </c>
      <c r="L34" s="166">
        <f t="shared" si="15"/>
        <v>10282</v>
      </c>
      <c r="M34" s="167">
        <f t="shared" si="12"/>
        <v>4.7561854862987673E-3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35025</v>
      </c>
      <c r="E35" s="171">
        <f t="shared" si="18"/>
        <v>137832</v>
      </c>
      <c r="F35" s="171">
        <f t="shared" ref="F35:H35" si="19">F27-SUM(F28:F34)</f>
        <v>161389</v>
      </c>
      <c r="G35" s="171">
        <f t="shared" si="19"/>
        <v>177562</v>
      </c>
      <c r="H35" s="171">
        <f t="shared" si="19"/>
        <v>173840</v>
      </c>
      <c r="I35" s="182">
        <f t="shared" si="16"/>
        <v>-2.0961692253973263E-2</v>
      </c>
      <c r="J35" s="172">
        <f t="shared" si="13"/>
        <v>3.9633119200571016</v>
      </c>
      <c r="K35" s="171">
        <f>H35-G35</f>
        <v>-3722</v>
      </c>
      <c r="L35" s="171">
        <f t="shared" si="15"/>
        <v>138815</v>
      </c>
      <c r="M35" s="172">
        <f t="shared" si="12"/>
        <v>7.7994084042842901E-2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60212</v>
      </c>
      <c r="E37" s="178">
        <v>473974</v>
      </c>
      <c r="F37" s="178">
        <v>528116</v>
      </c>
      <c r="G37" s="178">
        <v>561508</v>
      </c>
      <c r="H37" s="178">
        <v>579080</v>
      </c>
      <c r="I37" s="179">
        <f>IFERROR(H37/G37-1,"-")</f>
        <v>3.1294300348347681E-2</v>
      </c>
      <c r="J37" s="179">
        <f>IFERROR(H37/D37-1,"-")</f>
        <v>8.6173520228525877</v>
      </c>
      <c r="K37" s="178">
        <f>H37-G37</f>
        <v>17572</v>
      </c>
      <c r="L37" s="178">
        <f>H37-D37</f>
        <v>518868</v>
      </c>
      <c r="M37" s="179">
        <f t="shared" ref="M37:M49" si="20">H37/H$9</f>
        <v>0.25980680043447696</v>
      </c>
    </row>
    <row r="38" spans="2:13" x14ac:dyDescent="0.25">
      <c r="B38" s="161" t="s">
        <v>99</v>
      </c>
      <c r="C38" s="162">
        <v>13953</v>
      </c>
      <c r="D38" s="162">
        <v>20214</v>
      </c>
      <c r="E38" s="162">
        <v>39365</v>
      </c>
      <c r="F38" s="162">
        <v>36909</v>
      </c>
      <c r="G38" s="162">
        <v>35905</v>
      </c>
      <c r="H38" s="162">
        <v>39006</v>
      </c>
      <c r="I38" s="180">
        <f>IFERROR(H38/G38-1,"-")</f>
        <v>8.63668012811587E-2</v>
      </c>
      <c r="J38" s="163">
        <f t="shared" ref="J38:J49" si="21">IFERROR(H38/D38-1,"-")</f>
        <v>0.92965271593944787</v>
      </c>
      <c r="K38" s="162">
        <f t="shared" ref="K38:K48" si="22">H38-G38</f>
        <v>3101</v>
      </c>
      <c r="L38" s="162">
        <f t="shared" ref="L38:L49" si="23">H38-D38</f>
        <v>18792</v>
      </c>
      <c r="M38" s="163">
        <f t="shared" si="20"/>
        <v>1.7500214232484643E-2</v>
      </c>
    </row>
    <row r="39" spans="2:13" x14ac:dyDescent="0.25">
      <c r="B39" s="165" t="s">
        <v>105</v>
      </c>
      <c r="C39" s="166">
        <v>5079</v>
      </c>
      <c r="D39" s="166">
        <v>16408</v>
      </c>
      <c r="E39" s="166">
        <v>16361</v>
      </c>
      <c r="F39" s="166">
        <v>14446</v>
      </c>
      <c r="G39" s="166">
        <v>14932</v>
      </c>
      <c r="H39" s="166">
        <v>15698</v>
      </c>
      <c r="I39" s="181">
        <f>IFERROR(H39/G39-1,"-")</f>
        <v>5.1299223144923634E-2</v>
      </c>
      <c r="J39" s="167">
        <f t="shared" si="21"/>
        <v>-4.3271574841540761E-2</v>
      </c>
      <c r="K39" s="166">
        <f t="shared" si="22"/>
        <v>766</v>
      </c>
      <c r="L39" s="166">
        <f t="shared" si="23"/>
        <v>-710</v>
      </c>
      <c r="M39" s="167">
        <f t="shared" si="20"/>
        <v>7.0429770553644038E-3</v>
      </c>
    </row>
    <row r="40" spans="2:13" x14ac:dyDescent="0.25">
      <c r="B40" s="165" t="s">
        <v>102</v>
      </c>
      <c r="C40" s="166">
        <v>8874</v>
      </c>
      <c r="D40" s="166">
        <v>3806</v>
      </c>
      <c r="E40" s="166">
        <v>23004</v>
      </c>
      <c r="F40" s="166">
        <v>22463</v>
      </c>
      <c r="G40" s="166">
        <v>20973</v>
      </c>
      <c r="H40" s="166">
        <v>23308</v>
      </c>
      <c r="I40" s="181">
        <f>IFERROR(H40/G40-1,"-")</f>
        <v>0.11133361941543884</v>
      </c>
      <c r="J40" s="167">
        <f t="shared" si="21"/>
        <v>5.1240147136100891</v>
      </c>
      <c r="K40" s="166">
        <f t="shared" si="22"/>
        <v>2335</v>
      </c>
      <c r="L40" s="166">
        <f t="shared" si="23"/>
        <v>19502</v>
      </c>
      <c r="M40" s="167">
        <f t="shared" si="20"/>
        <v>1.045723717712024E-2</v>
      </c>
    </row>
    <row r="41" spans="2:13" x14ac:dyDescent="0.25">
      <c r="B41" s="161" t="s">
        <v>109</v>
      </c>
      <c r="C41" s="162">
        <v>235324</v>
      </c>
      <c r="D41" s="162">
        <v>39998</v>
      </c>
      <c r="E41" s="162">
        <v>434609</v>
      </c>
      <c r="F41" s="162">
        <v>491207</v>
      </c>
      <c r="G41" s="162">
        <v>525603</v>
      </c>
      <c r="H41" s="162">
        <v>540074</v>
      </c>
      <c r="I41" s="180">
        <f>IFERROR(H41/G41-1,"-")</f>
        <v>2.7532186840638184E-2</v>
      </c>
      <c r="J41" s="163">
        <f t="shared" si="21"/>
        <v>12.502525126256312</v>
      </c>
      <c r="K41" s="162">
        <f t="shared" si="22"/>
        <v>14471</v>
      </c>
      <c r="L41" s="162">
        <f t="shared" si="23"/>
        <v>500076</v>
      </c>
      <c r="M41" s="163">
        <f t="shared" si="20"/>
        <v>0.2423065862019923</v>
      </c>
    </row>
    <row r="42" spans="2:13" x14ac:dyDescent="0.25">
      <c r="B42" s="165" t="s">
        <v>112</v>
      </c>
      <c r="C42" s="166">
        <v>106790</v>
      </c>
      <c r="D42" s="166">
        <v>1361</v>
      </c>
      <c r="E42" s="166">
        <v>204109</v>
      </c>
      <c r="F42" s="166">
        <v>238903</v>
      </c>
      <c r="G42" s="166">
        <v>262960</v>
      </c>
      <c r="H42" s="166">
        <v>270009</v>
      </c>
      <c r="I42" s="181">
        <f t="shared" ref="I42:I49" si="24">IFERROR(H42/G42-1,"-")</f>
        <v>2.6806358381502804E-2</v>
      </c>
      <c r="J42" s="167">
        <f t="shared" si="21"/>
        <v>197.39015429831008</v>
      </c>
      <c r="K42" s="166">
        <f t="shared" si="22"/>
        <v>7049</v>
      </c>
      <c r="L42" s="166">
        <f t="shared" si="23"/>
        <v>268648</v>
      </c>
      <c r="M42" s="167">
        <f t="shared" si="20"/>
        <v>0.12114073077728929</v>
      </c>
    </row>
    <row r="43" spans="2:13" x14ac:dyDescent="0.25">
      <c r="B43" s="165" t="s">
        <v>115</v>
      </c>
      <c r="C43" s="166">
        <v>11703</v>
      </c>
      <c r="D43" s="166">
        <v>3175</v>
      </c>
      <c r="E43" s="166">
        <v>15816</v>
      </c>
      <c r="F43" s="166">
        <v>19783</v>
      </c>
      <c r="G43" s="166">
        <v>20195</v>
      </c>
      <c r="H43" s="166">
        <v>20949</v>
      </c>
      <c r="I43" s="181">
        <f t="shared" si="24"/>
        <v>3.7335974251052173E-2</v>
      </c>
      <c r="J43" s="167">
        <f t="shared" si="21"/>
        <v>5.5981102362204727</v>
      </c>
      <c r="K43" s="166">
        <f t="shared" si="22"/>
        <v>754</v>
      </c>
      <c r="L43" s="166">
        <f t="shared" si="23"/>
        <v>17774</v>
      </c>
      <c r="M43" s="167">
        <f t="shared" si="20"/>
        <v>9.3988614048177415E-3</v>
      </c>
    </row>
    <row r="44" spans="2:13" x14ac:dyDescent="0.25">
      <c r="B44" s="165" t="s">
        <v>118</v>
      </c>
      <c r="C44" s="166">
        <v>5799</v>
      </c>
      <c r="D44" s="166">
        <v>5674</v>
      </c>
      <c r="E44" s="166">
        <v>11604</v>
      </c>
      <c r="F44" s="166">
        <v>13097</v>
      </c>
      <c r="G44" s="166">
        <v>12608</v>
      </c>
      <c r="H44" s="166">
        <v>13345</v>
      </c>
      <c r="I44" s="181">
        <f t="shared" si="24"/>
        <v>5.8454949238578635E-2</v>
      </c>
      <c r="J44" s="167">
        <f t="shared" si="21"/>
        <v>1.3519562918575962</v>
      </c>
      <c r="K44" s="166">
        <f t="shared" si="22"/>
        <v>737</v>
      </c>
      <c r="L44" s="166">
        <f t="shared" si="23"/>
        <v>7671</v>
      </c>
      <c r="M44" s="167">
        <f t="shared" si="20"/>
        <v>5.9872932095705166E-3</v>
      </c>
    </row>
    <row r="45" spans="2:13" x14ac:dyDescent="0.25">
      <c r="B45" s="165" t="s">
        <v>125</v>
      </c>
      <c r="C45" s="166">
        <v>10447</v>
      </c>
      <c r="D45" s="166">
        <v>970</v>
      </c>
      <c r="E45" s="166">
        <v>24963</v>
      </c>
      <c r="F45" s="166">
        <v>21459</v>
      </c>
      <c r="G45" s="166">
        <v>23603</v>
      </c>
      <c r="H45" s="166">
        <v>21138</v>
      </c>
      <c r="I45" s="181">
        <f t="shared" si="24"/>
        <v>-0.10443587679532262</v>
      </c>
      <c r="J45" s="167">
        <f t="shared" si="21"/>
        <v>20.791752577319588</v>
      </c>
      <c r="K45" s="166">
        <f t="shared" si="22"/>
        <v>-2465</v>
      </c>
      <c r="L45" s="166">
        <f t="shared" si="23"/>
        <v>20168</v>
      </c>
      <c r="M45" s="167">
        <f t="shared" si="20"/>
        <v>9.483657089839009E-3</v>
      </c>
    </row>
    <row r="46" spans="2:13" x14ac:dyDescent="0.25">
      <c r="B46" s="165" t="s">
        <v>121</v>
      </c>
      <c r="C46" s="166">
        <v>9027</v>
      </c>
      <c r="D46" s="166">
        <v>1109</v>
      </c>
      <c r="E46" s="166">
        <v>15247</v>
      </c>
      <c r="F46" s="166">
        <v>17327</v>
      </c>
      <c r="G46" s="166">
        <v>19324</v>
      </c>
      <c r="H46" s="166">
        <v>15500</v>
      </c>
      <c r="I46" s="181">
        <f t="shared" si="24"/>
        <v>-0.19788863589318983</v>
      </c>
      <c r="J46" s="167">
        <f t="shared" si="21"/>
        <v>12.976555455365194</v>
      </c>
      <c r="K46" s="166">
        <f t="shared" si="22"/>
        <v>-3824</v>
      </c>
      <c r="L46" s="166">
        <f t="shared" si="23"/>
        <v>14391</v>
      </c>
      <c r="M46" s="167">
        <f t="shared" si="20"/>
        <v>6.9541434805802174E-3</v>
      </c>
    </row>
    <row r="47" spans="2:13" x14ac:dyDescent="0.25">
      <c r="B47" s="165" t="s">
        <v>130</v>
      </c>
      <c r="C47" s="166">
        <v>9587</v>
      </c>
      <c r="D47" s="166">
        <v>169</v>
      </c>
      <c r="E47" s="166">
        <v>11974</v>
      </c>
      <c r="F47" s="166">
        <v>13918</v>
      </c>
      <c r="G47" s="166">
        <v>12602</v>
      </c>
      <c r="H47" s="166">
        <v>13034</v>
      </c>
      <c r="I47" s="181">
        <f t="shared" si="24"/>
        <v>3.428027297254399E-2</v>
      </c>
      <c r="J47" s="167">
        <f t="shared" si="21"/>
        <v>76.124260355029591</v>
      </c>
      <c r="K47" s="166">
        <f t="shared" si="22"/>
        <v>432</v>
      </c>
      <c r="L47" s="166">
        <f t="shared" si="23"/>
        <v>12865</v>
      </c>
      <c r="M47" s="167">
        <f t="shared" si="20"/>
        <v>5.8477616855408107E-3</v>
      </c>
    </row>
    <row r="48" spans="2:13" x14ac:dyDescent="0.25">
      <c r="B48" s="165" t="s">
        <v>133</v>
      </c>
      <c r="C48" s="166">
        <v>15367</v>
      </c>
      <c r="D48" s="166">
        <v>1499</v>
      </c>
      <c r="E48" s="166">
        <v>11217</v>
      </c>
      <c r="F48" s="166">
        <v>13963</v>
      </c>
      <c r="G48" s="166">
        <v>14657</v>
      </c>
      <c r="H48" s="166">
        <v>11393</v>
      </c>
      <c r="I48" s="181">
        <f t="shared" si="24"/>
        <v>-0.22269222896909324</v>
      </c>
      <c r="J48" s="167">
        <f t="shared" si="21"/>
        <v>6.6004002668445629</v>
      </c>
      <c r="K48" s="166">
        <f t="shared" si="22"/>
        <v>-3264</v>
      </c>
      <c r="L48" s="166">
        <f t="shared" si="23"/>
        <v>9894</v>
      </c>
      <c r="M48" s="167">
        <f t="shared" si="20"/>
        <v>5.111519785435511E-3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26041</v>
      </c>
      <c r="E49" s="171">
        <f t="shared" si="26"/>
        <v>139679</v>
      </c>
      <c r="F49" s="171">
        <f t="shared" ref="F49:H49" si="27">F41-SUM(F42:F48)</f>
        <v>152757</v>
      </c>
      <c r="G49" s="171">
        <f t="shared" si="27"/>
        <v>159654</v>
      </c>
      <c r="H49" s="171">
        <f t="shared" si="27"/>
        <v>174706</v>
      </c>
      <c r="I49" s="182">
        <f t="shared" si="24"/>
        <v>9.4278878073834615E-2</v>
      </c>
      <c r="J49" s="172">
        <f t="shared" si="21"/>
        <v>5.7088821473829734</v>
      </c>
      <c r="K49" s="171">
        <f>H49-G49</f>
        <v>15052</v>
      </c>
      <c r="L49" s="171">
        <f t="shared" si="23"/>
        <v>148665</v>
      </c>
      <c r="M49" s="172">
        <f t="shared" si="20"/>
        <v>7.8382618768919193E-2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3463</v>
      </c>
      <c r="E51" s="178">
        <v>14300</v>
      </c>
      <c r="F51" s="178">
        <v>24366</v>
      </c>
      <c r="G51" s="178">
        <v>20854</v>
      </c>
      <c r="H51" s="178">
        <v>18447</v>
      </c>
      <c r="I51" s="179">
        <f>IFERROR(H51/G51-1,"-")</f>
        <v>-0.11542150187014477</v>
      </c>
      <c r="J51" s="179">
        <f>IFERROR(H51/D51-1,"-")</f>
        <v>4.3268842044470111</v>
      </c>
      <c r="K51" s="178">
        <f>H51-G51</f>
        <v>-2407</v>
      </c>
      <c r="L51" s="178">
        <f>H51-D51</f>
        <v>14984</v>
      </c>
      <c r="M51" s="179">
        <f t="shared" ref="M51:M63" si="28">H51/H$9</f>
        <v>8.2763280507266637E-3</v>
      </c>
    </row>
    <row r="52" spans="2:13" x14ac:dyDescent="0.25">
      <c r="B52" s="161" t="s">
        <v>99</v>
      </c>
      <c r="C52" s="162">
        <v>1123</v>
      </c>
      <c r="D52" s="162">
        <v>787</v>
      </c>
      <c r="E52" s="162">
        <v>1482</v>
      </c>
      <c r="F52" s="162">
        <v>10615</v>
      </c>
      <c r="G52" s="162">
        <v>5673</v>
      </c>
      <c r="H52" s="162">
        <v>3481</v>
      </c>
      <c r="I52" s="180">
        <f>IFERROR(H52/G52-1,"-")</f>
        <v>-0.38639167988718492</v>
      </c>
      <c r="J52" s="163">
        <f t="shared" ref="J52:J63" si="29">IFERROR(H52/D52-1,"-")</f>
        <v>3.4231257941550188</v>
      </c>
      <c r="K52" s="162">
        <f t="shared" ref="K52:K62" si="30">H52-G52</f>
        <v>-2192</v>
      </c>
      <c r="L52" s="162">
        <f t="shared" ref="L52:L63" si="31">H52-D52</f>
        <v>2694</v>
      </c>
      <c r="M52" s="163">
        <f t="shared" si="28"/>
        <v>1.5617660294128864E-3</v>
      </c>
    </row>
    <row r="53" spans="2:13" x14ac:dyDescent="0.25">
      <c r="B53" s="165" t="s">
        <v>105</v>
      </c>
      <c r="C53" s="166">
        <v>538</v>
      </c>
      <c r="D53" s="166">
        <v>309</v>
      </c>
      <c r="E53" s="166">
        <v>479</v>
      </c>
      <c r="F53" s="166">
        <v>7891</v>
      </c>
      <c r="G53" s="166">
        <v>3879</v>
      </c>
      <c r="H53" s="166">
        <v>2185</v>
      </c>
      <c r="I53" s="181">
        <f>IFERROR(H53/G53-1,"-")</f>
        <v>-0.43671049239494719</v>
      </c>
      <c r="J53" s="167">
        <f t="shared" si="29"/>
        <v>6.0711974110032365</v>
      </c>
      <c r="K53" s="166">
        <f t="shared" si="30"/>
        <v>-1694</v>
      </c>
      <c r="L53" s="166">
        <f t="shared" si="31"/>
        <v>1876</v>
      </c>
      <c r="M53" s="167">
        <f t="shared" si="28"/>
        <v>9.8030990355275969E-4</v>
      </c>
    </row>
    <row r="54" spans="2:13" x14ac:dyDescent="0.25">
      <c r="B54" s="165" t="s">
        <v>102</v>
      </c>
      <c r="C54" s="166">
        <v>585</v>
      </c>
      <c r="D54" s="166">
        <v>478</v>
      </c>
      <c r="E54" s="166">
        <v>1003</v>
      </c>
      <c r="F54" s="166">
        <v>2724</v>
      </c>
      <c r="G54" s="166">
        <v>1794</v>
      </c>
      <c r="H54" s="166">
        <v>1296</v>
      </c>
      <c r="I54" s="181">
        <f>IFERROR(H54/G54-1,"-")</f>
        <v>-0.27759197324414719</v>
      </c>
      <c r="J54" s="167">
        <f t="shared" si="29"/>
        <v>1.7112970711297071</v>
      </c>
      <c r="K54" s="166">
        <f t="shared" si="30"/>
        <v>-498</v>
      </c>
      <c r="L54" s="166">
        <f t="shared" si="31"/>
        <v>818</v>
      </c>
      <c r="M54" s="167">
        <f t="shared" si="28"/>
        <v>5.8145612586012663E-4</v>
      </c>
    </row>
    <row r="55" spans="2:13" x14ac:dyDescent="0.25">
      <c r="B55" s="161" t="s">
        <v>109</v>
      </c>
      <c r="C55" s="162">
        <v>8947</v>
      </c>
      <c r="D55" s="162">
        <v>2676</v>
      </c>
      <c r="E55" s="162">
        <v>12818</v>
      </c>
      <c r="F55" s="162">
        <v>13751</v>
      </c>
      <c r="G55" s="162">
        <v>15181</v>
      </c>
      <c r="H55" s="162">
        <v>14966</v>
      </c>
      <c r="I55" s="180">
        <f>IFERROR(H55/G55-1,"-")</f>
        <v>-1.4162439891970191E-2</v>
      </c>
      <c r="J55" s="163">
        <f t="shared" si="29"/>
        <v>4.5926756352765326</v>
      </c>
      <c r="K55" s="162">
        <f t="shared" si="30"/>
        <v>-215</v>
      </c>
      <c r="L55" s="162">
        <f t="shared" si="31"/>
        <v>12290</v>
      </c>
      <c r="M55" s="163">
        <f t="shared" si="28"/>
        <v>6.7145620213137766E-3</v>
      </c>
    </row>
    <row r="56" spans="2:13" x14ac:dyDescent="0.25">
      <c r="B56" s="165" t="s">
        <v>112</v>
      </c>
      <c r="C56" s="166">
        <v>2897</v>
      </c>
      <c r="D56" s="166">
        <v>55</v>
      </c>
      <c r="E56" s="166">
        <v>4284</v>
      </c>
      <c r="F56" s="166">
        <v>3985</v>
      </c>
      <c r="G56" s="166">
        <v>4530</v>
      </c>
      <c r="H56" s="166">
        <v>5158</v>
      </c>
      <c r="I56" s="181">
        <f t="shared" ref="I56:I63" si="32">IFERROR(H56/G56-1,"-")</f>
        <v>0.1386313465783664</v>
      </c>
      <c r="J56" s="167">
        <f t="shared" si="29"/>
        <v>92.781818181818181</v>
      </c>
      <c r="K56" s="166">
        <f t="shared" si="30"/>
        <v>628</v>
      </c>
      <c r="L56" s="166">
        <f t="shared" si="31"/>
        <v>5103</v>
      </c>
      <c r="M56" s="167">
        <f t="shared" si="28"/>
        <v>2.3141594885698557E-3</v>
      </c>
    </row>
    <row r="57" spans="2:13" x14ac:dyDescent="0.25">
      <c r="B57" s="165" t="s">
        <v>115</v>
      </c>
      <c r="C57" s="166">
        <v>2253</v>
      </c>
      <c r="D57" s="166">
        <v>1007</v>
      </c>
      <c r="E57" s="166">
        <v>3320</v>
      </c>
      <c r="F57" s="166">
        <v>2533</v>
      </c>
      <c r="G57" s="166">
        <v>3337</v>
      </c>
      <c r="H57" s="166">
        <v>3212</v>
      </c>
      <c r="I57" s="181">
        <f t="shared" si="32"/>
        <v>-3.7458795325142291E-2</v>
      </c>
      <c r="J57" s="167">
        <f t="shared" si="29"/>
        <v>2.1896722939424031</v>
      </c>
      <c r="K57" s="166">
        <f t="shared" si="30"/>
        <v>-125</v>
      </c>
      <c r="L57" s="166">
        <f t="shared" si="31"/>
        <v>2205</v>
      </c>
      <c r="M57" s="167">
        <f t="shared" si="28"/>
        <v>1.4410779909434619E-3</v>
      </c>
    </row>
    <row r="58" spans="2:13" x14ac:dyDescent="0.25">
      <c r="B58" s="165" t="s">
        <v>118</v>
      </c>
      <c r="C58" s="166">
        <v>449</v>
      </c>
      <c r="D58" s="166">
        <v>446</v>
      </c>
      <c r="E58" s="166">
        <v>1008</v>
      </c>
      <c r="F58" s="166">
        <v>1449</v>
      </c>
      <c r="G58" s="166">
        <v>1165</v>
      </c>
      <c r="H58" s="166">
        <v>904</v>
      </c>
      <c r="I58" s="181">
        <f t="shared" si="32"/>
        <v>-0.22403433476394852</v>
      </c>
      <c r="J58" s="167">
        <f t="shared" si="29"/>
        <v>1.0269058295964126</v>
      </c>
      <c r="K58" s="166">
        <f t="shared" si="30"/>
        <v>-261</v>
      </c>
      <c r="L58" s="166">
        <f t="shared" si="31"/>
        <v>458</v>
      </c>
      <c r="M58" s="167">
        <f t="shared" si="28"/>
        <v>4.0558359396416236E-4</v>
      </c>
    </row>
    <row r="59" spans="2:13" x14ac:dyDescent="0.25">
      <c r="B59" s="165" t="s">
        <v>125</v>
      </c>
      <c r="C59" s="166">
        <v>218</v>
      </c>
      <c r="D59" s="166">
        <v>55</v>
      </c>
      <c r="E59" s="166">
        <v>375</v>
      </c>
      <c r="F59" s="166">
        <v>331</v>
      </c>
      <c r="G59" s="166">
        <v>537</v>
      </c>
      <c r="H59" s="166">
        <v>447</v>
      </c>
      <c r="I59" s="181">
        <f t="shared" si="32"/>
        <v>-0.16759776536312854</v>
      </c>
      <c r="J59" s="167">
        <f t="shared" si="29"/>
        <v>7.127272727272727</v>
      </c>
      <c r="K59" s="166">
        <f t="shared" si="30"/>
        <v>-90</v>
      </c>
      <c r="L59" s="166">
        <f t="shared" si="31"/>
        <v>392</v>
      </c>
      <c r="M59" s="167">
        <f t="shared" si="28"/>
        <v>2.0054852489157144E-4</v>
      </c>
    </row>
    <row r="60" spans="2:13" x14ac:dyDescent="0.25">
      <c r="B60" s="165" t="s">
        <v>121</v>
      </c>
      <c r="C60" s="166">
        <v>187</v>
      </c>
      <c r="D60" s="166">
        <v>80</v>
      </c>
      <c r="E60" s="166">
        <v>344</v>
      </c>
      <c r="F60" s="166">
        <v>345</v>
      </c>
      <c r="G60" s="166">
        <v>387</v>
      </c>
      <c r="H60" s="166">
        <v>422</v>
      </c>
      <c r="I60" s="181">
        <f t="shared" si="32"/>
        <v>9.04392764857882E-2</v>
      </c>
      <c r="J60" s="167">
        <f t="shared" si="29"/>
        <v>4.2750000000000004</v>
      </c>
      <c r="K60" s="166">
        <f t="shared" si="30"/>
        <v>35</v>
      </c>
      <c r="L60" s="166">
        <f t="shared" si="31"/>
        <v>342</v>
      </c>
      <c r="M60" s="167">
        <f t="shared" si="28"/>
        <v>1.8933216443902271E-4</v>
      </c>
    </row>
    <row r="61" spans="2:13" x14ac:dyDescent="0.25">
      <c r="B61" s="165" t="s">
        <v>130</v>
      </c>
      <c r="C61" s="166">
        <v>136</v>
      </c>
      <c r="D61" s="166">
        <v>22</v>
      </c>
      <c r="E61" s="166">
        <v>44</v>
      </c>
      <c r="F61" s="166">
        <v>149</v>
      </c>
      <c r="G61" s="166">
        <v>78</v>
      </c>
      <c r="H61" s="166">
        <v>164</v>
      </c>
      <c r="I61" s="181">
        <f t="shared" si="32"/>
        <v>1.1025641025641026</v>
      </c>
      <c r="J61" s="167">
        <f t="shared" si="29"/>
        <v>6.4545454545454541</v>
      </c>
      <c r="K61" s="166">
        <f t="shared" si="30"/>
        <v>86</v>
      </c>
      <c r="L61" s="166">
        <f t="shared" si="31"/>
        <v>142</v>
      </c>
      <c r="M61" s="167">
        <f t="shared" si="28"/>
        <v>7.3579324568719728E-5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88</v>
      </c>
      <c r="F62" s="166">
        <v>133</v>
      </c>
      <c r="G62" s="166">
        <v>85</v>
      </c>
      <c r="H62" s="166">
        <v>324</v>
      </c>
      <c r="I62" s="181">
        <f t="shared" si="32"/>
        <v>2.8117647058823527</v>
      </c>
      <c r="J62" s="167">
        <f t="shared" si="29"/>
        <v>22.142857142857142</v>
      </c>
      <c r="K62" s="166">
        <f t="shared" si="30"/>
        <v>239</v>
      </c>
      <c r="L62" s="166">
        <f t="shared" si="31"/>
        <v>310</v>
      </c>
      <c r="M62" s="167">
        <f t="shared" si="28"/>
        <v>1.4536403146503166E-4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997</v>
      </c>
      <c r="E63" s="171">
        <f t="shared" si="34"/>
        <v>3355</v>
      </c>
      <c r="F63" s="171">
        <f t="shared" ref="F63:H63" si="35">F55-SUM(F56:F62)</f>
        <v>4826</v>
      </c>
      <c r="G63" s="171">
        <f t="shared" si="35"/>
        <v>5062</v>
      </c>
      <c r="H63" s="171">
        <f t="shared" si="35"/>
        <v>4335</v>
      </c>
      <c r="I63" s="182">
        <f t="shared" si="32"/>
        <v>-0.14361912287633349</v>
      </c>
      <c r="J63" s="172">
        <f t="shared" si="29"/>
        <v>3.3480441323971917</v>
      </c>
      <c r="K63" s="171">
        <f>H63-G63</f>
        <v>-727</v>
      </c>
      <c r="L63" s="171">
        <f t="shared" si="31"/>
        <v>3338</v>
      </c>
      <c r="M63" s="172">
        <f t="shared" si="28"/>
        <v>1.9449169024719512E-3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13697</v>
      </c>
      <c r="E65" s="178">
        <v>56946</v>
      </c>
      <c r="F65" s="178">
        <v>71722</v>
      </c>
      <c r="G65" s="178">
        <v>100800</v>
      </c>
      <c r="H65" s="178">
        <v>78000</v>
      </c>
      <c r="I65" s="179">
        <f>IFERROR(H65/G65-1,"-")</f>
        <v>-0.22619047619047616</v>
      </c>
      <c r="J65" s="179">
        <f>IFERROR(H65/D65-1,"-")</f>
        <v>4.6946776666423302</v>
      </c>
      <c r="K65" s="178">
        <f>H65-G65</f>
        <v>-22800</v>
      </c>
      <c r="L65" s="178">
        <f>H65-D65</f>
        <v>64303</v>
      </c>
      <c r="M65" s="179">
        <f t="shared" ref="M65:M77" si="36">H65/H$9</f>
        <v>3.4995044611952061E-2</v>
      </c>
    </row>
    <row r="66" spans="2:13" x14ac:dyDescent="0.25">
      <c r="B66" s="161" t="s">
        <v>99</v>
      </c>
      <c r="C66" s="162">
        <v>5545</v>
      </c>
      <c r="D66" s="162">
        <v>6965</v>
      </c>
      <c r="E66" s="162">
        <v>12964</v>
      </c>
      <c r="F66" s="162">
        <v>7172</v>
      </c>
      <c r="G66" s="162">
        <v>21594</v>
      </c>
      <c r="H66" s="162">
        <v>13320</v>
      </c>
      <c r="I66" s="180">
        <f>IFERROR(H66/G66-1,"-")</f>
        <v>-0.38316198944151159</v>
      </c>
      <c r="J66" s="163">
        <f t="shared" ref="J66:J77" si="37">IFERROR(H66/D66-1,"-")</f>
        <v>0.91241923905240485</v>
      </c>
      <c r="K66" s="162">
        <f t="shared" ref="K66:K76" si="38">H66-G66</f>
        <v>-8274</v>
      </c>
      <c r="L66" s="162">
        <f t="shared" ref="L66:L77" si="39">H66-D66</f>
        <v>6355</v>
      </c>
      <c r="M66" s="163">
        <f t="shared" si="36"/>
        <v>5.9760768491179681E-3</v>
      </c>
    </row>
    <row r="67" spans="2:13" x14ac:dyDescent="0.25">
      <c r="B67" s="165" t="s">
        <v>105</v>
      </c>
      <c r="C67" s="166">
        <v>2263</v>
      </c>
      <c r="D67" s="166">
        <v>6811</v>
      </c>
      <c r="E67" s="166">
        <v>9096</v>
      </c>
      <c r="F67" s="166">
        <v>4567</v>
      </c>
      <c r="G67" s="166">
        <v>12190</v>
      </c>
      <c r="H67" s="166">
        <v>4997</v>
      </c>
      <c r="I67" s="181">
        <f>IFERROR(H67/G67-1,"-")</f>
        <v>-0.59007383100902377</v>
      </c>
      <c r="J67" s="167">
        <f t="shared" si="37"/>
        <v>-0.26633387167816769</v>
      </c>
      <c r="K67" s="166">
        <f t="shared" si="38"/>
        <v>-7193</v>
      </c>
      <c r="L67" s="166">
        <f t="shared" si="39"/>
        <v>-1814</v>
      </c>
      <c r="M67" s="167">
        <f t="shared" si="36"/>
        <v>2.2419261272554418E-3</v>
      </c>
    </row>
    <row r="68" spans="2:13" x14ac:dyDescent="0.25">
      <c r="B68" s="165" t="s">
        <v>102</v>
      </c>
      <c r="C68" s="166">
        <v>3282</v>
      </c>
      <c r="D68" s="166">
        <v>154</v>
      </c>
      <c r="E68" s="166">
        <v>3868</v>
      </c>
      <c r="F68" s="166">
        <v>2605</v>
      </c>
      <c r="G68" s="166">
        <v>9404</v>
      </c>
      <c r="H68" s="166">
        <v>8323</v>
      </c>
      <c r="I68" s="181">
        <f>IFERROR(H68/G68-1,"-")</f>
        <v>-0.11495108464483195</v>
      </c>
      <c r="J68" s="167">
        <f t="shared" si="37"/>
        <v>53.045454545454547</v>
      </c>
      <c r="K68" s="166">
        <f t="shared" si="38"/>
        <v>-1081</v>
      </c>
      <c r="L68" s="166">
        <f t="shared" si="39"/>
        <v>8169</v>
      </c>
      <c r="M68" s="167">
        <f t="shared" si="36"/>
        <v>3.7341507218625258E-3</v>
      </c>
    </row>
    <row r="69" spans="2:13" x14ac:dyDescent="0.25">
      <c r="B69" s="161" t="s">
        <v>109</v>
      </c>
      <c r="C69" s="162">
        <v>18528</v>
      </c>
      <c r="D69" s="162">
        <v>6732</v>
      </c>
      <c r="E69" s="162">
        <v>43982</v>
      </c>
      <c r="F69" s="162">
        <v>64550</v>
      </c>
      <c r="G69" s="162">
        <v>79206</v>
      </c>
      <c r="H69" s="162">
        <v>64680</v>
      </c>
      <c r="I69" s="180">
        <f>IFERROR(H69/G69-1,"-")</f>
        <v>-0.18339519733353538</v>
      </c>
      <c r="J69" s="163">
        <f t="shared" si="37"/>
        <v>8.6078431372549016</v>
      </c>
      <c r="K69" s="162">
        <f t="shared" si="38"/>
        <v>-14526</v>
      </c>
      <c r="L69" s="162">
        <f t="shared" si="39"/>
        <v>57948</v>
      </c>
      <c r="M69" s="163">
        <f t="shared" si="36"/>
        <v>2.9018967762834098E-2</v>
      </c>
    </row>
    <row r="70" spans="2:13" x14ac:dyDescent="0.25">
      <c r="B70" s="165" t="s">
        <v>112</v>
      </c>
      <c r="C70" s="166">
        <v>7372</v>
      </c>
      <c r="D70" s="166">
        <v>591</v>
      </c>
      <c r="E70" s="166">
        <v>17719</v>
      </c>
      <c r="F70" s="166">
        <v>23608</v>
      </c>
      <c r="G70" s="166">
        <v>30338</v>
      </c>
      <c r="H70" s="166">
        <v>31563</v>
      </c>
      <c r="I70" s="181">
        <f t="shared" ref="I70:I77" si="40">IFERROR(H70/G70-1,"-")</f>
        <v>4.0378403322565815E-2</v>
      </c>
      <c r="J70" s="167">
        <f t="shared" si="37"/>
        <v>52.406091370558379</v>
      </c>
      <c r="K70" s="166">
        <f t="shared" si="38"/>
        <v>1225</v>
      </c>
      <c r="L70" s="166">
        <f t="shared" si="39"/>
        <v>30972</v>
      </c>
      <c r="M70" s="167">
        <f t="shared" si="36"/>
        <v>1.4160879398551833E-2</v>
      </c>
    </row>
    <row r="71" spans="2:13" x14ac:dyDescent="0.25">
      <c r="B71" s="165" t="s">
        <v>115</v>
      </c>
      <c r="C71" s="166">
        <v>2105</v>
      </c>
      <c r="D71" s="166">
        <v>1171</v>
      </c>
      <c r="E71" s="166">
        <v>4763</v>
      </c>
      <c r="F71" s="166">
        <v>3885</v>
      </c>
      <c r="G71" s="166">
        <v>5065</v>
      </c>
      <c r="H71" s="166">
        <v>4978</v>
      </c>
      <c r="I71" s="181">
        <f t="shared" si="40"/>
        <v>-1.7176702862783833E-2</v>
      </c>
      <c r="J71" s="167">
        <f t="shared" si="37"/>
        <v>3.2510674637062342</v>
      </c>
      <c r="K71" s="166">
        <f t="shared" si="38"/>
        <v>-87</v>
      </c>
      <c r="L71" s="166">
        <f t="shared" si="39"/>
        <v>3807</v>
      </c>
      <c r="M71" s="167">
        <f t="shared" si="36"/>
        <v>2.2334016933115049E-3</v>
      </c>
    </row>
    <row r="72" spans="2:13" x14ac:dyDescent="0.25">
      <c r="B72" s="165" t="s">
        <v>118</v>
      </c>
      <c r="C72" s="166">
        <v>2465</v>
      </c>
      <c r="D72" s="166">
        <v>996</v>
      </c>
      <c r="E72" s="166">
        <v>6182</v>
      </c>
      <c r="F72" s="166">
        <v>8347</v>
      </c>
      <c r="G72" s="166">
        <v>9699</v>
      </c>
      <c r="H72" s="166">
        <v>4243</v>
      </c>
      <c r="I72" s="181">
        <f t="shared" si="40"/>
        <v>-0.56253221981647594</v>
      </c>
      <c r="J72" s="167">
        <f t="shared" si="37"/>
        <v>3.2600401606425704</v>
      </c>
      <c r="K72" s="166">
        <f t="shared" si="38"/>
        <v>-5456</v>
      </c>
      <c r="L72" s="166">
        <f t="shared" si="39"/>
        <v>3247</v>
      </c>
      <c r="M72" s="167">
        <f t="shared" si="36"/>
        <v>1.9036406960065719E-3</v>
      </c>
    </row>
    <row r="73" spans="2:13" x14ac:dyDescent="0.25">
      <c r="B73" s="165" t="s">
        <v>125</v>
      </c>
      <c r="C73" s="166">
        <v>210</v>
      </c>
      <c r="D73" s="166">
        <v>182</v>
      </c>
      <c r="E73" s="166">
        <v>1336</v>
      </c>
      <c r="F73" s="166">
        <v>1751</v>
      </c>
      <c r="G73" s="166">
        <v>3178</v>
      </c>
      <c r="H73" s="166">
        <v>2347</v>
      </c>
      <c r="I73" s="181">
        <f t="shared" si="40"/>
        <v>-0.26148521082441789</v>
      </c>
      <c r="J73" s="167">
        <f t="shared" si="37"/>
        <v>11.895604395604396</v>
      </c>
      <c r="K73" s="166">
        <f t="shared" si="38"/>
        <v>-831</v>
      </c>
      <c r="L73" s="166">
        <f t="shared" si="39"/>
        <v>2165</v>
      </c>
      <c r="M73" s="167">
        <f t="shared" si="36"/>
        <v>1.0529919192852756E-3</v>
      </c>
    </row>
    <row r="74" spans="2:13" x14ac:dyDescent="0.25">
      <c r="B74" s="165" t="s">
        <v>121</v>
      </c>
      <c r="C74" s="166">
        <v>472</v>
      </c>
      <c r="D74" s="166">
        <v>365</v>
      </c>
      <c r="E74" s="166">
        <v>1311</v>
      </c>
      <c r="F74" s="166">
        <v>1378</v>
      </c>
      <c r="G74" s="166">
        <v>1856</v>
      </c>
      <c r="H74" s="166">
        <v>1358</v>
      </c>
      <c r="I74" s="181">
        <f t="shared" si="40"/>
        <v>-0.26831896551724133</v>
      </c>
      <c r="J74" s="167">
        <f t="shared" si="37"/>
        <v>2.7205479452054795</v>
      </c>
      <c r="K74" s="166">
        <f t="shared" si="38"/>
        <v>-498</v>
      </c>
      <c r="L74" s="166">
        <f t="shared" si="39"/>
        <v>993</v>
      </c>
      <c r="M74" s="167">
        <f t="shared" si="36"/>
        <v>6.0927269978244749E-4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1002</v>
      </c>
      <c r="F75" s="166">
        <v>3201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6.5010025182972485E-4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331</v>
      </c>
      <c r="F76" s="166">
        <v>934</v>
      </c>
      <c r="G76" s="166">
        <v>1640</v>
      </c>
      <c r="H76" s="166">
        <v>1776</v>
      </c>
      <c r="I76" s="181">
        <f t="shared" si="40"/>
        <v>8.2926829268292757E-2</v>
      </c>
      <c r="J76" s="167" t="str">
        <f t="shared" si="37"/>
        <v>-</v>
      </c>
      <c r="K76" s="166">
        <f t="shared" si="38"/>
        <v>136</v>
      </c>
      <c r="L76" s="166">
        <f t="shared" si="39"/>
        <v>1776</v>
      </c>
      <c r="M76" s="167">
        <f t="shared" si="36"/>
        <v>7.9681024654906243E-4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3426</v>
      </c>
      <c r="E77" s="171">
        <f t="shared" si="42"/>
        <v>11338</v>
      </c>
      <c r="F77" s="171">
        <f t="shared" ref="F77:H77" si="43">F69-SUM(F70:F76)</f>
        <v>21446</v>
      </c>
      <c r="G77" s="171">
        <f t="shared" si="43"/>
        <v>25218</v>
      </c>
      <c r="H77" s="171">
        <f t="shared" si="43"/>
        <v>16966</v>
      </c>
      <c r="I77" s="182">
        <f t="shared" si="40"/>
        <v>-0.32722658418589901</v>
      </c>
      <c r="J77" s="172">
        <f t="shared" si="37"/>
        <v>3.9521307647402217</v>
      </c>
      <c r="K77" s="171">
        <f>H77-G77</f>
        <v>-8252</v>
      </c>
      <c r="L77" s="171">
        <f t="shared" si="39"/>
        <v>13540</v>
      </c>
      <c r="M77" s="172">
        <f t="shared" si="36"/>
        <v>7.6118708575176755E-3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45059</v>
      </c>
      <c r="E79" s="178">
        <v>258125</v>
      </c>
      <c r="F79" s="178">
        <v>307593</v>
      </c>
      <c r="G79" s="178">
        <v>351238</v>
      </c>
      <c r="H79" s="178">
        <v>366681</v>
      </c>
      <c r="I79" s="179">
        <f>IFERROR(H79/G79-1,"-")</f>
        <v>4.3967338385937804E-2</v>
      </c>
      <c r="J79" s="179">
        <f>IFERROR(H79/D79-1,"-")</f>
        <v>7.1377971104551818</v>
      </c>
      <c r="K79" s="178">
        <f>H79-G79</f>
        <v>15443</v>
      </c>
      <c r="L79" s="178">
        <f>H79-D79</f>
        <v>321622</v>
      </c>
      <c r="M79" s="179">
        <f t="shared" ref="M79:M91" si="44">H79/H$9</f>
        <v>0.16451305068404096</v>
      </c>
    </row>
    <row r="80" spans="2:13" x14ac:dyDescent="0.25">
      <c r="B80" s="161" t="s">
        <v>99</v>
      </c>
      <c r="C80" s="162">
        <v>47060</v>
      </c>
      <c r="D80" s="162">
        <v>23087</v>
      </c>
      <c r="E80" s="162">
        <v>115113</v>
      </c>
      <c r="F80" s="162">
        <v>123715</v>
      </c>
      <c r="G80" s="162">
        <v>132182</v>
      </c>
      <c r="H80" s="162">
        <v>139895</v>
      </c>
      <c r="I80" s="180">
        <f>IFERROR(H80/G80-1,"-")</f>
        <v>5.8351364028385033E-2</v>
      </c>
      <c r="J80" s="163">
        <f t="shared" ref="J80:J91" si="45">IFERROR(H80/D80-1,"-")</f>
        <v>5.0594706977952963</v>
      </c>
      <c r="K80" s="162">
        <f t="shared" ref="K80:K90" si="46">H80-G80</f>
        <v>7713</v>
      </c>
      <c r="L80" s="162">
        <f t="shared" ref="L80:L91" si="47">H80-D80</f>
        <v>116808</v>
      </c>
      <c r="M80" s="163">
        <f t="shared" si="44"/>
        <v>6.2764509820372225E-2</v>
      </c>
    </row>
    <row r="81" spans="2:13" x14ac:dyDescent="0.25">
      <c r="B81" s="165" t="s">
        <v>105</v>
      </c>
      <c r="C81" s="166">
        <v>8752</v>
      </c>
      <c r="D81" s="166">
        <v>11490</v>
      </c>
      <c r="E81" s="166">
        <v>32975</v>
      </c>
      <c r="F81" s="166">
        <v>29807</v>
      </c>
      <c r="G81" s="166">
        <v>34767</v>
      </c>
      <c r="H81" s="166">
        <v>31305</v>
      </c>
      <c r="I81" s="181">
        <f>IFERROR(H81/G81-1,"-")</f>
        <v>-9.9577185261886303E-2</v>
      </c>
      <c r="J81" s="167">
        <f t="shared" si="45"/>
        <v>1.7245430809399478</v>
      </c>
      <c r="K81" s="166">
        <f t="shared" si="46"/>
        <v>-3462</v>
      </c>
      <c r="L81" s="166">
        <f t="shared" si="47"/>
        <v>19815</v>
      </c>
      <c r="M81" s="167">
        <f t="shared" si="44"/>
        <v>1.404512655868153E-2</v>
      </c>
    </row>
    <row r="82" spans="2:13" x14ac:dyDescent="0.25">
      <c r="B82" s="165" t="s">
        <v>102</v>
      </c>
      <c r="C82" s="166">
        <v>38308</v>
      </c>
      <c r="D82" s="166">
        <v>11597</v>
      </c>
      <c r="E82" s="166">
        <v>82138</v>
      </c>
      <c r="F82" s="166">
        <v>93908</v>
      </c>
      <c r="G82" s="166">
        <v>97415</v>
      </c>
      <c r="H82" s="166">
        <v>108590</v>
      </c>
      <c r="I82" s="181">
        <f>IFERROR(H82/G82-1,"-")</f>
        <v>0.11471539290663646</v>
      </c>
      <c r="J82" s="167">
        <f t="shared" si="45"/>
        <v>8.3636285246184361</v>
      </c>
      <c r="K82" s="166">
        <f t="shared" si="46"/>
        <v>11175</v>
      </c>
      <c r="L82" s="166">
        <f t="shared" si="47"/>
        <v>96993</v>
      </c>
      <c r="M82" s="167">
        <f t="shared" si="44"/>
        <v>4.8719383261690702E-2</v>
      </c>
    </row>
    <row r="83" spans="2:13" x14ac:dyDescent="0.25">
      <c r="B83" s="161" t="s">
        <v>109</v>
      </c>
      <c r="C83" s="162">
        <v>95182</v>
      </c>
      <c r="D83" s="162">
        <v>21972</v>
      </c>
      <c r="E83" s="162">
        <v>143012</v>
      </c>
      <c r="F83" s="162">
        <v>183878</v>
      </c>
      <c r="G83" s="162">
        <v>219056</v>
      </c>
      <c r="H83" s="162">
        <v>226786</v>
      </c>
      <c r="I83" s="180">
        <f>IFERROR(H83/G83-1,"-")</f>
        <v>3.5287780293623561E-2</v>
      </c>
      <c r="J83" s="163">
        <f t="shared" si="45"/>
        <v>9.3215911159657754</v>
      </c>
      <c r="K83" s="162">
        <f t="shared" si="46"/>
        <v>7730</v>
      </c>
      <c r="L83" s="162">
        <f t="shared" si="47"/>
        <v>204814</v>
      </c>
      <c r="M83" s="163">
        <f t="shared" si="44"/>
        <v>0.10174854086366873</v>
      </c>
    </row>
    <row r="84" spans="2:13" x14ac:dyDescent="0.25">
      <c r="B84" s="165" t="s">
        <v>112</v>
      </c>
      <c r="C84" s="166">
        <v>16800</v>
      </c>
      <c r="D84" s="166">
        <v>1408</v>
      </c>
      <c r="E84" s="166">
        <v>24027</v>
      </c>
      <c r="F84" s="166">
        <v>34229</v>
      </c>
      <c r="G84" s="166">
        <v>41966</v>
      </c>
      <c r="H84" s="166">
        <v>42512</v>
      </c>
      <c r="I84" s="181">
        <f t="shared" ref="I84:I91" si="48">IFERROR(H84/G84-1,"-")</f>
        <v>1.3010532335700375E-2</v>
      </c>
      <c r="J84" s="167">
        <f t="shared" si="45"/>
        <v>29.193181818181817</v>
      </c>
      <c r="K84" s="166">
        <f t="shared" si="46"/>
        <v>546</v>
      </c>
      <c r="L84" s="166">
        <f t="shared" si="47"/>
        <v>41104</v>
      </c>
      <c r="M84" s="167">
        <f t="shared" si="44"/>
        <v>1.9073196622350078E-2</v>
      </c>
    </row>
    <row r="85" spans="2:13" x14ac:dyDescent="0.25">
      <c r="B85" s="165" t="s">
        <v>115</v>
      </c>
      <c r="C85" s="166">
        <v>32881</v>
      </c>
      <c r="D85" s="166">
        <v>4235</v>
      </c>
      <c r="E85" s="166">
        <v>45287</v>
      </c>
      <c r="F85" s="166">
        <v>56966</v>
      </c>
      <c r="G85" s="166">
        <v>65155</v>
      </c>
      <c r="H85" s="166">
        <v>64489</v>
      </c>
      <c r="I85" s="181">
        <f t="shared" si="48"/>
        <v>-1.0221778835085571E-2</v>
      </c>
      <c r="J85" s="167">
        <f t="shared" si="45"/>
        <v>14.227626918536009</v>
      </c>
      <c r="K85" s="166">
        <f t="shared" si="46"/>
        <v>-666</v>
      </c>
      <c r="L85" s="166">
        <f t="shared" si="47"/>
        <v>60254</v>
      </c>
      <c r="M85" s="167">
        <f t="shared" si="44"/>
        <v>2.8933274768976624E-2</v>
      </c>
    </row>
    <row r="86" spans="2:13" x14ac:dyDescent="0.25">
      <c r="B86" s="165" t="s">
        <v>118</v>
      </c>
      <c r="C86" s="166">
        <v>5852</v>
      </c>
      <c r="D86" s="166">
        <v>4740</v>
      </c>
      <c r="E86" s="166">
        <v>13676</v>
      </c>
      <c r="F86" s="166">
        <v>17008</v>
      </c>
      <c r="G86" s="166">
        <v>23678</v>
      </c>
      <c r="H86" s="166">
        <v>25549</v>
      </c>
      <c r="I86" s="181">
        <f t="shared" si="48"/>
        <v>7.9018498183968333E-2</v>
      </c>
      <c r="J86" s="167">
        <f t="shared" si="45"/>
        <v>4.3900843881856542</v>
      </c>
      <c r="K86" s="166">
        <f t="shared" si="46"/>
        <v>1871</v>
      </c>
      <c r="L86" s="166">
        <f t="shared" si="47"/>
        <v>20809</v>
      </c>
      <c r="M86" s="167">
        <f t="shared" si="44"/>
        <v>1.1462671728086708E-2</v>
      </c>
    </row>
    <row r="87" spans="2:13" x14ac:dyDescent="0.25">
      <c r="B87" s="165" t="s">
        <v>125</v>
      </c>
      <c r="C87" s="166">
        <v>1464</v>
      </c>
      <c r="D87" s="166">
        <v>335</v>
      </c>
      <c r="E87" s="166">
        <v>4260</v>
      </c>
      <c r="F87" s="166">
        <v>3852</v>
      </c>
      <c r="G87" s="166">
        <v>5790</v>
      </c>
      <c r="H87" s="166">
        <v>6264</v>
      </c>
      <c r="I87" s="181">
        <f t="shared" si="48"/>
        <v>8.1865284974093289E-2</v>
      </c>
      <c r="J87" s="167">
        <f t="shared" si="45"/>
        <v>17.698507462686567</v>
      </c>
      <c r="K87" s="166">
        <f t="shared" si="46"/>
        <v>474</v>
      </c>
      <c r="L87" s="166">
        <f t="shared" si="47"/>
        <v>5929</v>
      </c>
      <c r="M87" s="167">
        <f t="shared" si="44"/>
        <v>2.8103712749906118E-3</v>
      </c>
    </row>
    <row r="88" spans="2:13" x14ac:dyDescent="0.25">
      <c r="B88" s="165" t="s">
        <v>121</v>
      </c>
      <c r="C88" s="166">
        <v>1087</v>
      </c>
      <c r="D88" s="166">
        <v>463</v>
      </c>
      <c r="E88" s="166">
        <v>2501</v>
      </c>
      <c r="F88" s="166">
        <v>2377</v>
      </c>
      <c r="G88" s="166">
        <v>2940</v>
      </c>
      <c r="H88" s="166">
        <v>3251</v>
      </c>
      <c r="I88" s="181">
        <f t="shared" si="48"/>
        <v>0.10578231292517004</v>
      </c>
      <c r="J88" s="167">
        <f t="shared" si="45"/>
        <v>6.0215982721382293</v>
      </c>
      <c r="K88" s="166">
        <f t="shared" si="46"/>
        <v>311</v>
      </c>
      <c r="L88" s="166">
        <f t="shared" si="47"/>
        <v>2788</v>
      </c>
      <c r="M88" s="167">
        <f t="shared" si="44"/>
        <v>1.4585755132494379E-3</v>
      </c>
    </row>
    <row r="89" spans="2:13" x14ac:dyDescent="0.25">
      <c r="B89" s="165" t="s">
        <v>130</v>
      </c>
      <c r="C89" s="166">
        <v>3002</v>
      </c>
      <c r="D89" s="166">
        <v>91</v>
      </c>
      <c r="E89" s="166">
        <v>3274</v>
      </c>
      <c r="F89" s="166">
        <v>5064</v>
      </c>
      <c r="G89" s="166">
        <v>4190</v>
      </c>
      <c r="H89" s="166">
        <v>4368</v>
      </c>
      <c r="I89" s="181">
        <f t="shared" si="48"/>
        <v>4.24821002386635E-2</v>
      </c>
      <c r="J89" s="167">
        <f t="shared" si="45"/>
        <v>47</v>
      </c>
      <c r="K89" s="166">
        <f t="shared" si="46"/>
        <v>178</v>
      </c>
      <c r="L89" s="166">
        <f t="shared" si="47"/>
        <v>4277</v>
      </c>
      <c r="M89" s="167">
        <f t="shared" si="44"/>
        <v>1.9597224982693157E-3</v>
      </c>
    </row>
    <row r="90" spans="2:13" x14ac:dyDescent="0.25">
      <c r="B90" s="165" t="s">
        <v>133</v>
      </c>
      <c r="C90" s="166">
        <v>4636</v>
      </c>
      <c r="D90" s="166">
        <v>362</v>
      </c>
      <c r="E90" s="166">
        <v>3080</v>
      </c>
      <c r="F90" s="166">
        <v>5511</v>
      </c>
      <c r="G90" s="166">
        <v>5820</v>
      </c>
      <c r="H90" s="166">
        <v>3940</v>
      </c>
      <c r="I90" s="181">
        <f t="shared" si="48"/>
        <v>-0.32302405498281783</v>
      </c>
      <c r="J90" s="167">
        <f t="shared" si="45"/>
        <v>9.8839779005524857</v>
      </c>
      <c r="K90" s="166">
        <f t="shared" si="46"/>
        <v>-1880</v>
      </c>
      <c r="L90" s="166">
        <f t="shared" si="47"/>
        <v>3578</v>
      </c>
      <c r="M90" s="167">
        <f t="shared" si="44"/>
        <v>1.7676984073216812E-3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10338</v>
      </c>
      <c r="E91" s="171">
        <f t="shared" si="50"/>
        <v>46907</v>
      </c>
      <c r="F91" s="171">
        <f t="shared" ref="F91:H91" si="51">F83-SUM(F84:F90)</f>
        <v>58871</v>
      </c>
      <c r="G91" s="171">
        <f t="shared" si="51"/>
        <v>69517</v>
      </c>
      <c r="H91" s="171">
        <f t="shared" si="51"/>
        <v>76413</v>
      </c>
      <c r="I91" s="182">
        <f t="shared" si="48"/>
        <v>9.919875713854176E-2</v>
      </c>
      <c r="J91" s="172">
        <f t="shared" si="45"/>
        <v>6.3914683691236212</v>
      </c>
      <c r="K91" s="171">
        <f>H91-G91</f>
        <v>6896</v>
      </c>
      <c r="L91" s="171">
        <f t="shared" si="47"/>
        <v>66075</v>
      </c>
      <c r="M91" s="172">
        <f t="shared" si="44"/>
        <v>3.4283030050424268E-2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9308</v>
      </c>
      <c r="E93" s="178">
        <v>20151</v>
      </c>
      <c r="F93" s="178">
        <v>26502</v>
      </c>
      <c r="G93" s="178">
        <v>25234</v>
      </c>
      <c r="H93" s="178">
        <v>24153</v>
      </c>
      <c r="I93" s="179">
        <f>IFERROR(H93/G93-1,"-")</f>
        <v>-4.2839026709994399E-2</v>
      </c>
      <c r="J93" s="179">
        <f>IFERROR(H93/D93-1,"-")</f>
        <v>1.5948646325741298</v>
      </c>
      <c r="K93" s="178">
        <f>H93-G93</f>
        <v>-1081</v>
      </c>
      <c r="L93" s="178">
        <f>H93-D93</f>
        <v>14845</v>
      </c>
      <c r="M93" s="179">
        <f t="shared" ref="M93:M105" si="52">H93/H$9</f>
        <v>1.0836350160416387E-2</v>
      </c>
    </row>
    <row r="94" spans="2:13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3">
        <f t="shared" ref="J94:J105" si="53">IFERROR(H94/D94-1,"-")</f>
        <v>1.4581137561330184</v>
      </c>
      <c r="K94" s="162">
        <f t="shared" ref="K94:K104" si="54">H94-G94</f>
        <v>-361</v>
      </c>
      <c r="L94" s="162">
        <f t="shared" ref="L94:L105" si="55">H94-D94</f>
        <v>8024</v>
      </c>
      <c r="M94" s="163">
        <f t="shared" si="52"/>
        <v>6.0689483136650716E-3</v>
      </c>
    </row>
    <row r="95" spans="2:13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7">
        <f t="shared" si="53"/>
        <v>0.38661592134475109</v>
      </c>
      <c r="K95" s="166">
        <f t="shared" si="54"/>
        <v>424</v>
      </c>
      <c r="L95" s="166">
        <f t="shared" si="55"/>
        <v>1219</v>
      </c>
      <c r="M95" s="167">
        <f t="shared" si="52"/>
        <v>1.9615171159417235E-3</v>
      </c>
    </row>
    <row r="96" spans="2:13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7">
        <f t="shared" si="53"/>
        <v>2.8957446808510636</v>
      </c>
      <c r="K96" s="166">
        <f t="shared" si="54"/>
        <v>-785</v>
      </c>
      <c r="L96" s="166">
        <f t="shared" si="55"/>
        <v>6805</v>
      </c>
      <c r="M96" s="167">
        <f t="shared" si="52"/>
        <v>4.107431197723348E-3</v>
      </c>
    </row>
    <row r="97" spans="2:13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3">
        <f t="shared" si="53"/>
        <v>1.7926412614980287</v>
      </c>
      <c r="K97" s="162">
        <f t="shared" si="54"/>
        <v>-720</v>
      </c>
      <c r="L97" s="162">
        <f t="shared" si="55"/>
        <v>6821</v>
      </c>
      <c r="M97" s="163">
        <f t="shared" si="52"/>
        <v>4.7674018467513159E-3</v>
      </c>
    </row>
    <row r="98" spans="2:13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56">IFERROR(H98/G98-1,"-")</f>
        <v>-0.17535816618911171</v>
      </c>
      <c r="J98" s="167">
        <f t="shared" si="53"/>
        <v>10.991666666666667</v>
      </c>
      <c r="K98" s="166">
        <f t="shared" si="54"/>
        <v>-306</v>
      </c>
      <c r="L98" s="166">
        <f t="shared" si="55"/>
        <v>1319</v>
      </c>
      <c r="M98" s="167">
        <f t="shared" si="52"/>
        <v>6.4561370764870544E-4</v>
      </c>
    </row>
    <row r="99" spans="2:13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56"/>
        <v>-0.11948608137044969</v>
      </c>
      <c r="J99" s="167">
        <f t="shared" si="53"/>
        <v>2.7179023508137434</v>
      </c>
      <c r="K99" s="166">
        <f t="shared" si="54"/>
        <v>-279</v>
      </c>
      <c r="L99" s="166">
        <f t="shared" si="55"/>
        <v>1503</v>
      </c>
      <c r="M99" s="167">
        <f t="shared" si="52"/>
        <v>9.2243348361760826E-4</v>
      </c>
    </row>
    <row r="100" spans="2:13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56"/>
        <v>-3.6659877800407359E-2</v>
      </c>
      <c r="J100" s="167">
        <f t="shared" si="53"/>
        <v>0.11952662721893481</v>
      </c>
      <c r="K100" s="166">
        <f t="shared" si="54"/>
        <v>-72</v>
      </c>
      <c r="L100" s="166">
        <f t="shared" si="55"/>
        <v>202</v>
      </c>
      <c r="M100" s="167">
        <f t="shared" si="52"/>
        <v>8.4885415904888855E-4</v>
      </c>
    </row>
    <row r="101" spans="2:13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56"/>
        <v>-3.3807829181494609E-2</v>
      </c>
      <c r="J101" s="167">
        <f t="shared" si="53"/>
        <v>7.1044776119402986</v>
      </c>
      <c r="K101" s="166">
        <f t="shared" si="54"/>
        <v>-19</v>
      </c>
      <c r="L101" s="166">
        <f t="shared" si="55"/>
        <v>476</v>
      </c>
      <c r="M101" s="167">
        <f t="shared" si="52"/>
        <v>2.436193490293586E-4</v>
      </c>
    </row>
    <row r="102" spans="2:13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56"/>
        <v>-5.858585858585863E-2</v>
      </c>
      <c r="J102" s="167">
        <f t="shared" si="53"/>
        <v>2.612403100775194</v>
      </c>
      <c r="K102" s="166">
        <f t="shared" si="54"/>
        <v>-29</v>
      </c>
      <c r="L102" s="166">
        <f t="shared" si="55"/>
        <v>337</v>
      </c>
      <c r="M102" s="167">
        <f t="shared" si="52"/>
        <v>2.0907295883550848E-4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56"/>
        <v>0.21153846153846145</v>
      </c>
      <c r="J103" s="167">
        <f t="shared" si="53"/>
        <v>6.4117647058823533</v>
      </c>
      <c r="K103" s="166">
        <f t="shared" si="54"/>
        <v>22</v>
      </c>
      <c r="L103" s="166">
        <f t="shared" si="55"/>
        <v>109</v>
      </c>
      <c r="M103" s="167">
        <f t="shared" si="52"/>
        <v>5.6530456680845642E-5</v>
      </c>
    </row>
    <row r="104" spans="2:13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56"/>
        <v>-0.47547169811320755</v>
      </c>
      <c r="J104" s="167">
        <f t="shared" si="53"/>
        <v>2.7567567567567566</v>
      </c>
      <c r="K104" s="166">
        <f t="shared" si="54"/>
        <v>-126</v>
      </c>
      <c r="L104" s="166">
        <f t="shared" si="55"/>
        <v>102</v>
      </c>
      <c r="M104" s="167">
        <f t="shared" si="52"/>
        <v>6.2362964116170983E-5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1192</v>
      </c>
      <c r="E105" s="171">
        <f t="shared" si="58"/>
        <v>2651</v>
      </c>
      <c r="F105" s="171">
        <f t="shared" ref="F105:H105" si="59">F97-SUM(F98:F104)</f>
        <v>3573</v>
      </c>
      <c r="G105" s="171">
        <f t="shared" si="59"/>
        <v>3876</v>
      </c>
      <c r="H105" s="171">
        <f t="shared" si="59"/>
        <v>3965</v>
      </c>
      <c r="I105" s="182">
        <f t="shared" si="56"/>
        <v>2.2961816305469451E-2</v>
      </c>
      <c r="J105" s="172">
        <f t="shared" si="53"/>
        <v>2.3263422818791946</v>
      </c>
      <c r="K105" s="171">
        <f>H105-G105</f>
        <v>89</v>
      </c>
      <c r="L105" s="171">
        <f t="shared" si="55"/>
        <v>2773</v>
      </c>
      <c r="M105" s="172">
        <f t="shared" si="52"/>
        <v>1.77891476777423E-3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19920</v>
      </c>
      <c r="E107" s="178">
        <v>78474</v>
      </c>
      <c r="F107" s="178">
        <v>104659</v>
      </c>
      <c r="G107" s="178">
        <v>98555</v>
      </c>
      <c r="H107" s="178">
        <v>108223</v>
      </c>
      <c r="I107" s="179">
        <f>IFERROR(H107/G107-1,"-")</f>
        <v>9.8097509005124151E-2</v>
      </c>
      <c r="J107" s="179">
        <f>IFERROR(H107/D107-1,"-")</f>
        <v>4.4328815261044179</v>
      </c>
      <c r="K107" s="178">
        <f>H107-G107</f>
        <v>9668</v>
      </c>
      <c r="L107" s="178">
        <f>H107-D107</f>
        <v>88303</v>
      </c>
      <c r="M107" s="179">
        <f t="shared" ref="M107:M119" si="60">H107/H$9</f>
        <v>4.8554727090247288E-2</v>
      </c>
    </row>
    <row r="108" spans="2:13" x14ac:dyDescent="0.25">
      <c r="B108" s="161" t="s">
        <v>99</v>
      </c>
      <c r="C108" s="162">
        <v>7208</v>
      </c>
      <c r="D108" s="162">
        <v>12072</v>
      </c>
      <c r="E108" s="162">
        <v>15168</v>
      </c>
      <c r="F108" s="162">
        <v>19220</v>
      </c>
      <c r="G108" s="162">
        <v>17517</v>
      </c>
      <c r="H108" s="162">
        <v>19777</v>
      </c>
      <c r="I108" s="180">
        <f>IFERROR(H108/G108-1,"-")</f>
        <v>0.12901752583204895</v>
      </c>
      <c r="J108" s="163">
        <f t="shared" ref="J108:J119" si="61">IFERROR(H108/D108-1,"-")</f>
        <v>0.63825381047051022</v>
      </c>
      <c r="K108" s="162">
        <f t="shared" ref="K108:K118" si="62">H108-G108</f>
        <v>2260</v>
      </c>
      <c r="L108" s="162">
        <f t="shared" ref="L108:L119" si="63">H108-D108</f>
        <v>7705</v>
      </c>
      <c r="M108" s="163">
        <f t="shared" si="60"/>
        <v>8.8730384268022565E-3</v>
      </c>
    </row>
    <row r="109" spans="2:13" x14ac:dyDescent="0.25">
      <c r="B109" s="165" t="s">
        <v>105</v>
      </c>
      <c r="C109" s="166">
        <v>1451</v>
      </c>
      <c r="D109" s="166">
        <v>11174</v>
      </c>
      <c r="E109" s="166">
        <v>6572</v>
      </c>
      <c r="F109" s="166">
        <v>7922</v>
      </c>
      <c r="G109" s="166">
        <v>4720</v>
      </c>
      <c r="H109" s="166">
        <v>6611</v>
      </c>
      <c r="I109" s="181">
        <f>IFERROR(H109/G109-1,"-")</f>
        <v>0.40063559322033893</v>
      </c>
      <c r="J109" s="167">
        <f t="shared" si="61"/>
        <v>-0.40835868981564349</v>
      </c>
      <c r="K109" s="166">
        <f t="shared" si="62"/>
        <v>1891</v>
      </c>
      <c r="L109" s="166">
        <f t="shared" si="63"/>
        <v>-4563</v>
      </c>
      <c r="M109" s="167">
        <f t="shared" si="60"/>
        <v>2.9660543580719884E-3</v>
      </c>
    </row>
    <row r="110" spans="2:13" x14ac:dyDescent="0.25">
      <c r="B110" s="165" t="s">
        <v>102</v>
      </c>
      <c r="C110" s="166">
        <v>5757</v>
      </c>
      <c r="D110" s="166">
        <v>898</v>
      </c>
      <c r="E110" s="166">
        <v>8596</v>
      </c>
      <c r="F110" s="166">
        <v>11298</v>
      </c>
      <c r="G110" s="166">
        <v>12797</v>
      </c>
      <c r="H110" s="166">
        <v>13166</v>
      </c>
      <c r="I110" s="181">
        <f>IFERROR(H110/G110-1,"-")</f>
        <v>2.8834883175744341E-2</v>
      </c>
      <c r="J110" s="167">
        <f t="shared" si="61"/>
        <v>13.661469933184856</v>
      </c>
      <c r="K110" s="166">
        <f t="shared" si="62"/>
        <v>369</v>
      </c>
      <c r="L110" s="166">
        <f t="shared" si="63"/>
        <v>12268</v>
      </c>
      <c r="M110" s="167">
        <f t="shared" si="60"/>
        <v>5.9069840687302677E-3</v>
      </c>
    </row>
    <row r="111" spans="2:13" x14ac:dyDescent="0.25">
      <c r="B111" s="161" t="s">
        <v>109</v>
      </c>
      <c r="C111" s="162">
        <v>28801</v>
      </c>
      <c r="D111" s="162">
        <v>7848</v>
      </c>
      <c r="E111" s="162">
        <v>63306</v>
      </c>
      <c r="F111" s="162">
        <v>85439</v>
      </c>
      <c r="G111" s="162">
        <v>81038</v>
      </c>
      <c r="H111" s="162">
        <v>88446</v>
      </c>
      <c r="I111" s="180">
        <f>IFERROR(H111/G111-1,"-")</f>
        <v>9.1413904587971162E-2</v>
      </c>
      <c r="J111" s="163">
        <f t="shared" si="61"/>
        <v>10.269877675840979</v>
      </c>
      <c r="K111" s="162">
        <f t="shared" si="62"/>
        <v>7408</v>
      </c>
      <c r="L111" s="162">
        <f t="shared" si="63"/>
        <v>80598</v>
      </c>
      <c r="M111" s="163">
        <f t="shared" si="60"/>
        <v>3.9681688663445028E-2</v>
      </c>
    </row>
    <row r="112" spans="2:13" x14ac:dyDescent="0.25">
      <c r="B112" s="165" t="s">
        <v>112</v>
      </c>
      <c r="C112" s="166">
        <v>15739</v>
      </c>
      <c r="D112" s="166">
        <v>1071</v>
      </c>
      <c r="E112" s="166">
        <v>35187</v>
      </c>
      <c r="F112" s="166">
        <v>54778</v>
      </c>
      <c r="G112" s="166">
        <v>48212</v>
      </c>
      <c r="H112" s="166">
        <v>50602</v>
      </c>
      <c r="I112" s="181">
        <f t="shared" ref="I112:I119" si="64">IFERROR(H112/G112-1,"-")</f>
        <v>4.9572720484526656E-2</v>
      </c>
      <c r="J112" s="167">
        <f t="shared" si="61"/>
        <v>46.247432306255838</v>
      </c>
      <c r="K112" s="166">
        <f t="shared" si="62"/>
        <v>2390</v>
      </c>
      <c r="L112" s="166">
        <f t="shared" si="63"/>
        <v>49531</v>
      </c>
      <c r="M112" s="167">
        <f t="shared" si="60"/>
        <v>2.2702810864794851E-2</v>
      </c>
    </row>
    <row r="113" spans="2:13" x14ac:dyDescent="0.25">
      <c r="B113" s="165" t="s">
        <v>115</v>
      </c>
      <c r="C113" s="166">
        <v>1827</v>
      </c>
      <c r="D113" s="166">
        <v>1662</v>
      </c>
      <c r="E113" s="166">
        <v>3454</v>
      </c>
      <c r="F113" s="166">
        <v>4362</v>
      </c>
      <c r="G113" s="166">
        <v>3928</v>
      </c>
      <c r="H113" s="166">
        <v>4555</v>
      </c>
      <c r="I113" s="181">
        <f t="shared" si="64"/>
        <v>0.15962321792260692</v>
      </c>
      <c r="J113" s="167">
        <f t="shared" si="61"/>
        <v>1.7406738868832732</v>
      </c>
      <c r="K113" s="166">
        <f t="shared" si="62"/>
        <v>627</v>
      </c>
      <c r="L113" s="166">
        <f t="shared" si="63"/>
        <v>2893</v>
      </c>
      <c r="M113" s="167">
        <f t="shared" si="60"/>
        <v>2.0436208744543803E-3</v>
      </c>
    </row>
    <row r="114" spans="2:13" x14ac:dyDescent="0.25">
      <c r="B114" s="165" t="s">
        <v>118</v>
      </c>
      <c r="C114" s="166">
        <v>1518</v>
      </c>
      <c r="D114" s="166">
        <v>2137</v>
      </c>
      <c r="E114" s="166">
        <v>4174</v>
      </c>
      <c r="F114" s="166">
        <v>7401</v>
      </c>
      <c r="G114" s="166">
        <v>5315</v>
      </c>
      <c r="H114" s="166">
        <v>6969</v>
      </c>
      <c r="I114" s="181">
        <f t="shared" si="64"/>
        <v>0.31119473189087499</v>
      </c>
      <c r="J114" s="167">
        <f t="shared" si="61"/>
        <v>2.2611137108095463</v>
      </c>
      <c r="K114" s="166">
        <f t="shared" si="62"/>
        <v>1654</v>
      </c>
      <c r="L114" s="166">
        <f t="shared" si="63"/>
        <v>4832</v>
      </c>
      <c r="M114" s="167">
        <f t="shared" si="60"/>
        <v>3.1266726397524863E-3</v>
      </c>
    </row>
    <row r="115" spans="2:13" x14ac:dyDescent="0.25">
      <c r="B115" s="165" t="s">
        <v>125</v>
      </c>
      <c r="C115" s="166">
        <v>586</v>
      </c>
      <c r="D115" s="166">
        <v>164</v>
      </c>
      <c r="E115" s="166">
        <v>3418</v>
      </c>
      <c r="F115" s="166">
        <v>2842</v>
      </c>
      <c r="G115" s="166">
        <v>3337</v>
      </c>
      <c r="H115" s="166">
        <v>3250</v>
      </c>
      <c r="I115" s="181">
        <f t="shared" si="64"/>
        <v>-2.6071321546299098E-2</v>
      </c>
      <c r="J115" s="167">
        <f t="shared" si="61"/>
        <v>18.817073170731707</v>
      </c>
      <c r="K115" s="166">
        <f t="shared" si="62"/>
        <v>-87</v>
      </c>
      <c r="L115" s="166">
        <f t="shared" si="63"/>
        <v>3086</v>
      </c>
      <c r="M115" s="167">
        <f t="shared" si="60"/>
        <v>1.458126858831336E-3</v>
      </c>
    </row>
    <row r="116" spans="2:13" x14ac:dyDescent="0.25">
      <c r="B116" s="165" t="s">
        <v>121</v>
      </c>
      <c r="C116" s="166">
        <v>875</v>
      </c>
      <c r="D116" s="166">
        <v>475</v>
      </c>
      <c r="E116" s="166">
        <v>2277</v>
      </c>
      <c r="F116" s="166">
        <v>2075</v>
      </c>
      <c r="G116" s="166">
        <v>2327</v>
      </c>
      <c r="H116" s="166">
        <v>2244</v>
      </c>
      <c r="I116" s="181">
        <f t="shared" si="64"/>
        <v>-3.5668242372152936E-2</v>
      </c>
      <c r="J116" s="167">
        <f t="shared" si="61"/>
        <v>3.7242105263157894</v>
      </c>
      <c r="K116" s="166">
        <f t="shared" si="62"/>
        <v>-83</v>
      </c>
      <c r="L116" s="166">
        <f t="shared" si="63"/>
        <v>1769</v>
      </c>
      <c r="M116" s="167">
        <f t="shared" si="60"/>
        <v>1.0067805142207748E-3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465</v>
      </c>
      <c r="F117" s="166">
        <v>686</v>
      </c>
      <c r="G117" s="166">
        <v>871</v>
      </c>
      <c r="H117" s="166">
        <v>822</v>
      </c>
      <c r="I117" s="181">
        <f t="shared" si="64"/>
        <v>-5.6257175660160752E-2</v>
      </c>
      <c r="J117" s="167">
        <f t="shared" si="61"/>
        <v>204.5</v>
      </c>
      <c r="K117" s="166">
        <f t="shared" si="62"/>
        <v>-49</v>
      </c>
      <c r="L117" s="166">
        <f t="shared" si="63"/>
        <v>818</v>
      </c>
      <c r="M117" s="167">
        <f t="shared" si="60"/>
        <v>3.687939316798025E-4</v>
      </c>
    </row>
    <row r="118" spans="2:13" x14ac:dyDescent="0.25">
      <c r="B118" s="165" t="s">
        <v>133</v>
      </c>
      <c r="C118" s="166">
        <v>909</v>
      </c>
      <c r="D118" s="166">
        <v>6</v>
      </c>
      <c r="E118" s="166">
        <v>691</v>
      </c>
      <c r="F118" s="166">
        <v>422</v>
      </c>
      <c r="G118" s="166">
        <v>1067</v>
      </c>
      <c r="H118" s="166">
        <v>690</v>
      </c>
      <c r="I118" s="181">
        <f t="shared" si="64"/>
        <v>-0.35332708528584822</v>
      </c>
      <c r="J118" s="167">
        <f t="shared" si="61"/>
        <v>114</v>
      </c>
      <c r="K118" s="166">
        <f t="shared" si="62"/>
        <v>-377</v>
      </c>
      <c r="L118" s="166">
        <f t="shared" si="63"/>
        <v>684</v>
      </c>
      <c r="M118" s="167">
        <f t="shared" si="60"/>
        <v>3.0957154849034518E-4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2329</v>
      </c>
      <c r="E119" s="171">
        <f t="shared" si="66"/>
        <v>13640</v>
      </c>
      <c r="F119" s="171">
        <f t="shared" ref="F119:H119" si="67">F111-SUM(F112:F118)</f>
        <v>12873</v>
      </c>
      <c r="G119" s="171">
        <f t="shared" si="67"/>
        <v>15981</v>
      </c>
      <c r="H119" s="171">
        <f t="shared" si="67"/>
        <v>19314</v>
      </c>
      <c r="I119" s="182">
        <f t="shared" si="64"/>
        <v>0.20856016519617038</v>
      </c>
      <c r="J119" s="172">
        <f t="shared" si="61"/>
        <v>7.2928295405753545</v>
      </c>
      <c r="K119" s="171">
        <f>H119-G119</f>
        <v>3333</v>
      </c>
      <c r="L119" s="171">
        <f t="shared" si="63"/>
        <v>16985</v>
      </c>
      <c r="M119" s="172">
        <f t="shared" si="60"/>
        <v>8.6653114312210539E-3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45262</v>
      </c>
      <c r="E121" s="178">
        <v>86813</v>
      </c>
      <c r="F121" s="178">
        <v>108593</v>
      </c>
      <c r="G121" s="178">
        <v>105931</v>
      </c>
      <c r="H121" s="178">
        <v>119888</v>
      </c>
      <c r="I121" s="179">
        <f>IFERROR(H121/G121-1,"-")</f>
        <v>0.13175557674335181</v>
      </c>
      <c r="J121" s="179">
        <f>IFERROR(H121/D121-1,"-")</f>
        <v>1.6487561309707921</v>
      </c>
      <c r="K121" s="178">
        <f>H121-G121</f>
        <v>13957</v>
      </c>
      <c r="L121" s="178">
        <f>H121-D121</f>
        <v>74626</v>
      </c>
      <c r="M121" s="179">
        <f t="shared" ref="M121:M133" si="68">H121/H$9</f>
        <v>5.3788280877406523E-2</v>
      </c>
    </row>
    <row r="122" spans="2:13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3">
        <f t="shared" ref="J122:J133" si="69">IFERROR(H122/D122-1,"-")</f>
        <v>1.4731291333101288</v>
      </c>
      <c r="K122" s="162">
        <f t="shared" ref="K122:K132" si="70">H122-G122</f>
        <v>9991</v>
      </c>
      <c r="L122" s="162">
        <f t="shared" ref="L122:L133" si="71">H122-D122</f>
        <v>42323</v>
      </c>
      <c r="M122" s="163">
        <f t="shared" si="68"/>
        <v>3.1878242369397819E-2</v>
      </c>
    </row>
    <row r="123" spans="2:13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7">
        <f t="shared" si="69"/>
        <v>1.2916666666666665</v>
      </c>
      <c r="K123" s="166">
        <f t="shared" si="70"/>
        <v>8369</v>
      </c>
      <c r="L123" s="166">
        <f t="shared" si="71"/>
        <v>19809</v>
      </c>
      <c r="M123" s="167">
        <f t="shared" si="68"/>
        <v>1.5767959524193017E-2</v>
      </c>
    </row>
    <row r="124" spans="2:13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7">
        <f t="shared" si="69"/>
        <v>1.6809018963715094</v>
      </c>
      <c r="K124" s="166">
        <f t="shared" si="70"/>
        <v>1622</v>
      </c>
      <c r="L124" s="166">
        <f t="shared" si="71"/>
        <v>22514</v>
      </c>
      <c r="M124" s="167">
        <f t="shared" si="68"/>
        <v>1.6110282845204806E-2</v>
      </c>
    </row>
    <row r="125" spans="2:13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3">
        <f t="shared" si="69"/>
        <v>1.9539680619404791</v>
      </c>
      <c r="K125" s="162">
        <f t="shared" si="70"/>
        <v>3966</v>
      </c>
      <c r="L125" s="162">
        <f t="shared" si="71"/>
        <v>32303</v>
      </c>
      <c r="M125" s="163">
        <f t="shared" si="68"/>
        <v>2.1910038508008704E-2</v>
      </c>
    </row>
    <row r="126" spans="2:13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72">IFERROR(H126/G126-1,"-")</f>
        <v>-3.8468720821661972E-2</v>
      </c>
      <c r="J126" s="167">
        <f t="shared" si="69"/>
        <v>9.6384297520661164</v>
      </c>
      <c r="K126" s="166">
        <f t="shared" si="70"/>
        <v>-206</v>
      </c>
      <c r="L126" s="166">
        <f t="shared" si="71"/>
        <v>4665</v>
      </c>
      <c r="M126" s="167">
        <f t="shared" si="68"/>
        <v>2.3101215988069381E-3</v>
      </c>
    </row>
    <row r="127" spans="2:13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72"/>
        <v>0.13682807641048433</v>
      </c>
      <c r="J127" s="167">
        <f t="shared" si="69"/>
        <v>3.4044750430292599</v>
      </c>
      <c r="K127" s="166">
        <f t="shared" si="70"/>
        <v>924</v>
      </c>
      <c r="L127" s="166">
        <f t="shared" si="71"/>
        <v>5934</v>
      </c>
      <c r="M127" s="167">
        <f t="shared" si="68"/>
        <v>3.4443199677686668E-3</v>
      </c>
    </row>
    <row r="128" spans="2:13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72"/>
        <v>2.6976990214228946E-2</v>
      </c>
      <c r="J128" s="167">
        <f t="shared" si="69"/>
        <v>0.55195843325339733</v>
      </c>
      <c r="K128" s="166">
        <f t="shared" si="70"/>
        <v>102</v>
      </c>
      <c r="L128" s="166">
        <f t="shared" si="71"/>
        <v>1381</v>
      </c>
      <c r="M128" s="167">
        <f t="shared" si="68"/>
        <v>1.7421251054898701E-3</v>
      </c>
    </row>
    <row r="129" spans="2:13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72"/>
        <v>4.2757417102966766E-2</v>
      </c>
      <c r="J129" s="167">
        <f t="shared" si="69"/>
        <v>4.0851063829787231</v>
      </c>
      <c r="K129" s="166">
        <f t="shared" si="70"/>
        <v>49</v>
      </c>
      <c r="L129" s="166">
        <f t="shared" si="71"/>
        <v>960</v>
      </c>
      <c r="M129" s="167">
        <f t="shared" si="68"/>
        <v>5.3614202963182974E-4</v>
      </c>
    </row>
    <row r="130" spans="2:13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72"/>
        <v>0.1339285714285714</v>
      </c>
      <c r="J130" s="167">
        <f t="shared" si="69"/>
        <v>3.1983471074380168</v>
      </c>
      <c r="K130" s="166">
        <f t="shared" si="70"/>
        <v>120</v>
      </c>
      <c r="L130" s="166">
        <f t="shared" si="71"/>
        <v>774</v>
      </c>
      <c r="M130" s="167">
        <f t="shared" si="68"/>
        <v>4.5583288879158073E-4</v>
      </c>
    </row>
    <row r="131" spans="2:13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72"/>
        <v>-0.21611721611721613</v>
      </c>
      <c r="J131" s="167">
        <f t="shared" si="69"/>
        <v>19.70967741935484</v>
      </c>
      <c r="K131" s="166">
        <f t="shared" si="70"/>
        <v>-177</v>
      </c>
      <c r="L131" s="166">
        <f t="shared" si="71"/>
        <v>611</v>
      </c>
      <c r="M131" s="167">
        <f t="shared" si="68"/>
        <v>2.8803613642145159E-4</v>
      </c>
    </row>
    <row r="132" spans="2:13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72"/>
        <v>3.7925696594427238E-2</v>
      </c>
      <c r="J132" s="167">
        <f t="shared" si="69"/>
        <v>10.763157894736842</v>
      </c>
      <c r="K132" s="166">
        <f t="shared" si="70"/>
        <v>49</v>
      </c>
      <c r="L132" s="166">
        <f t="shared" si="71"/>
        <v>1227</v>
      </c>
      <c r="M132" s="167">
        <f t="shared" si="68"/>
        <v>6.0164557467471433E-4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11181</v>
      </c>
      <c r="E133" s="171">
        <f t="shared" si="74"/>
        <v>21387</v>
      </c>
      <c r="F133" s="171">
        <f t="shared" ref="F133:H133" si="75">F125-SUM(F126:F132)</f>
        <v>24718</v>
      </c>
      <c r="G133" s="171">
        <f t="shared" si="75"/>
        <v>24827</v>
      </c>
      <c r="H133" s="171">
        <f t="shared" si="75"/>
        <v>27932</v>
      </c>
      <c r="I133" s="182">
        <f t="shared" si="72"/>
        <v>0.12506545293430538</v>
      </c>
      <c r="J133" s="172">
        <f t="shared" si="69"/>
        <v>1.4981665325105089</v>
      </c>
      <c r="K133" s="171">
        <f>H133-G133</f>
        <v>3105</v>
      </c>
      <c r="L133" s="171">
        <f t="shared" si="71"/>
        <v>16751</v>
      </c>
      <c r="M133" s="172">
        <f t="shared" si="68"/>
        <v>1.2531815206423654E-2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30057</v>
      </c>
      <c r="E135" s="178">
        <v>103640</v>
      </c>
      <c r="F135" s="178">
        <v>112296</v>
      </c>
      <c r="G135" s="178">
        <v>119581</v>
      </c>
      <c r="H135" s="178">
        <v>112906</v>
      </c>
      <c r="I135" s="179">
        <f>IFERROR(H135/G135-1,"-")</f>
        <v>-5.5819904499878725E-2</v>
      </c>
      <c r="J135" s="179">
        <f>IFERROR(H135/D135-1,"-")</f>
        <v>2.7563961805902117</v>
      </c>
      <c r="K135" s="178">
        <f>H135-G135</f>
        <v>-6675</v>
      </c>
      <c r="L135" s="178">
        <f>H135-D135</f>
        <v>82849</v>
      </c>
      <c r="M135" s="179">
        <f t="shared" ref="M135:M147" si="76">H135/H$9</f>
        <v>5.0655775730218712E-2</v>
      </c>
    </row>
    <row r="136" spans="2:13" x14ac:dyDescent="0.25">
      <c r="B136" s="161" t="s">
        <v>99</v>
      </c>
      <c r="C136" s="162">
        <v>2629</v>
      </c>
      <c r="D136" s="162">
        <v>17683</v>
      </c>
      <c r="E136" s="162">
        <v>9518</v>
      </c>
      <c r="F136" s="162">
        <v>11034</v>
      </c>
      <c r="G136" s="162">
        <v>8304</v>
      </c>
      <c r="H136" s="162">
        <v>6547</v>
      </c>
      <c r="I136" s="180">
        <f>IFERROR(H136/G136-1,"-")</f>
        <v>-0.21158477842003853</v>
      </c>
      <c r="J136" s="163">
        <f t="shared" ref="J136:J147" si="77">IFERROR(H136/D136-1,"-")</f>
        <v>-0.62975739410733467</v>
      </c>
      <c r="K136" s="162">
        <f t="shared" ref="K136:K146" si="78">H136-G136</f>
        <v>-1757</v>
      </c>
      <c r="L136" s="162">
        <f t="shared" ref="L136:L147" si="79">H136-D136</f>
        <v>-11136</v>
      </c>
      <c r="M136" s="163">
        <f t="shared" si="76"/>
        <v>2.9373404753134636E-3</v>
      </c>
    </row>
    <row r="137" spans="2:13" x14ac:dyDescent="0.25">
      <c r="B137" s="165" t="s">
        <v>105</v>
      </c>
      <c r="C137" s="166">
        <v>1763</v>
      </c>
      <c r="D137" s="166">
        <v>15475</v>
      </c>
      <c r="E137" s="166">
        <v>6630</v>
      </c>
      <c r="F137" s="166">
        <v>7369</v>
      </c>
      <c r="G137" s="166">
        <v>5252</v>
      </c>
      <c r="H137" s="166">
        <v>3002</v>
      </c>
      <c r="I137" s="181">
        <f>IFERROR(H137/G137-1,"-")</f>
        <v>-0.42840822543792845</v>
      </c>
      <c r="J137" s="167">
        <f t="shared" si="77"/>
        <v>-0.80600969305331183</v>
      </c>
      <c r="K137" s="166">
        <f t="shared" si="78"/>
        <v>-2250</v>
      </c>
      <c r="L137" s="166">
        <f t="shared" si="79"/>
        <v>-12473</v>
      </c>
      <c r="M137" s="167">
        <f t="shared" si="76"/>
        <v>1.3468605631420526E-3</v>
      </c>
    </row>
    <row r="138" spans="2:13" x14ac:dyDescent="0.25">
      <c r="B138" s="165" t="s">
        <v>102</v>
      </c>
      <c r="C138" s="166">
        <v>866</v>
      </c>
      <c r="D138" s="166">
        <v>2208</v>
      </c>
      <c r="E138" s="166">
        <v>2888</v>
      </c>
      <c r="F138" s="166">
        <v>3665</v>
      </c>
      <c r="G138" s="166">
        <v>3052</v>
      </c>
      <c r="H138" s="166">
        <v>3545</v>
      </c>
      <c r="I138" s="181">
        <f>IFERROR(H138/G138-1,"-")</f>
        <v>0.16153342070773258</v>
      </c>
      <c r="J138" s="167">
        <f t="shared" si="77"/>
        <v>0.60552536231884058</v>
      </c>
      <c r="K138" s="166">
        <f t="shared" si="78"/>
        <v>493</v>
      </c>
      <c r="L138" s="166">
        <f t="shared" si="79"/>
        <v>1337</v>
      </c>
      <c r="M138" s="167">
        <f t="shared" si="76"/>
        <v>1.5904799121714112E-3</v>
      </c>
    </row>
    <row r="139" spans="2:13" x14ac:dyDescent="0.25">
      <c r="B139" s="161" t="s">
        <v>109</v>
      </c>
      <c r="C139" s="162">
        <v>49670</v>
      </c>
      <c r="D139" s="162">
        <v>12374</v>
      </c>
      <c r="E139" s="162">
        <v>94122</v>
      </c>
      <c r="F139" s="162">
        <v>101262</v>
      </c>
      <c r="G139" s="162">
        <v>111277</v>
      </c>
      <c r="H139" s="162">
        <v>106359</v>
      </c>
      <c r="I139" s="180">
        <f>IFERROR(H139/G139-1,"-")</f>
        <v>-4.4196015349083795E-2</v>
      </c>
      <c r="J139" s="163">
        <f t="shared" si="77"/>
        <v>7.5953612413124301</v>
      </c>
      <c r="K139" s="162">
        <f t="shared" si="78"/>
        <v>-4918</v>
      </c>
      <c r="L139" s="162">
        <f t="shared" si="79"/>
        <v>93985</v>
      </c>
      <c r="M139" s="163">
        <f t="shared" si="76"/>
        <v>4.7718435254905253E-2</v>
      </c>
    </row>
    <row r="140" spans="2:13" x14ac:dyDescent="0.25">
      <c r="B140" s="165" t="s">
        <v>112</v>
      </c>
      <c r="C140" s="166">
        <v>21732</v>
      </c>
      <c r="D140" s="166">
        <v>368</v>
      </c>
      <c r="E140" s="166">
        <v>38084</v>
      </c>
      <c r="F140" s="166">
        <v>39572</v>
      </c>
      <c r="G140" s="166">
        <v>46605</v>
      </c>
      <c r="H140" s="166">
        <v>46674</v>
      </c>
      <c r="I140" s="181">
        <f t="shared" ref="I140:I147" si="80">IFERROR(H140/G140-1,"-")</f>
        <v>1.4805278403604571E-3</v>
      </c>
      <c r="J140" s="167">
        <f t="shared" si="77"/>
        <v>125.83152173913044</v>
      </c>
      <c r="K140" s="166">
        <f t="shared" si="78"/>
        <v>69</v>
      </c>
      <c r="L140" s="166">
        <f t="shared" si="79"/>
        <v>46306</v>
      </c>
      <c r="M140" s="167">
        <f t="shared" si="76"/>
        <v>2.0940496310490393E-2</v>
      </c>
    </row>
    <row r="141" spans="2:13" x14ac:dyDescent="0.25">
      <c r="B141" s="165" t="s">
        <v>115</v>
      </c>
      <c r="C141" s="166">
        <v>3339</v>
      </c>
      <c r="D141" s="166">
        <v>1278</v>
      </c>
      <c r="E141" s="166">
        <v>6322</v>
      </c>
      <c r="F141" s="166">
        <v>8851</v>
      </c>
      <c r="G141" s="166">
        <v>10332</v>
      </c>
      <c r="H141" s="166">
        <v>8815</v>
      </c>
      <c r="I141" s="181">
        <f t="shared" si="80"/>
        <v>-0.14682539682539686</v>
      </c>
      <c r="J141" s="167">
        <f t="shared" si="77"/>
        <v>5.8974960876369327</v>
      </c>
      <c r="K141" s="166">
        <f t="shared" si="78"/>
        <v>-1517</v>
      </c>
      <c r="L141" s="166">
        <f t="shared" si="79"/>
        <v>7537</v>
      </c>
      <c r="M141" s="167">
        <f t="shared" si="76"/>
        <v>3.9548886955686853E-3</v>
      </c>
    </row>
    <row r="142" spans="2:13" x14ac:dyDescent="0.25">
      <c r="B142" s="165" t="s">
        <v>118</v>
      </c>
      <c r="C142" s="166">
        <v>3563</v>
      </c>
      <c r="D142" s="166">
        <v>4080</v>
      </c>
      <c r="E142" s="166">
        <v>11900</v>
      </c>
      <c r="F142" s="166">
        <v>11101</v>
      </c>
      <c r="G142" s="166">
        <v>11628</v>
      </c>
      <c r="H142" s="166">
        <v>9807</v>
      </c>
      <c r="I142" s="181">
        <f t="shared" si="80"/>
        <v>-0.15660474716202266</v>
      </c>
      <c r="J142" s="167">
        <f t="shared" si="77"/>
        <v>1.4036764705882354</v>
      </c>
      <c r="K142" s="166">
        <f t="shared" si="78"/>
        <v>-1821</v>
      </c>
      <c r="L142" s="166">
        <f t="shared" si="79"/>
        <v>5727</v>
      </c>
      <c r="M142" s="167">
        <f t="shared" si="76"/>
        <v>4.399953878325819E-3</v>
      </c>
    </row>
    <row r="143" spans="2:13" x14ac:dyDescent="0.25">
      <c r="B143" s="165" t="s">
        <v>125</v>
      </c>
      <c r="C143" s="166">
        <v>765</v>
      </c>
      <c r="D143" s="166">
        <v>156</v>
      </c>
      <c r="E143" s="166">
        <v>4160</v>
      </c>
      <c r="F143" s="166">
        <v>3592</v>
      </c>
      <c r="G143" s="166">
        <v>2813</v>
      </c>
      <c r="H143" s="166">
        <v>2607</v>
      </c>
      <c r="I143" s="181">
        <f t="shared" si="80"/>
        <v>-7.3231425524351246E-2</v>
      </c>
      <c r="J143" s="167">
        <f t="shared" si="77"/>
        <v>15.71153846153846</v>
      </c>
      <c r="K143" s="166">
        <f t="shared" si="78"/>
        <v>-206</v>
      </c>
      <c r="L143" s="166">
        <f t="shared" si="79"/>
        <v>2451</v>
      </c>
      <c r="M143" s="167">
        <f t="shared" si="76"/>
        <v>1.1696420679917824E-3</v>
      </c>
    </row>
    <row r="144" spans="2:13" x14ac:dyDescent="0.25">
      <c r="B144" s="165" t="s">
        <v>121</v>
      </c>
      <c r="C144" s="166">
        <v>861</v>
      </c>
      <c r="D144" s="166">
        <v>366</v>
      </c>
      <c r="E144" s="166">
        <v>1931</v>
      </c>
      <c r="F144" s="166">
        <v>1999</v>
      </c>
      <c r="G144" s="166">
        <v>2428</v>
      </c>
      <c r="H144" s="166">
        <v>1838</v>
      </c>
      <c r="I144" s="181">
        <f t="shared" si="80"/>
        <v>-0.24299835255354196</v>
      </c>
      <c r="J144" s="167">
        <f t="shared" si="77"/>
        <v>4.0218579234972678</v>
      </c>
      <c r="K144" s="166">
        <f t="shared" si="78"/>
        <v>-590</v>
      </c>
      <c r="L144" s="166">
        <f t="shared" si="79"/>
        <v>1472</v>
      </c>
      <c r="M144" s="167">
        <f t="shared" si="76"/>
        <v>8.2462682047138329E-4</v>
      </c>
    </row>
    <row r="145" spans="2:13" x14ac:dyDescent="0.25">
      <c r="B145" s="165" t="s">
        <v>130</v>
      </c>
      <c r="C145" s="166">
        <v>1961</v>
      </c>
      <c r="D145" s="166">
        <v>34</v>
      </c>
      <c r="E145" s="166">
        <v>1767</v>
      </c>
      <c r="F145" s="166">
        <v>2238</v>
      </c>
      <c r="G145" s="166">
        <v>1978</v>
      </c>
      <c r="H145" s="166">
        <v>2225</v>
      </c>
      <c r="I145" s="181">
        <f t="shared" si="80"/>
        <v>0.12487360970677441</v>
      </c>
      <c r="J145" s="167">
        <f t="shared" si="77"/>
        <v>64.441176470588232</v>
      </c>
      <c r="K145" s="166">
        <f t="shared" si="78"/>
        <v>247</v>
      </c>
      <c r="L145" s="166">
        <f t="shared" si="79"/>
        <v>2191</v>
      </c>
      <c r="M145" s="167">
        <f t="shared" si="76"/>
        <v>9.9825608027683779E-4</v>
      </c>
    </row>
    <row r="146" spans="2:13" x14ac:dyDescent="0.25">
      <c r="B146" s="165" t="s">
        <v>133</v>
      </c>
      <c r="C146" s="166">
        <v>3933</v>
      </c>
      <c r="D146" s="166">
        <v>37</v>
      </c>
      <c r="E146" s="166">
        <v>876</v>
      </c>
      <c r="F146" s="166">
        <v>1574</v>
      </c>
      <c r="G146" s="166">
        <v>1454</v>
      </c>
      <c r="H146" s="166">
        <v>1070</v>
      </c>
      <c r="I146" s="181">
        <f t="shared" si="80"/>
        <v>-0.26409903713892713</v>
      </c>
      <c r="J146" s="167">
        <f t="shared" si="77"/>
        <v>27.918918918918919</v>
      </c>
      <c r="K146" s="166">
        <f t="shared" si="78"/>
        <v>-384</v>
      </c>
      <c r="L146" s="166">
        <f t="shared" si="79"/>
        <v>1033</v>
      </c>
      <c r="M146" s="167">
        <f t="shared" si="76"/>
        <v>4.80060227369086E-4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6055</v>
      </c>
      <c r="E147" s="171">
        <f t="shared" si="82"/>
        <v>29082</v>
      </c>
      <c r="F147" s="171">
        <f t="shared" ref="F147:H147" si="83">F139-SUM(F140:F146)</f>
        <v>32335</v>
      </c>
      <c r="G147" s="171">
        <f t="shared" si="83"/>
        <v>34039</v>
      </c>
      <c r="H147" s="171">
        <f t="shared" si="83"/>
        <v>33323</v>
      </c>
      <c r="I147" s="182">
        <f t="shared" si="80"/>
        <v>-2.1034695496342404E-2</v>
      </c>
      <c r="J147" s="172">
        <f t="shared" si="77"/>
        <v>4.5033856317093308</v>
      </c>
      <c r="K147" s="171">
        <f>H147-G147</f>
        <v>-716</v>
      </c>
      <c r="L147" s="171">
        <f t="shared" si="79"/>
        <v>27268</v>
      </c>
      <c r="M147" s="172">
        <f t="shared" si="76"/>
        <v>1.4950511174411265E-2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17011</v>
      </c>
      <c r="E149" s="178">
        <v>45886</v>
      </c>
      <c r="F149" s="178">
        <v>49553</v>
      </c>
      <c r="G149" s="178">
        <v>53645</v>
      </c>
      <c r="H149" s="178">
        <v>50137</v>
      </c>
      <c r="I149" s="179">
        <f>IFERROR(H149/G149-1,"-")</f>
        <v>-6.5392860471618963E-2</v>
      </c>
      <c r="J149" s="179">
        <f>IFERROR(H149/D149-1,"-")</f>
        <v>1.9473281994003879</v>
      </c>
      <c r="K149" s="178">
        <f>H149-G149</f>
        <v>-3508</v>
      </c>
      <c r="L149" s="178">
        <f>H149-D149</f>
        <v>33126</v>
      </c>
      <c r="M149" s="179">
        <f t="shared" ref="M149:M161" si="84">H149/H$9</f>
        <v>2.2494186560377445E-2</v>
      </c>
    </row>
    <row r="150" spans="2:13" x14ac:dyDescent="0.25">
      <c r="B150" s="161" t="s">
        <v>99</v>
      </c>
      <c r="C150" s="162">
        <v>8081</v>
      </c>
      <c r="D150" s="162">
        <v>11547</v>
      </c>
      <c r="E150" s="162">
        <v>23963</v>
      </c>
      <c r="F150" s="162">
        <v>23075</v>
      </c>
      <c r="G150" s="162">
        <v>22403</v>
      </c>
      <c r="H150" s="162">
        <v>18945</v>
      </c>
      <c r="I150" s="180">
        <f>IFERROR(H150/G150-1,"-")</f>
        <v>-0.154354327545418</v>
      </c>
      <c r="J150" s="163">
        <f t="shared" ref="J150:J161" si="85">IFERROR(H150/D150-1,"-")</f>
        <v>0.64068589243959462</v>
      </c>
      <c r="K150" s="162">
        <f t="shared" ref="K150:K160" si="86">H150-G150</f>
        <v>-3458</v>
      </c>
      <c r="L150" s="162">
        <f t="shared" ref="L150:L161" si="87">H150-D150</f>
        <v>7398</v>
      </c>
      <c r="M150" s="163">
        <f t="shared" si="84"/>
        <v>8.4997579509414334E-3</v>
      </c>
    </row>
    <row r="151" spans="2:13" x14ac:dyDescent="0.25">
      <c r="B151" s="165" t="s">
        <v>105</v>
      </c>
      <c r="C151" s="166">
        <v>4041</v>
      </c>
      <c r="D151" s="166">
        <v>10288</v>
      </c>
      <c r="E151" s="166">
        <v>16308</v>
      </c>
      <c r="F151" s="166">
        <v>15859</v>
      </c>
      <c r="G151" s="166">
        <v>15735</v>
      </c>
      <c r="H151" s="166">
        <v>12200</v>
      </c>
      <c r="I151" s="181">
        <f>IFERROR(H151/G151-1,"-")</f>
        <v>-0.22465840482999677</v>
      </c>
      <c r="J151" s="167">
        <f t="shared" si="85"/>
        <v>0.18584758942457236</v>
      </c>
      <c r="K151" s="166">
        <f t="shared" si="86"/>
        <v>-3535</v>
      </c>
      <c r="L151" s="166">
        <f t="shared" si="87"/>
        <v>1912</v>
      </c>
      <c r="M151" s="167">
        <f t="shared" si="84"/>
        <v>5.4735839008437847E-3</v>
      </c>
    </row>
    <row r="152" spans="2:13" x14ac:dyDescent="0.25">
      <c r="B152" s="165" t="s">
        <v>102</v>
      </c>
      <c r="C152" s="166">
        <v>4040</v>
      </c>
      <c r="D152" s="166">
        <v>1259</v>
      </c>
      <c r="E152" s="166">
        <v>7655</v>
      </c>
      <c r="F152" s="166">
        <v>7216</v>
      </c>
      <c r="G152" s="166">
        <v>6668</v>
      </c>
      <c r="H152" s="166">
        <v>6745</v>
      </c>
      <c r="I152" s="181">
        <f>IFERROR(H152/G152-1,"-")</f>
        <v>1.1547690461907623E-2</v>
      </c>
      <c r="J152" s="167">
        <f t="shared" si="85"/>
        <v>4.3574265289912626</v>
      </c>
      <c r="K152" s="166">
        <f t="shared" si="86"/>
        <v>77</v>
      </c>
      <c r="L152" s="166">
        <f t="shared" si="87"/>
        <v>5486</v>
      </c>
      <c r="M152" s="167">
        <f t="shared" si="84"/>
        <v>3.0261740500976495E-3</v>
      </c>
    </row>
    <row r="153" spans="2:13" x14ac:dyDescent="0.25">
      <c r="B153" s="161" t="s">
        <v>109</v>
      </c>
      <c r="C153" s="162">
        <v>15488</v>
      </c>
      <c r="D153" s="162">
        <v>5464</v>
      </c>
      <c r="E153" s="162">
        <v>21923</v>
      </c>
      <c r="F153" s="162">
        <v>26478</v>
      </c>
      <c r="G153" s="162">
        <v>31242</v>
      </c>
      <c r="H153" s="162">
        <v>31192</v>
      </c>
      <c r="I153" s="180">
        <f>IFERROR(H153/G153-1,"-")</f>
        <v>-1.6004097048843979E-3</v>
      </c>
      <c r="J153" s="163">
        <f t="shared" si="85"/>
        <v>4.7086383601756951</v>
      </c>
      <c r="K153" s="162">
        <f t="shared" si="86"/>
        <v>-50</v>
      </c>
      <c r="L153" s="162">
        <f t="shared" si="87"/>
        <v>25728</v>
      </c>
      <c r="M153" s="163">
        <f t="shared" si="84"/>
        <v>1.399442860943601E-2</v>
      </c>
    </row>
    <row r="154" spans="2:13" x14ac:dyDescent="0.25">
      <c r="B154" s="165" t="s">
        <v>112</v>
      </c>
      <c r="C154" s="166">
        <v>4925</v>
      </c>
      <c r="D154" s="166">
        <v>214</v>
      </c>
      <c r="E154" s="166">
        <v>7514</v>
      </c>
      <c r="F154" s="166">
        <v>8284</v>
      </c>
      <c r="G154" s="166">
        <v>9301</v>
      </c>
      <c r="H154" s="166">
        <v>7504</v>
      </c>
      <c r="I154" s="181">
        <f t="shared" ref="I154:I161" si="88">IFERROR(H154/G154-1,"-")</f>
        <v>-0.19320503171701964</v>
      </c>
      <c r="J154" s="167">
        <f t="shared" si="85"/>
        <v>34.065420560747661</v>
      </c>
      <c r="K154" s="166">
        <f t="shared" si="86"/>
        <v>-1797</v>
      </c>
      <c r="L154" s="166">
        <f t="shared" si="87"/>
        <v>7290</v>
      </c>
      <c r="M154" s="167">
        <f t="shared" si="84"/>
        <v>3.3667027534370294E-3</v>
      </c>
    </row>
    <row r="155" spans="2:13" x14ac:dyDescent="0.25">
      <c r="B155" s="165" t="s">
        <v>115</v>
      </c>
      <c r="C155" s="166">
        <v>4219</v>
      </c>
      <c r="D155" s="166">
        <v>1017</v>
      </c>
      <c r="E155" s="166">
        <v>5164</v>
      </c>
      <c r="F155" s="166">
        <v>5637</v>
      </c>
      <c r="G155" s="166">
        <v>6407</v>
      </c>
      <c r="H155" s="166">
        <v>6090</v>
      </c>
      <c r="I155" s="181">
        <f t="shared" si="88"/>
        <v>-4.9477134384267263E-2</v>
      </c>
      <c r="J155" s="167">
        <f t="shared" si="85"/>
        <v>4.9882005899705018</v>
      </c>
      <c r="K155" s="166">
        <f t="shared" si="86"/>
        <v>-317</v>
      </c>
      <c r="L155" s="166">
        <f t="shared" si="87"/>
        <v>5073</v>
      </c>
      <c r="M155" s="167">
        <f t="shared" si="84"/>
        <v>2.7323054062408725E-3</v>
      </c>
    </row>
    <row r="156" spans="2:13" x14ac:dyDescent="0.25">
      <c r="B156" s="165" t="s">
        <v>118</v>
      </c>
      <c r="C156" s="166">
        <v>1723</v>
      </c>
      <c r="D156" s="166">
        <v>1599</v>
      </c>
      <c r="E156" s="166">
        <v>2533</v>
      </c>
      <c r="F156" s="166">
        <v>3884</v>
      </c>
      <c r="G156" s="166">
        <v>4700</v>
      </c>
      <c r="H156" s="166">
        <v>6874</v>
      </c>
      <c r="I156" s="181">
        <f t="shared" si="88"/>
        <v>0.46255319148936169</v>
      </c>
      <c r="J156" s="167">
        <f t="shared" si="85"/>
        <v>3.2989368355222011</v>
      </c>
      <c r="K156" s="166">
        <f t="shared" si="86"/>
        <v>2174</v>
      </c>
      <c r="L156" s="166">
        <f t="shared" si="87"/>
        <v>5275</v>
      </c>
      <c r="M156" s="167">
        <f t="shared" si="84"/>
        <v>3.0840504700328009E-3</v>
      </c>
    </row>
    <row r="157" spans="2:13" x14ac:dyDescent="0.25">
      <c r="B157" s="165" t="s">
        <v>125</v>
      </c>
      <c r="C157" s="166">
        <v>517</v>
      </c>
      <c r="D157" s="166">
        <v>186</v>
      </c>
      <c r="E157" s="166">
        <v>681</v>
      </c>
      <c r="F157" s="166">
        <v>902</v>
      </c>
      <c r="G157" s="166">
        <v>1299</v>
      </c>
      <c r="H157" s="166">
        <v>1276</v>
      </c>
      <c r="I157" s="181">
        <f t="shared" si="88"/>
        <v>-1.7705927636643581E-2</v>
      </c>
      <c r="J157" s="167">
        <f t="shared" si="85"/>
        <v>5.860215053763441</v>
      </c>
      <c r="K157" s="166">
        <f t="shared" si="86"/>
        <v>-23</v>
      </c>
      <c r="L157" s="166">
        <f t="shared" si="87"/>
        <v>1090</v>
      </c>
      <c r="M157" s="167">
        <f t="shared" si="84"/>
        <v>5.7248303749808758E-4</v>
      </c>
    </row>
    <row r="158" spans="2:13" x14ac:dyDescent="0.25">
      <c r="B158" s="165" t="s">
        <v>121</v>
      </c>
      <c r="C158" s="166">
        <v>514</v>
      </c>
      <c r="D158" s="166">
        <v>197</v>
      </c>
      <c r="E158" s="166">
        <v>900</v>
      </c>
      <c r="F158" s="166">
        <v>1191</v>
      </c>
      <c r="G158" s="166">
        <v>1203</v>
      </c>
      <c r="H158" s="166">
        <v>1115</v>
      </c>
      <c r="I158" s="181">
        <f t="shared" si="88"/>
        <v>-7.3150457190357399E-2</v>
      </c>
      <c r="J158" s="167">
        <f t="shared" si="85"/>
        <v>4.6598984771573608</v>
      </c>
      <c r="K158" s="166">
        <f t="shared" si="86"/>
        <v>-88</v>
      </c>
      <c r="L158" s="166">
        <f t="shared" si="87"/>
        <v>918</v>
      </c>
      <c r="M158" s="167">
        <f t="shared" si="84"/>
        <v>5.0024967618367375E-4</v>
      </c>
    </row>
    <row r="159" spans="2:13" x14ac:dyDescent="0.25">
      <c r="B159" s="165" t="s">
        <v>130</v>
      </c>
      <c r="C159" s="166">
        <v>331</v>
      </c>
      <c r="D159" s="166">
        <v>22</v>
      </c>
      <c r="E159" s="166">
        <v>246</v>
      </c>
      <c r="F159" s="166">
        <v>391</v>
      </c>
      <c r="G159" s="166">
        <v>276</v>
      </c>
      <c r="H159" s="166">
        <v>267</v>
      </c>
      <c r="I159" s="181">
        <f t="shared" si="88"/>
        <v>-3.2608695652173947E-2</v>
      </c>
      <c r="J159" s="167">
        <f t="shared" si="85"/>
        <v>11.136363636363637</v>
      </c>
      <c r="K159" s="166">
        <f t="shared" si="86"/>
        <v>-9</v>
      </c>
      <c r="L159" s="166">
        <f t="shared" si="87"/>
        <v>245</v>
      </c>
      <c r="M159" s="167">
        <f t="shared" si="84"/>
        <v>1.1979072963322053E-4</v>
      </c>
    </row>
    <row r="160" spans="2:13" x14ac:dyDescent="0.25">
      <c r="B160" s="165" t="s">
        <v>133</v>
      </c>
      <c r="C160" s="166">
        <v>420</v>
      </c>
      <c r="D160" s="166">
        <v>56</v>
      </c>
      <c r="E160" s="166">
        <v>368</v>
      </c>
      <c r="F160" s="166">
        <v>513</v>
      </c>
      <c r="G160" s="166">
        <v>472</v>
      </c>
      <c r="H160" s="166">
        <v>361</v>
      </c>
      <c r="I160" s="181">
        <f t="shared" si="88"/>
        <v>-0.23516949152542377</v>
      </c>
      <c r="J160" s="167">
        <f t="shared" si="85"/>
        <v>5.4464285714285712</v>
      </c>
      <c r="K160" s="166">
        <f t="shared" si="86"/>
        <v>-111</v>
      </c>
      <c r="L160" s="166">
        <f t="shared" si="87"/>
        <v>305</v>
      </c>
      <c r="M160" s="167">
        <f t="shared" si="84"/>
        <v>1.6196424493480379E-4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2173</v>
      </c>
      <c r="E161" s="171">
        <f t="shared" si="90"/>
        <v>4517</v>
      </c>
      <c r="F161" s="171">
        <f t="shared" ref="F161:H161" si="91">F153-SUM(F154:F160)</f>
        <v>5676</v>
      </c>
      <c r="G161" s="171">
        <f t="shared" si="91"/>
        <v>7584</v>
      </c>
      <c r="H161" s="171">
        <f t="shared" si="91"/>
        <v>7705</v>
      </c>
      <c r="I161" s="182">
        <f t="shared" si="88"/>
        <v>1.5954641350210963E-2</v>
      </c>
      <c r="J161" s="172">
        <f t="shared" si="85"/>
        <v>2.5457892314772206</v>
      </c>
      <c r="K161" s="171">
        <f>H161-G161</f>
        <v>121</v>
      </c>
      <c r="L161" s="171">
        <f t="shared" si="87"/>
        <v>5532</v>
      </c>
      <c r="M161" s="172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26DC6-DFDC-4422-90D4-3CA4F759E0D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6"/>
      <c r="K4" s="146"/>
      <c r="N4" s="145" t="s">
        <v>269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46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288839</v>
      </c>
      <c r="E9" s="178">
        <f t="shared" si="0"/>
        <v>1449676</v>
      </c>
      <c r="F9" s="178">
        <f t="shared" si="0"/>
        <v>1654424</v>
      </c>
      <c r="G9" s="178">
        <f t="shared" si="0"/>
        <v>1752365</v>
      </c>
      <c r="H9" s="178">
        <f t="shared" si="0"/>
        <v>1724148</v>
      </c>
      <c r="I9" s="179">
        <f>IFERROR(H9/G9-1,"-")</f>
        <v>-1.6102238974186278E-2</v>
      </c>
      <c r="J9" s="178">
        <f t="shared" ref="J9:J21" si="1">H9-G9</f>
        <v>-28217</v>
      </c>
      <c r="K9" s="179">
        <f t="shared" ref="K9:K21" si="2">H9/H$9</f>
        <v>1</v>
      </c>
      <c r="N9" s="158" t="s">
        <v>70</v>
      </c>
      <c r="O9" s="178">
        <f t="shared" ref="O9:T9" si="3">O10+O13</f>
        <v>279824</v>
      </c>
      <c r="P9" s="178">
        <f t="shared" si="3"/>
        <v>106333</v>
      </c>
      <c r="Q9" s="178">
        <f t="shared" si="3"/>
        <v>589877</v>
      </c>
      <c r="R9" s="178">
        <f t="shared" si="3"/>
        <v>623197</v>
      </c>
      <c r="S9" s="178">
        <f t="shared" si="3"/>
        <v>652775</v>
      </c>
      <c r="T9" s="178">
        <f t="shared" si="3"/>
        <v>619504</v>
      </c>
      <c r="U9" s="179">
        <f>IFERROR(T9/S9-1,"-")</f>
        <v>-5.0968557313009866E-2</v>
      </c>
      <c r="V9" s="178">
        <f>T9-S9</f>
        <v>-33271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154576</v>
      </c>
      <c r="E10" s="162">
        <v>299283</v>
      </c>
      <c r="F10" s="162">
        <v>318388</v>
      </c>
      <c r="G10" s="162">
        <v>314978</v>
      </c>
      <c r="H10" s="162">
        <v>315383</v>
      </c>
      <c r="I10" s="180">
        <f>IFERROR(H10/G10-1,"-")</f>
        <v>1.285804087904463E-3</v>
      </c>
      <c r="J10" s="161">
        <f t="shared" si="1"/>
        <v>405</v>
      </c>
      <c r="K10" s="163">
        <f t="shared" si="2"/>
        <v>0.18292107174094102</v>
      </c>
      <c r="N10" s="161" t="s">
        <v>99</v>
      </c>
      <c r="O10" s="162">
        <v>16647</v>
      </c>
      <c r="P10" s="162">
        <v>51731</v>
      </c>
      <c r="Q10" s="162">
        <v>55488</v>
      </c>
      <c r="R10" s="162">
        <v>44883</v>
      </c>
      <c r="S10" s="162">
        <v>37960</v>
      </c>
      <c r="T10" s="162">
        <v>36558</v>
      </c>
      <c r="U10" s="180">
        <f>IFERROR(T10/S10-1,"-")</f>
        <v>-3.6933614330874609E-2</v>
      </c>
      <c r="V10" s="161">
        <f t="shared" ref="V10:V20" si="5">T10-S10</f>
        <v>-1402</v>
      </c>
      <c r="W10" s="163">
        <f t="shared" si="4"/>
        <v>5.9011725509439811E-2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102429</v>
      </c>
      <c r="E11" s="166">
        <v>122007</v>
      </c>
      <c r="F11" s="166">
        <v>118736</v>
      </c>
      <c r="G11" s="166">
        <v>115126</v>
      </c>
      <c r="H11" s="166">
        <v>112944</v>
      </c>
      <c r="I11" s="181">
        <f>IFERROR(H11/G11-1,"-")</f>
        <v>-1.8953146986779745E-2</v>
      </c>
      <c r="J11" s="165">
        <f t="shared" si="1"/>
        <v>-2182</v>
      </c>
      <c r="K11" s="167">
        <f t="shared" si="2"/>
        <v>6.5507137438317362E-2</v>
      </c>
      <c r="N11" s="165" t="s">
        <v>105</v>
      </c>
      <c r="O11" s="166">
        <v>6472</v>
      </c>
      <c r="P11" s="166">
        <v>31211</v>
      </c>
      <c r="Q11" s="166">
        <v>24274</v>
      </c>
      <c r="R11" s="166">
        <v>17934</v>
      </c>
      <c r="S11" s="166">
        <v>12486</v>
      </c>
      <c r="T11" s="166">
        <v>15967</v>
      </c>
      <c r="U11" s="181">
        <f>IFERROR(T11/S11-1,"-")</f>
        <v>0.27879224731699503</v>
      </c>
      <c r="V11" s="165">
        <f t="shared" si="5"/>
        <v>3481</v>
      </c>
      <c r="W11" s="167">
        <f>T11/T$9</f>
        <v>2.57738448823575E-2</v>
      </c>
    </row>
    <row r="12" spans="1:23" x14ac:dyDescent="0.25">
      <c r="A12" s="1"/>
      <c r="B12" s="165" t="s">
        <v>102</v>
      </c>
      <c r="C12" s="166">
        <v>81719</v>
      </c>
      <c r="D12" s="166">
        <v>52147</v>
      </c>
      <c r="E12" s="166">
        <v>177276</v>
      </c>
      <c r="F12" s="166">
        <v>199652</v>
      </c>
      <c r="G12" s="166">
        <v>199852</v>
      </c>
      <c r="H12" s="166">
        <v>202439</v>
      </c>
      <c r="I12" s="181">
        <f>IFERROR(H12/G12-1,"-")</f>
        <v>1.2944578988451472E-2</v>
      </c>
      <c r="J12" s="165">
        <f t="shared" si="1"/>
        <v>2587</v>
      </c>
      <c r="K12" s="167">
        <f t="shared" si="2"/>
        <v>0.11741393430262367</v>
      </c>
      <c r="N12" s="165" t="s">
        <v>102</v>
      </c>
      <c r="O12" s="166">
        <v>10175</v>
      </c>
      <c r="P12" s="166">
        <v>20520</v>
      </c>
      <c r="Q12" s="166">
        <v>31214</v>
      </c>
      <c r="R12" s="166">
        <v>26949</v>
      </c>
      <c r="S12" s="166">
        <v>25474</v>
      </c>
      <c r="T12" s="166">
        <v>20591</v>
      </c>
      <c r="U12" s="181">
        <f>IFERROR(T12/S12-1,"-")</f>
        <v>-0.19168564026065793</v>
      </c>
      <c r="V12" s="165">
        <f t="shared" si="5"/>
        <v>-4883</v>
      </c>
      <c r="W12" s="167">
        <f t="shared" si="4"/>
        <v>3.3237880627082314E-2</v>
      </c>
    </row>
    <row r="13" spans="1:23" s="57" customFormat="1" x14ac:dyDescent="0.25">
      <c r="B13" s="161" t="s">
        <v>109</v>
      </c>
      <c r="C13" s="162">
        <v>601732</v>
      </c>
      <c r="D13" s="162">
        <v>134263</v>
      </c>
      <c r="E13" s="162">
        <v>1150393</v>
      </c>
      <c r="F13" s="162">
        <v>1336036</v>
      </c>
      <c r="G13" s="162">
        <v>1437387</v>
      </c>
      <c r="H13" s="162">
        <v>1408765</v>
      </c>
      <c r="I13" s="180">
        <f>IFERROR(H13/G13-1,"-")</f>
        <v>-1.9912521819106521E-2</v>
      </c>
      <c r="J13" s="161">
        <f t="shared" si="1"/>
        <v>-28622</v>
      </c>
      <c r="K13" s="163">
        <f t="shared" si="2"/>
        <v>0.81707892825905892</v>
      </c>
      <c r="N13" s="161" t="s">
        <v>109</v>
      </c>
      <c r="O13" s="162">
        <v>263177</v>
      </c>
      <c r="P13" s="162">
        <v>54602</v>
      </c>
      <c r="Q13" s="162">
        <v>534389</v>
      </c>
      <c r="R13" s="162">
        <v>578314</v>
      </c>
      <c r="S13" s="162">
        <v>614815</v>
      </c>
      <c r="T13" s="162">
        <v>582946</v>
      </c>
      <c r="U13" s="180">
        <f>IFERROR(T13/S13-1,"-")</f>
        <v>-5.1835104868944271E-2</v>
      </c>
      <c r="V13" s="161">
        <f t="shared" si="5"/>
        <v>-31869</v>
      </c>
      <c r="W13" s="163">
        <f t="shared" si="4"/>
        <v>0.94098827449056022</v>
      </c>
    </row>
    <row r="14" spans="1:23" s="57" customFormat="1" x14ac:dyDescent="0.25">
      <c r="B14" s="165" t="s">
        <v>112</v>
      </c>
      <c r="C14" s="166">
        <v>240301</v>
      </c>
      <c r="D14" s="166">
        <v>6412</v>
      </c>
      <c r="E14" s="166">
        <v>490065</v>
      </c>
      <c r="F14" s="166">
        <v>574496</v>
      </c>
      <c r="G14" s="166">
        <v>613870</v>
      </c>
      <c r="H14" s="166">
        <v>608627</v>
      </c>
      <c r="I14" s="181">
        <f t="shared" ref="I14:I21" si="6">IFERROR(H14/G14-1,"-")</f>
        <v>-8.5408962809715439E-3</v>
      </c>
      <c r="J14" s="165">
        <f t="shared" si="1"/>
        <v>-5243</v>
      </c>
      <c r="K14" s="167">
        <f t="shared" si="2"/>
        <v>0.35300159847066492</v>
      </c>
      <c r="N14" s="165" t="s">
        <v>112</v>
      </c>
      <c r="O14" s="166">
        <v>115594</v>
      </c>
      <c r="P14" s="166">
        <v>2112</v>
      </c>
      <c r="Q14" s="166">
        <v>254736</v>
      </c>
      <c r="R14" s="166">
        <v>280511</v>
      </c>
      <c r="S14" s="166">
        <v>300106</v>
      </c>
      <c r="T14" s="166">
        <v>288822</v>
      </c>
      <c r="U14" s="181">
        <f t="shared" ref="U14:U21" si="7">IFERROR(T14/S14-1,"-")</f>
        <v>-3.7600047983045948E-2</v>
      </c>
      <c r="V14" s="165">
        <f t="shared" si="5"/>
        <v>-11284</v>
      </c>
      <c r="W14" s="167">
        <f t="shared" si="4"/>
        <v>0.46621490740979882</v>
      </c>
    </row>
    <row r="15" spans="1:23" x14ac:dyDescent="0.25">
      <c r="A15" s="1"/>
      <c r="B15" s="165" t="s">
        <v>115</v>
      </c>
      <c r="C15" s="166">
        <v>87097</v>
      </c>
      <c r="D15" s="166">
        <v>20843</v>
      </c>
      <c r="E15" s="166">
        <v>136228</v>
      </c>
      <c r="F15" s="166">
        <v>165214</v>
      </c>
      <c r="G15" s="166">
        <v>177221</v>
      </c>
      <c r="H15" s="166">
        <v>167677</v>
      </c>
      <c r="I15" s="181">
        <f t="shared" si="6"/>
        <v>-5.3853662940622216E-2</v>
      </c>
      <c r="J15" s="165">
        <f t="shared" si="1"/>
        <v>-9544</v>
      </c>
      <c r="K15" s="167">
        <f t="shared" si="2"/>
        <v>9.7252092047782443E-2</v>
      </c>
      <c r="N15" s="165" t="s">
        <v>115</v>
      </c>
      <c r="O15" s="166">
        <v>34149</v>
      </c>
      <c r="P15" s="166">
        <v>8726</v>
      </c>
      <c r="Q15" s="166">
        <v>60554</v>
      </c>
      <c r="R15" s="166">
        <v>69683</v>
      </c>
      <c r="S15" s="166">
        <v>71536</v>
      </c>
      <c r="T15" s="166">
        <v>64839</v>
      </c>
      <c r="U15" s="181">
        <f t="shared" si="7"/>
        <v>-9.3617199731603651E-2</v>
      </c>
      <c r="V15" s="165">
        <f t="shared" si="5"/>
        <v>-6697</v>
      </c>
      <c r="W15" s="167">
        <f t="shared" si="4"/>
        <v>0.10466276246803895</v>
      </c>
    </row>
    <row r="16" spans="1:23" x14ac:dyDescent="0.25">
      <c r="A16" s="1"/>
      <c r="B16" s="165" t="s">
        <v>118</v>
      </c>
      <c r="C16" s="166">
        <v>31900</v>
      </c>
      <c r="D16" s="166">
        <v>28506</v>
      </c>
      <c r="E16" s="166">
        <v>70805</v>
      </c>
      <c r="F16" s="166">
        <v>81295</v>
      </c>
      <c r="G16" s="166">
        <v>85199</v>
      </c>
      <c r="H16" s="166">
        <v>79460</v>
      </c>
      <c r="I16" s="181">
        <f t="shared" si="6"/>
        <v>-6.7359945539266941E-2</v>
      </c>
      <c r="J16" s="165">
        <f t="shared" si="1"/>
        <v>-5739</v>
      </c>
      <c r="K16" s="167">
        <f t="shared" si="2"/>
        <v>4.6086530854659809E-2</v>
      </c>
      <c r="N16" s="165" t="s">
        <v>118</v>
      </c>
      <c r="O16" s="166">
        <v>11026</v>
      </c>
      <c r="P16" s="166">
        <v>10430</v>
      </c>
      <c r="Q16" s="166">
        <v>23216</v>
      </c>
      <c r="R16" s="166">
        <v>22053</v>
      </c>
      <c r="S16" s="166">
        <v>19753</v>
      </c>
      <c r="T16" s="166">
        <v>18373</v>
      </c>
      <c r="U16" s="181">
        <f t="shared" si="7"/>
        <v>-6.9862805649774762E-2</v>
      </c>
      <c r="V16" s="165">
        <f t="shared" si="5"/>
        <v>-1380</v>
      </c>
      <c r="W16" s="167">
        <f t="shared" si="4"/>
        <v>2.9657597045378237E-2</v>
      </c>
    </row>
    <row r="17" spans="1:23" x14ac:dyDescent="0.25">
      <c r="A17" s="1"/>
      <c r="B17" s="165" t="s">
        <v>125</v>
      </c>
      <c r="C17" s="166">
        <v>19336</v>
      </c>
      <c r="D17" s="166">
        <v>2358</v>
      </c>
      <c r="E17" s="166">
        <v>54883</v>
      </c>
      <c r="F17" s="166">
        <v>47311</v>
      </c>
      <c r="G17" s="166">
        <v>52955</v>
      </c>
      <c r="H17" s="166">
        <v>48699</v>
      </c>
      <c r="I17" s="181">
        <f t="shared" si="6"/>
        <v>-8.0370125578321239E-2</v>
      </c>
      <c r="J17" s="165">
        <f t="shared" si="1"/>
        <v>-4256</v>
      </c>
      <c r="K17" s="167">
        <f t="shared" si="2"/>
        <v>2.824525504771052E-2</v>
      </c>
      <c r="N17" s="165" t="s">
        <v>125</v>
      </c>
      <c r="O17" s="166">
        <v>10228</v>
      </c>
      <c r="P17" s="166">
        <v>1001</v>
      </c>
      <c r="Q17" s="166">
        <v>29848</v>
      </c>
      <c r="R17" s="166">
        <v>23212</v>
      </c>
      <c r="S17" s="166">
        <v>25328</v>
      </c>
      <c r="T17" s="166">
        <v>23297</v>
      </c>
      <c r="U17" s="181">
        <f t="shared" si="7"/>
        <v>-8.0187934301958252E-2</v>
      </c>
      <c r="V17" s="165">
        <f t="shared" si="5"/>
        <v>-2031</v>
      </c>
      <c r="W17" s="167">
        <f t="shared" si="4"/>
        <v>3.760589116454454E-2</v>
      </c>
    </row>
    <row r="18" spans="1:23" x14ac:dyDescent="0.25">
      <c r="A18" s="1"/>
      <c r="B18" s="165" t="s">
        <v>121</v>
      </c>
      <c r="C18" s="166">
        <v>26204</v>
      </c>
      <c r="D18" s="166">
        <v>6260</v>
      </c>
      <c r="E18" s="166">
        <v>56228</v>
      </c>
      <c r="F18" s="166">
        <v>54206</v>
      </c>
      <c r="G18" s="166">
        <v>58347</v>
      </c>
      <c r="H18" s="166">
        <v>53557</v>
      </c>
      <c r="I18" s="181">
        <f t="shared" si="6"/>
        <v>-8.2095052016384784E-2</v>
      </c>
      <c r="J18" s="165">
        <f t="shared" si="1"/>
        <v>-4790</v>
      </c>
      <c r="K18" s="167">
        <f t="shared" si="2"/>
        <v>3.1062878592789018E-2</v>
      </c>
      <c r="N18" s="165" t="s">
        <v>121</v>
      </c>
      <c r="O18" s="166">
        <v>14676</v>
      </c>
      <c r="P18" s="166">
        <v>3628</v>
      </c>
      <c r="Q18" s="166">
        <v>34755</v>
      </c>
      <c r="R18" s="166">
        <v>30662</v>
      </c>
      <c r="S18" s="166">
        <v>31773</v>
      </c>
      <c r="T18" s="166">
        <v>31017</v>
      </c>
      <c r="U18" s="181">
        <f t="shared" si="7"/>
        <v>-2.3793787177792458E-2</v>
      </c>
      <c r="V18" s="165">
        <f t="shared" si="5"/>
        <v>-756</v>
      </c>
      <c r="W18" s="167">
        <f t="shared" si="4"/>
        <v>5.0067473333505516E-2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359</v>
      </c>
      <c r="E19" s="166">
        <v>21042</v>
      </c>
      <c r="F19" s="166">
        <v>27702</v>
      </c>
      <c r="G19" s="166">
        <v>24130</v>
      </c>
      <c r="H19" s="166">
        <v>23388</v>
      </c>
      <c r="I19" s="181">
        <f t="shared" si="6"/>
        <v>-3.0750103605470369E-2</v>
      </c>
      <c r="J19" s="165">
        <f t="shared" si="1"/>
        <v>-742</v>
      </c>
      <c r="K19" s="167">
        <f t="shared" si="2"/>
        <v>1.3564960780629041E-2</v>
      </c>
      <c r="N19" s="165" t="s">
        <v>130</v>
      </c>
      <c r="O19" s="166">
        <v>9525</v>
      </c>
      <c r="P19" s="166">
        <v>110</v>
      </c>
      <c r="Q19" s="166">
        <v>11194</v>
      </c>
      <c r="R19" s="166">
        <v>12511</v>
      </c>
      <c r="S19" s="166">
        <v>11517</v>
      </c>
      <c r="T19" s="166">
        <v>10342</v>
      </c>
      <c r="U19" s="181">
        <f t="shared" si="7"/>
        <v>-0.10202309629243722</v>
      </c>
      <c r="V19" s="165">
        <f t="shared" si="5"/>
        <v>-1175</v>
      </c>
      <c r="W19" s="167">
        <f t="shared" si="4"/>
        <v>1.6694000361579586E-2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1239</v>
      </c>
      <c r="E20" s="166">
        <v>14994</v>
      </c>
      <c r="F20" s="166">
        <v>24171</v>
      </c>
      <c r="G20" s="166">
        <v>23536</v>
      </c>
      <c r="H20" s="166">
        <v>19936</v>
      </c>
      <c r="I20" s="181">
        <f t="shared" si="6"/>
        <v>-0.15295717199184233</v>
      </c>
      <c r="J20" s="165">
        <f t="shared" si="1"/>
        <v>-3600</v>
      </c>
      <c r="K20" s="167">
        <f t="shared" si="2"/>
        <v>1.1562812473175157E-2</v>
      </c>
      <c r="N20" s="165" t="s">
        <v>133</v>
      </c>
      <c r="O20" s="166">
        <v>11099</v>
      </c>
      <c r="P20" s="166">
        <v>193</v>
      </c>
      <c r="Q20" s="166">
        <v>6836</v>
      </c>
      <c r="R20" s="166">
        <v>11342</v>
      </c>
      <c r="S20" s="166">
        <v>11011</v>
      </c>
      <c r="T20" s="166">
        <v>9395</v>
      </c>
      <c r="U20" s="181">
        <f t="shared" si="7"/>
        <v>-0.14676232858051041</v>
      </c>
      <c r="V20" s="165">
        <f t="shared" si="5"/>
        <v>-1616</v>
      </c>
      <c r="W20" s="167">
        <f t="shared" si="4"/>
        <v>1.5165358092925954E-2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68286</v>
      </c>
      <c r="E21" s="171">
        <f t="shared" si="9"/>
        <v>306148</v>
      </c>
      <c r="F21" s="171">
        <f t="shared" si="9"/>
        <v>361641</v>
      </c>
      <c r="G21" s="171">
        <f t="shared" si="9"/>
        <v>402129</v>
      </c>
      <c r="H21" s="171">
        <f t="shared" si="9"/>
        <v>407421</v>
      </c>
      <c r="I21" s="182">
        <f t="shared" si="6"/>
        <v>1.3159956133479644E-2</v>
      </c>
      <c r="J21" s="170">
        <f t="shared" si="1"/>
        <v>5292</v>
      </c>
      <c r="K21" s="172">
        <f t="shared" si="2"/>
        <v>0.23630279999164805</v>
      </c>
      <c r="N21" s="170" t="s">
        <v>147</v>
      </c>
      <c r="O21" s="171">
        <f t="shared" ref="O21:T21" si="10">O13-SUM(O14:O20)</f>
        <v>56880</v>
      </c>
      <c r="P21" s="171">
        <f t="shared" si="10"/>
        <v>28402</v>
      </c>
      <c r="Q21" s="171">
        <f t="shared" si="10"/>
        <v>113250</v>
      </c>
      <c r="R21" s="171">
        <f t="shared" si="10"/>
        <v>128340</v>
      </c>
      <c r="S21" s="171">
        <f t="shared" si="10"/>
        <v>143791</v>
      </c>
      <c r="T21" s="171">
        <f t="shared" si="10"/>
        <v>136861</v>
      </c>
      <c r="U21" s="182">
        <f t="shared" si="7"/>
        <v>-4.8194949614370874E-2</v>
      </c>
      <c r="V21" s="170">
        <f>T21-S21</f>
        <v>-6930</v>
      </c>
      <c r="W21" s="172">
        <f t="shared" si="4"/>
        <v>0.2209202846147886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106333</v>
      </c>
      <c r="E23" s="178">
        <f t="shared" si="11"/>
        <v>589877</v>
      </c>
      <c r="F23" s="178">
        <f t="shared" si="11"/>
        <v>623197</v>
      </c>
      <c r="G23" s="178">
        <f t="shared" si="11"/>
        <v>652775</v>
      </c>
      <c r="H23" s="178">
        <f t="shared" si="11"/>
        <v>619504</v>
      </c>
      <c r="I23" s="179">
        <f>IFERROR(H23/G23-1,"-")</f>
        <v>-5.0968557313009866E-2</v>
      </c>
      <c r="J23" s="178">
        <f>H23-G23</f>
        <v>-33271</v>
      </c>
      <c r="K23" s="179">
        <f t="shared" ref="K23:K35" si="12">H23/H$9</f>
        <v>0.35931022162830567</v>
      </c>
    </row>
    <row r="24" spans="1:23" x14ac:dyDescent="0.25">
      <c r="B24" s="161" t="s">
        <v>99</v>
      </c>
      <c r="C24" s="162">
        <v>16647</v>
      </c>
      <c r="D24" s="162">
        <v>51731</v>
      </c>
      <c r="E24" s="162">
        <v>55488</v>
      </c>
      <c r="F24" s="162">
        <v>44883</v>
      </c>
      <c r="G24" s="162">
        <v>37960</v>
      </c>
      <c r="H24" s="162">
        <v>36558</v>
      </c>
      <c r="I24" s="180">
        <f>IFERROR(H24/G24-1,"-")</f>
        <v>-3.6933614330874609E-2</v>
      </c>
      <c r="J24" s="161">
        <f t="shared" ref="J24:J34" si="13">H24-G24</f>
        <v>-1402</v>
      </c>
      <c r="K24" s="163">
        <f t="shared" si="12"/>
        <v>2.1203516171465559E-2</v>
      </c>
    </row>
    <row r="25" spans="1:23" x14ac:dyDescent="0.25">
      <c r="B25" s="165" t="s">
        <v>105</v>
      </c>
      <c r="C25" s="166">
        <v>6472</v>
      </c>
      <c r="D25" s="166">
        <v>31211</v>
      </c>
      <c r="E25" s="166">
        <v>24274</v>
      </c>
      <c r="F25" s="166">
        <v>17934</v>
      </c>
      <c r="G25" s="166">
        <v>12486</v>
      </c>
      <c r="H25" s="166">
        <v>15967</v>
      </c>
      <c r="I25" s="181">
        <f>IFERROR(H25/G25-1,"-")</f>
        <v>0.27879224731699503</v>
      </c>
      <c r="J25" s="165">
        <f t="shared" si="13"/>
        <v>3481</v>
      </c>
      <c r="K25" s="167">
        <f t="shared" si="12"/>
        <v>9.2608059168934453E-3</v>
      </c>
    </row>
    <row r="26" spans="1:23" x14ac:dyDescent="0.25">
      <c r="B26" s="165" t="s">
        <v>102</v>
      </c>
      <c r="C26" s="166">
        <v>10175</v>
      </c>
      <c r="D26" s="166">
        <v>20520</v>
      </c>
      <c r="E26" s="166">
        <v>31214</v>
      </c>
      <c r="F26" s="166">
        <v>26949</v>
      </c>
      <c r="G26" s="166">
        <v>25474</v>
      </c>
      <c r="H26" s="166">
        <v>20591</v>
      </c>
      <c r="I26" s="181">
        <f>IFERROR(H26/G26-1,"-")</f>
        <v>-0.19168564026065793</v>
      </c>
      <c r="J26" s="165">
        <f t="shared" si="13"/>
        <v>-4883</v>
      </c>
      <c r="K26" s="167">
        <f t="shared" si="12"/>
        <v>1.1942710254572114E-2</v>
      </c>
    </row>
    <row r="27" spans="1:23" x14ac:dyDescent="0.25">
      <c r="B27" s="161" t="s">
        <v>109</v>
      </c>
      <c r="C27" s="162">
        <v>263177</v>
      </c>
      <c r="D27" s="162">
        <v>54602</v>
      </c>
      <c r="E27" s="162">
        <v>534389</v>
      </c>
      <c r="F27" s="162">
        <v>578314</v>
      </c>
      <c r="G27" s="162">
        <v>614815</v>
      </c>
      <c r="H27" s="162">
        <v>582946</v>
      </c>
      <c r="I27" s="180">
        <f>IFERROR(H27/G27-1,"-")</f>
        <v>-5.1835104868944271E-2</v>
      </c>
      <c r="J27" s="161">
        <f t="shared" si="13"/>
        <v>-31869</v>
      </c>
      <c r="K27" s="163">
        <f t="shared" si="12"/>
        <v>0.33810670545684013</v>
      </c>
    </row>
    <row r="28" spans="1:23" x14ac:dyDescent="0.25">
      <c r="B28" s="165" t="s">
        <v>112</v>
      </c>
      <c r="C28" s="166">
        <v>115594</v>
      </c>
      <c r="D28" s="166">
        <v>2112</v>
      </c>
      <c r="E28" s="166">
        <v>254736</v>
      </c>
      <c r="F28" s="166">
        <v>280511</v>
      </c>
      <c r="G28" s="166">
        <v>300106</v>
      </c>
      <c r="H28" s="166">
        <v>288822</v>
      </c>
      <c r="I28" s="181">
        <f t="shared" ref="I28:I35" si="14">IFERROR(H28/G28-1,"-")</f>
        <v>-3.7600047983045948E-2</v>
      </c>
      <c r="J28" s="165">
        <f t="shared" si="13"/>
        <v>-11284</v>
      </c>
      <c r="K28" s="167">
        <f t="shared" si="12"/>
        <v>0.16751578170783482</v>
      </c>
    </row>
    <row r="29" spans="1:23" x14ac:dyDescent="0.25">
      <c r="B29" s="165" t="s">
        <v>115</v>
      </c>
      <c r="C29" s="166">
        <v>34149</v>
      </c>
      <c r="D29" s="166">
        <v>8726</v>
      </c>
      <c r="E29" s="166">
        <v>60554</v>
      </c>
      <c r="F29" s="166">
        <v>69683</v>
      </c>
      <c r="G29" s="166">
        <v>71536</v>
      </c>
      <c r="H29" s="166">
        <v>64839</v>
      </c>
      <c r="I29" s="181">
        <f t="shared" si="14"/>
        <v>-9.3617199731603651E-2</v>
      </c>
      <c r="J29" s="165">
        <f t="shared" si="13"/>
        <v>-6697</v>
      </c>
      <c r="K29" s="167">
        <f t="shared" si="12"/>
        <v>3.7606400378621792E-2</v>
      </c>
    </row>
    <row r="30" spans="1:23" x14ac:dyDescent="0.25">
      <c r="B30" s="165" t="s">
        <v>118</v>
      </c>
      <c r="C30" s="166">
        <v>11026</v>
      </c>
      <c r="D30" s="166">
        <v>10430</v>
      </c>
      <c r="E30" s="166">
        <v>23216</v>
      </c>
      <c r="F30" s="166">
        <v>22053</v>
      </c>
      <c r="G30" s="166">
        <v>19753</v>
      </c>
      <c r="H30" s="166">
        <v>18373</v>
      </c>
      <c r="I30" s="181">
        <f t="shared" si="14"/>
        <v>-6.9862805649774762E-2</v>
      </c>
      <c r="J30" s="165">
        <f t="shared" si="13"/>
        <v>-1380</v>
      </c>
      <c r="K30" s="167">
        <f t="shared" si="12"/>
        <v>1.065627776733784E-2</v>
      </c>
    </row>
    <row r="31" spans="1:23" x14ac:dyDescent="0.25">
      <c r="B31" s="165" t="s">
        <v>125</v>
      </c>
      <c r="C31" s="166">
        <v>10228</v>
      </c>
      <c r="D31" s="166">
        <v>1001</v>
      </c>
      <c r="E31" s="166">
        <v>29848</v>
      </c>
      <c r="F31" s="166">
        <v>23212</v>
      </c>
      <c r="G31" s="166">
        <v>25328</v>
      </c>
      <c r="H31" s="166">
        <v>23297</v>
      </c>
      <c r="I31" s="181">
        <f t="shared" si="14"/>
        <v>-8.0187934301958252E-2</v>
      </c>
      <c r="J31" s="165">
        <f t="shared" si="13"/>
        <v>-2031</v>
      </c>
      <c r="K31" s="167">
        <f t="shared" si="12"/>
        <v>1.3512181088862442E-2</v>
      </c>
    </row>
    <row r="32" spans="1:23" x14ac:dyDescent="0.25">
      <c r="B32" s="165" t="s">
        <v>121</v>
      </c>
      <c r="C32" s="166">
        <v>14676</v>
      </c>
      <c r="D32" s="166">
        <v>3628</v>
      </c>
      <c r="E32" s="166">
        <v>34755</v>
      </c>
      <c r="F32" s="166">
        <v>30662</v>
      </c>
      <c r="G32" s="166">
        <v>31773</v>
      </c>
      <c r="H32" s="166">
        <v>31017</v>
      </c>
      <c r="I32" s="181">
        <f t="shared" si="14"/>
        <v>-2.3793787177792458E-2</v>
      </c>
      <c r="J32" s="165">
        <f t="shared" si="13"/>
        <v>-756</v>
      </c>
      <c r="K32" s="167">
        <f t="shared" si="12"/>
        <v>1.7989754939831151E-2</v>
      </c>
    </row>
    <row r="33" spans="2:11" x14ac:dyDescent="0.25">
      <c r="B33" s="165" t="s">
        <v>130</v>
      </c>
      <c r="C33" s="166">
        <v>9525</v>
      </c>
      <c r="D33" s="166">
        <v>110</v>
      </c>
      <c r="E33" s="166">
        <v>11194</v>
      </c>
      <c r="F33" s="166">
        <v>12511</v>
      </c>
      <c r="G33" s="166">
        <v>11517</v>
      </c>
      <c r="H33" s="166">
        <v>10342</v>
      </c>
      <c r="I33" s="181">
        <f t="shared" si="14"/>
        <v>-0.10202309629243722</v>
      </c>
      <c r="J33" s="165">
        <f t="shared" si="13"/>
        <v>-1175</v>
      </c>
      <c r="K33" s="167">
        <f t="shared" si="12"/>
        <v>5.9983249697821766E-3</v>
      </c>
    </row>
    <row r="34" spans="2:11" x14ac:dyDescent="0.25">
      <c r="B34" s="165" t="s">
        <v>133</v>
      </c>
      <c r="C34" s="166">
        <v>11099</v>
      </c>
      <c r="D34" s="166">
        <v>193</v>
      </c>
      <c r="E34" s="166">
        <v>6836</v>
      </c>
      <c r="F34" s="166">
        <v>11342</v>
      </c>
      <c r="G34" s="166">
        <v>11011</v>
      </c>
      <c r="H34" s="166">
        <v>9395</v>
      </c>
      <c r="I34" s="181">
        <f t="shared" si="14"/>
        <v>-0.14676232858051041</v>
      </c>
      <c r="J34" s="165">
        <f t="shared" si="13"/>
        <v>-1616</v>
      </c>
      <c r="K34" s="167">
        <f t="shared" si="12"/>
        <v>5.4490681774418438E-3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28402</v>
      </c>
      <c r="E35" s="171">
        <f t="shared" si="16"/>
        <v>113250</v>
      </c>
      <c r="F35" s="171">
        <f t="shared" si="16"/>
        <v>128340</v>
      </c>
      <c r="G35" s="171">
        <f t="shared" si="16"/>
        <v>143791</v>
      </c>
      <c r="H35" s="171">
        <f t="shared" si="16"/>
        <v>136861</v>
      </c>
      <c r="I35" s="182">
        <f t="shared" si="14"/>
        <v>-4.8194949614370874E-2</v>
      </c>
      <c r="J35" s="170">
        <f>H35-G35</f>
        <v>-6930</v>
      </c>
      <c r="K35" s="172">
        <f t="shared" si="12"/>
        <v>7.9378916427128063E-2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16403</v>
      </c>
      <c r="E37" s="178">
        <f t="shared" si="17"/>
        <v>277876</v>
      </c>
      <c r="F37" s="178">
        <f t="shared" si="17"/>
        <v>323810</v>
      </c>
      <c r="G37" s="178">
        <f t="shared" si="17"/>
        <v>341885</v>
      </c>
      <c r="H37" s="178">
        <f t="shared" si="17"/>
        <v>355156</v>
      </c>
      <c r="I37" s="179">
        <f>IFERROR(H37/G37-1,"-")</f>
        <v>3.8817146116384205E-2</v>
      </c>
      <c r="J37" s="178">
        <f>H37-G37</f>
        <v>13271</v>
      </c>
      <c r="K37" s="179">
        <f t="shared" ref="K37:K49" si="18">H37/H$9</f>
        <v>0.20598927702262218</v>
      </c>
    </row>
    <row r="38" spans="2:11" x14ac:dyDescent="0.25">
      <c r="B38" s="161" t="s">
        <v>99</v>
      </c>
      <c r="C38" s="162">
        <v>9666</v>
      </c>
      <c r="D38" s="162">
        <v>4529</v>
      </c>
      <c r="E38" s="162">
        <v>26756</v>
      </c>
      <c r="F38" s="162">
        <v>26266</v>
      </c>
      <c r="G38" s="162">
        <v>25394</v>
      </c>
      <c r="H38" s="162">
        <v>27546</v>
      </c>
      <c r="I38" s="180">
        <f>IFERROR(H38/G38-1,"-")</f>
        <v>8.4744427817594614E-2</v>
      </c>
      <c r="J38" s="161">
        <f t="shared" ref="J38:J48" si="19">H38-G38</f>
        <v>2152</v>
      </c>
      <c r="K38" s="163">
        <f t="shared" si="18"/>
        <v>1.5976586696733693E-2</v>
      </c>
    </row>
    <row r="39" spans="2:11" x14ac:dyDescent="0.25">
      <c r="B39" s="165" t="s">
        <v>105</v>
      </c>
      <c r="C39" s="166">
        <v>2065</v>
      </c>
      <c r="D39" s="166">
        <v>2248</v>
      </c>
      <c r="E39" s="166">
        <v>7180</v>
      </c>
      <c r="F39" s="166">
        <v>7904</v>
      </c>
      <c r="G39" s="166">
        <v>9591</v>
      </c>
      <c r="H39" s="166">
        <v>9930</v>
      </c>
      <c r="I39" s="181">
        <f>IFERROR(H39/G39-1,"-")</f>
        <v>3.5345636534250824E-2</v>
      </c>
      <c r="J39" s="165">
        <f t="shared" si="19"/>
        <v>339</v>
      </c>
      <c r="K39" s="167">
        <f t="shared" si="18"/>
        <v>5.7593663653004263E-3</v>
      </c>
    </row>
    <row r="40" spans="2:11" x14ac:dyDescent="0.25">
      <c r="B40" s="165" t="s">
        <v>102</v>
      </c>
      <c r="C40" s="166">
        <v>7601</v>
      </c>
      <c r="D40" s="166">
        <v>2281</v>
      </c>
      <c r="E40" s="166">
        <v>19576</v>
      </c>
      <c r="F40" s="166">
        <v>18362</v>
      </c>
      <c r="G40" s="166">
        <v>15803</v>
      </c>
      <c r="H40" s="166">
        <v>17616</v>
      </c>
      <c r="I40" s="181">
        <f>IFERROR(H40/G40-1,"-")</f>
        <v>0.1147250522052774</v>
      </c>
      <c r="J40" s="165">
        <f t="shared" si="19"/>
        <v>1813</v>
      </c>
      <c r="K40" s="167">
        <f t="shared" si="18"/>
        <v>1.0217220331433264E-2</v>
      </c>
    </row>
    <row r="41" spans="2:11" x14ac:dyDescent="0.25">
      <c r="B41" s="161" t="s">
        <v>109</v>
      </c>
      <c r="C41" s="162">
        <v>137440</v>
      </c>
      <c r="D41" s="162">
        <v>11874</v>
      </c>
      <c r="E41" s="162">
        <v>251120</v>
      </c>
      <c r="F41" s="162">
        <v>297544</v>
      </c>
      <c r="G41" s="162">
        <v>316491</v>
      </c>
      <c r="H41" s="162">
        <v>327610</v>
      </c>
      <c r="I41" s="180">
        <f>IFERROR(H41/G41-1,"-")</f>
        <v>3.5132120660618993E-2</v>
      </c>
      <c r="J41" s="161">
        <f t="shared" si="19"/>
        <v>11119</v>
      </c>
      <c r="K41" s="163">
        <f t="shared" si="18"/>
        <v>0.19001269032588849</v>
      </c>
    </row>
    <row r="42" spans="2:11" x14ac:dyDescent="0.25">
      <c r="B42" s="165" t="s">
        <v>112</v>
      </c>
      <c r="C42" s="166">
        <v>66259</v>
      </c>
      <c r="D42" s="166">
        <v>352</v>
      </c>
      <c r="E42" s="166">
        <v>119890</v>
      </c>
      <c r="F42" s="166">
        <v>141116</v>
      </c>
      <c r="G42" s="166">
        <v>155506</v>
      </c>
      <c r="H42" s="166">
        <v>159432</v>
      </c>
      <c r="I42" s="181">
        <f t="shared" ref="I42:I49" si="20">IFERROR(H42/G42-1,"-")</f>
        <v>2.5246614278548796E-2</v>
      </c>
      <c r="J42" s="165">
        <f t="shared" si="19"/>
        <v>3926</v>
      </c>
      <c r="K42" s="167">
        <f t="shared" si="18"/>
        <v>9.2470019975083348E-2</v>
      </c>
    </row>
    <row r="43" spans="2:11" x14ac:dyDescent="0.25">
      <c r="B43" s="165" t="s">
        <v>115</v>
      </c>
      <c r="C43" s="166">
        <v>8479</v>
      </c>
      <c r="D43" s="166">
        <v>1105</v>
      </c>
      <c r="E43" s="166">
        <v>10775</v>
      </c>
      <c r="F43" s="166">
        <v>15072</v>
      </c>
      <c r="G43" s="166">
        <v>14473</v>
      </c>
      <c r="H43" s="166">
        <v>14218</v>
      </c>
      <c r="I43" s="181">
        <f t="shared" si="20"/>
        <v>-1.76190147170594E-2</v>
      </c>
      <c r="J43" s="165">
        <f t="shared" si="19"/>
        <v>-255</v>
      </c>
      <c r="K43" s="167">
        <f t="shared" si="18"/>
        <v>8.2463918410716486E-3</v>
      </c>
    </row>
    <row r="44" spans="2:11" x14ac:dyDescent="0.25">
      <c r="B44" s="165" t="s">
        <v>118</v>
      </c>
      <c r="C44" s="166">
        <v>4192</v>
      </c>
      <c r="D44" s="166">
        <v>1810</v>
      </c>
      <c r="E44" s="166">
        <v>7246</v>
      </c>
      <c r="F44" s="166">
        <v>9037</v>
      </c>
      <c r="G44" s="166">
        <v>8149</v>
      </c>
      <c r="H44" s="166">
        <v>8990</v>
      </c>
      <c r="I44" s="181">
        <f t="shared" si="20"/>
        <v>0.10320284697508897</v>
      </c>
      <c r="J44" s="165">
        <f t="shared" si="19"/>
        <v>841</v>
      </c>
      <c r="K44" s="167">
        <f t="shared" si="18"/>
        <v>5.2141695492498325E-3</v>
      </c>
    </row>
    <row r="45" spans="2:11" x14ac:dyDescent="0.25">
      <c r="B45" s="165" t="s">
        <v>125</v>
      </c>
      <c r="C45" s="166">
        <v>5403</v>
      </c>
      <c r="D45" s="166">
        <v>195</v>
      </c>
      <c r="E45" s="166">
        <v>12594</v>
      </c>
      <c r="F45" s="166">
        <v>11888</v>
      </c>
      <c r="G45" s="166">
        <v>12864</v>
      </c>
      <c r="H45" s="166">
        <v>11220</v>
      </c>
      <c r="I45" s="181">
        <f t="shared" si="20"/>
        <v>-0.12779850746268662</v>
      </c>
      <c r="J45" s="165">
        <f t="shared" si="19"/>
        <v>-1644</v>
      </c>
      <c r="K45" s="167">
        <f t="shared" si="18"/>
        <v>6.5075619958379445E-3</v>
      </c>
    </row>
    <row r="46" spans="2:11" x14ac:dyDescent="0.25">
      <c r="B46" s="165" t="s">
        <v>121</v>
      </c>
      <c r="C46" s="166">
        <v>7570</v>
      </c>
      <c r="D46" s="166">
        <v>469</v>
      </c>
      <c r="E46" s="166">
        <v>12166</v>
      </c>
      <c r="F46" s="166">
        <v>14198</v>
      </c>
      <c r="G46" s="166">
        <v>15291</v>
      </c>
      <c r="H46" s="166">
        <v>11866</v>
      </c>
      <c r="I46" s="181">
        <f t="shared" si="20"/>
        <v>-0.22398796677784316</v>
      </c>
      <c r="J46" s="165">
        <f t="shared" si="19"/>
        <v>-3425</v>
      </c>
      <c r="K46" s="167">
        <f t="shared" si="18"/>
        <v>6.8822398077195233E-3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4407</v>
      </c>
      <c r="F47" s="166">
        <v>5859</v>
      </c>
      <c r="G47" s="166">
        <v>4745</v>
      </c>
      <c r="H47" s="166">
        <v>5941</v>
      </c>
      <c r="I47" s="181">
        <f t="shared" si="20"/>
        <v>0.25205479452054802</v>
      </c>
      <c r="J47" s="165">
        <f t="shared" si="19"/>
        <v>1196</v>
      </c>
      <c r="K47" s="167">
        <f t="shared" si="18"/>
        <v>3.4457598767623195E-3</v>
      </c>
    </row>
    <row r="48" spans="2:11" x14ac:dyDescent="0.25">
      <c r="B48" s="165" t="s">
        <v>133</v>
      </c>
      <c r="C48" s="166">
        <v>4738</v>
      </c>
      <c r="D48" s="166">
        <v>618</v>
      </c>
      <c r="E48" s="166">
        <v>3743</v>
      </c>
      <c r="F48" s="166">
        <v>5667</v>
      </c>
      <c r="G48" s="166">
        <v>5288</v>
      </c>
      <c r="H48" s="166">
        <v>4524</v>
      </c>
      <c r="I48" s="181">
        <f t="shared" si="20"/>
        <v>-0.14447806354009074</v>
      </c>
      <c r="J48" s="165">
        <f t="shared" si="19"/>
        <v>-764</v>
      </c>
      <c r="K48" s="167">
        <f t="shared" si="18"/>
        <v>2.6239046763966898E-3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7235</v>
      </c>
      <c r="E49" s="171">
        <f t="shared" si="22"/>
        <v>80299</v>
      </c>
      <c r="F49" s="171">
        <f t="shared" si="22"/>
        <v>94707</v>
      </c>
      <c r="G49" s="171">
        <f t="shared" si="22"/>
        <v>100175</v>
      </c>
      <c r="H49" s="171">
        <f t="shared" si="22"/>
        <v>111419</v>
      </c>
      <c r="I49" s="182">
        <f t="shared" si="20"/>
        <v>0.11224357374594462</v>
      </c>
      <c r="J49" s="170">
        <f>H49-G49</f>
        <v>11244</v>
      </c>
      <c r="K49" s="172">
        <f t="shared" si="18"/>
        <v>6.4622642603767197E-2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3463</v>
      </c>
      <c r="E51" s="178">
        <f t="shared" si="23"/>
        <v>14300</v>
      </c>
      <c r="F51" s="178">
        <f t="shared" si="23"/>
        <v>24103</v>
      </c>
      <c r="G51" s="178">
        <f t="shared" si="23"/>
        <v>20584</v>
      </c>
      <c r="H51" s="178">
        <f t="shared" si="23"/>
        <v>18160</v>
      </c>
      <c r="I51" s="179">
        <f>IFERROR(H51/G51-1,"-")</f>
        <v>-0.11776136805285664</v>
      </c>
      <c r="J51" s="178">
        <f>H51-G51</f>
        <v>-2424</v>
      </c>
      <c r="K51" s="179">
        <f t="shared" ref="K51:K63" si="24">H51/H$9</f>
        <v>1.0532738488807225E-2</v>
      </c>
    </row>
    <row r="52" spans="2:11" x14ac:dyDescent="0.25">
      <c r="B52" s="161" t="s">
        <v>99</v>
      </c>
      <c r="C52" s="162">
        <v>773</v>
      </c>
      <c r="D52" s="162">
        <v>787</v>
      </c>
      <c r="E52" s="162">
        <v>1482</v>
      </c>
      <c r="F52" s="162">
        <v>10585</v>
      </c>
      <c r="G52" s="162">
        <v>5640</v>
      </c>
      <c r="H52" s="162">
        <v>3433</v>
      </c>
      <c r="I52" s="180">
        <f>IFERROR(H52/G52-1,"-")</f>
        <v>-0.39131205673758862</v>
      </c>
      <c r="J52" s="161">
        <f t="shared" ref="J52:J62" si="25">H52-G52</f>
        <v>-2207</v>
      </c>
      <c r="K52" s="163">
        <f t="shared" si="24"/>
        <v>1.9911283718103087E-3</v>
      </c>
    </row>
    <row r="53" spans="2:11" x14ac:dyDescent="0.25">
      <c r="B53" s="165" t="s">
        <v>105</v>
      </c>
      <c r="C53" s="166">
        <v>367</v>
      </c>
      <c r="D53" s="166">
        <v>309</v>
      </c>
      <c r="E53" s="166">
        <v>479</v>
      </c>
      <c r="F53" s="166">
        <v>7865</v>
      </c>
      <c r="G53" s="166">
        <v>3866</v>
      </c>
      <c r="H53" s="166">
        <v>2151</v>
      </c>
      <c r="I53" s="181">
        <f>IFERROR(H53/G53-1,"-")</f>
        <v>-0.44361096740817385</v>
      </c>
      <c r="J53" s="165">
        <f t="shared" si="25"/>
        <v>-1715</v>
      </c>
      <c r="K53" s="167">
        <f t="shared" si="24"/>
        <v>1.2475727141753492E-3</v>
      </c>
    </row>
    <row r="54" spans="2:11" x14ac:dyDescent="0.25">
      <c r="B54" s="165" t="s">
        <v>102</v>
      </c>
      <c r="C54" s="166">
        <v>406</v>
      </c>
      <c r="D54" s="166">
        <v>478</v>
      </c>
      <c r="E54" s="166">
        <v>1003</v>
      </c>
      <c r="F54" s="166">
        <v>2720</v>
      </c>
      <c r="G54" s="166">
        <v>1774</v>
      </c>
      <c r="H54" s="166">
        <v>1282</v>
      </c>
      <c r="I54" s="181">
        <f>IFERROR(H54/G54-1,"-")</f>
        <v>-0.27733934611048483</v>
      </c>
      <c r="J54" s="165">
        <f t="shared" si="25"/>
        <v>-492</v>
      </c>
      <c r="K54" s="167">
        <f t="shared" si="24"/>
        <v>7.4355565763495942E-4</v>
      </c>
    </row>
    <row r="55" spans="2:11" x14ac:dyDescent="0.25">
      <c r="B55" s="161" t="s">
        <v>109</v>
      </c>
      <c r="C55" s="162">
        <v>7419</v>
      </c>
      <c r="D55" s="162">
        <v>2676</v>
      </c>
      <c r="E55" s="162">
        <v>12818</v>
      </c>
      <c r="F55" s="162">
        <v>13518</v>
      </c>
      <c r="G55" s="162">
        <v>14944</v>
      </c>
      <c r="H55" s="162">
        <v>14727</v>
      </c>
      <c r="I55" s="180">
        <f>IFERROR(H55/G55-1,"-")</f>
        <v>-1.4520877944325439E-2</v>
      </c>
      <c r="J55" s="161">
        <f t="shared" si="25"/>
        <v>-217</v>
      </c>
      <c r="K55" s="163">
        <f t="shared" si="24"/>
        <v>8.5416101169969172E-3</v>
      </c>
    </row>
    <row r="56" spans="2:11" x14ac:dyDescent="0.25">
      <c r="B56" s="165" t="s">
        <v>112</v>
      </c>
      <c r="C56" s="166">
        <v>2301</v>
      </c>
      <c r="D56" s="166">
        <v>55</v>
      </c>
      <c r="E56" s="166">
        <v>4284</v>
      </c>
      <c r="F56" s="166">
        <v>3960</v>
      </c>
      <c r="G56" s="166">
        <v>4477</v>
      </c>
      <c r="H56" s="166">
        <v>5123</v>
      </c>
      <c r="I56" s="181">
        <f t="shared" ref="I56:I63" si="26">IFERROR(H56/G56-1,"-")</f>
        <v>0.14429305338396237</v>
      </c>
      <c r="J56" s="165">
        <f t="shared" si="25"/>
        <v>646</v>
      </c>
      <c r="K56" s="167">
        <f t="shared" si="24"/>
        <v>2.9713226474757386E-3</v>
      </c>
    </row>
    <row r="57" spans="2:11" x14ac:dyDescent="0.25">
      <c r="B57" s="165" t="s">
        <v>115</v>
      </c>
      <c r="C57" s="166">
        <v>2164</v>
      </c>
      <c r="D57" s="166">
        <v>1007</v>
      </c>
      <c r="E57" s="166">
        <v>3320</v>
      </c>
      <c r="F57" s="166">
        <v>2467</v>
      </c>
      <c r="G57" s="166">
        <v>3257</v>
      </c>
      <c r="H57" s="166">
        <v>3102</v>
      </c>
      <c r="I57" s="181">
        <f t="shared" si="26"/>
        <v>-4.7589806570463633E-2</v>
      </c>
      <c r="J57" s="165">
        <f t="shared" si="25"/>
        <v>-155</v>
      </c>
      <c r="K57" s="167">
        <f t="shared" si="24"/>
        <v>1.799149492966961E-3</v>
      </c>
    </row>
    <row r="58" spans="2:11" x14ac:dyDescent="0.25">
      <c r="B58" s="165" t="s">
        <v>118</v>
      </c>
      <c r="C58" s="166">
        <v>393</v>
      </c>
      <c r="D58" s="166">
        <v>446</v>
      </c>
      <c r="E58" s="166">
        <v>1008</v>
      </c>
      <c r="F58" s="166">
        <v>1424</v>
      </c>
      <c r="G58" s="166">
        <v>1158</v>
      </c>
      <c r="H58" s="166">
        <v>901</v>
      </c>
      <c r="I58" s="181">
        <f t="shared" si="26"/>
        <v>-0.22193436960276336</v>
      </c>
      <c r="J58" s="165">
        <f t="shared" si="25"/>
        <v>-257</v>
      </c>
      <c r="K58" s="167">
        <f t="shared" si="24"/>
        <v>5.2257694815062276E-4</v>
      </c>
    </row>
    <row r="59" spans="2:11" x14ac:dyDescent="0.25">
      <c r="B59" s="165" t="s">
        <v>125</v>
      </c>
      <c r="C59" s="166">
        <v>205</v>
      </c>
      <c r="D59" s="166">
        <v>55</v>
      </c>
      <c r="E59" s="166">
        <v>375</v>
      </c>
      <c r="F59" s="166">
        <v>320</v>
      </c>
      <c r="G59" s="166">
        <v>522</v>
      </c>
      <c r="H59" s="166">
        <v>429</v>
      </c>
      <c r="I59" s="181">
        <f t="shared" si="26"/>
        <v>-0.17816091954022983</v>
      </c>
      <c r="J59" s="165">
        <f t="shared" si="25"/>
        <v>-93</v>
      </c>
      <c r="K59" s="167">
        <f t="shared" si="24"/>
        <v>2.4881854689968612E-4</v>
      </c>
    </row>
    <row r="60" spans="2:11" x14ac:dyDescent="0.25">
      <c r="B60" s="165" t="s">
        <v>121</v>
      </c>
      <c r="C60" s="166">
        <v>135</v>
      </c>
      <c r="D60" s="166">
        <v>80</v>
      </c>
      <c r="E60" s="166">
        <v>344</v>
      </c>
      <c r="F60" s="166">
        <v>319</v>
      </c>
      <c r="G60" s="166">
        <v>383</v>
      </c>
      <c r="H60" s="166">
        <v>419</v>
      </c>
      <c r="I60" s="181">
        <f t="shared" si="26"/>
        <v>9.3994778067885143E-2</v>
      </c>
      <c r="J60" s="165">
        <f t="shared" si="25"/>
        <v>36</v>
      </c>
      <c r="K60" s="167">
        <f t="shared" si="24"/>
        <v>2.4301858077148828E-4</v>
      </c>
    </row>
    <row r="61" spans="2:11" x14ac:dyDescent="0.25">
      <c r="B61" s="165" t="s">
        <v>130</v>
      </c>
      <c r="C61" s="166">
        <v>76</v>
      </c>
      <c r="D61" s="166">
        <v>22</v>
      </c>
      <c r="E61" s="166">
        <v>44</v>
      </c>
      <c r="F61" s="166">
        <v>147</v>
      </c>
      <c r="G61" s="166">
        <v>78</v>
      </c>
      <c r="H61" s="166">
        <v>162</v>
      </c>
      <c r="I61" s="181">
        <f t="shared" si="26"/>
        <v>1.0769230769230771</v>
      </c>
      <c r="J61" s="165">
        <f t="shared" si="25"/>
        <v>84</v>
      </c>
      <c r="K61" s="167">
        <f t="shared" si="24"/>
        <v>9.3959451276804539E-5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88</v>
      </c>
      <c r="F62" s="166">
        <v>133</v>
      </c>
      <c r="G62" s="166">
        <v>83</v>
      </c>
      <c r="H62" s="166">
        <v>321</v>
      </c>
      <c r="I62" s="181">
        <f t="shared" si="26"/>
        <v>2.8674698795180724</v>
      </c>
      <c r="J62" s="165">
        <f t="shared" si="25"/>
        <v>238</v>
      </c>
      <c r="K62" s="167">
        <f t="shared" si="24"/>
        <v>1.8617891271514975E-4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997</v>
      </c>
      <c r="E63" s="171">
        <f t="shared" si="28"/>
        <v>3355</v>
      </c>
      <c r="F63" s="171">
        <f t="shared" si="28"/>
        <v>4748</v>
      </c>
      <c r="G63" s="171">
        <f t="shared" si="28"/>
        <v>4986</v>
      </c>
      <c r="H63" s="171">
        <f t="shared" si="28"/>
        <v>4270</v>
      </c>
      <c r="I63" s="182">
        <f t="shared" si="26"/>
        <v>-0.14360208584035294</v>
      </c>
      <c r="J63" s="170">
        <f>H63-G63</f>
        <v>-716</v>
      </c>
      <c r="K63" s="172">
        <f t="shared" si="24"/>
        <v>2.4765855367404653E-3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13364</v>
      </c>
      <c r="E65" s="178">
        <f t="shared" si="29"/>
        <v>52151</v>
      </c>
      <c r="F65" s="178">
        <f t="shared" si="29"/>
        <v>67931</v>
      </c>
      <c r="G65" s="178">
        <f t="shared" si="29"/>
        <v>84114</v>
      </c>
      <c r="H65" s="178">
        <f t="shared" si="29"/>
        <v>62084</v>
      </c>
      <c r="I65" s="179">
        <f>IFERROR(H65/G65-1,"-")</f>
        <v>-0.26190646028009601</v>
      </c>
      <c r="J65" s="178">
        <f>H65-G65</f>
        <v>-22030</v>
      </c>
      <c r="K65" s="179">
        <f t="shared" ref="K65:K77" si="30">H65/H$9</f>
        <v>3.6008509710303289E-2</v>
      </c>
    </row>
    <row r="66" spans="2:11" x14ac:dyDescent="0.25">
      <c r="B66" s="161" t="s">
        <v>99</v>
      </c>
      <c r="C66" s="162">
        <v>5481</v>
      </c>
      <c r="D66" s="162">
        <v>6820</v>
      </c>
      <c r="E66" s="162">
        <v>12344</v>
      </c>
      <c r="F66" s="162">
        <v>6571</v>
      </c>
      <c r="G66" s="162">
        <v>20644</v>
      </c>
      <c r="H66" s="162">
        <v>12615</v>
      </c>
      <c r="I66" s="180">
        <f>IFERROR(H66/G66-1,"-")</f>
        <v>-0.38892656461925978</v>
      </c>
      <c r="J66" s="161">
        <f t="shared" ref="J66:J76" si="31">H66-G66</f>
        <v>-8029</v>
      </c>
      <c r="K66" s="163">
        <f t="shared" si="30"/>
        <v>7.3166572707215388E-3</v>
      </c>
    </row>
    <row r="67" spans="2:11" x14ac:dyDescent="0.25">
      <c r="B67" s="165" t="s">
        <v>105</v>
      </c>
      <c r="C67" s="166">
        <v>2199</v>
      </c>
      <c r="D67" s="166">
        <v>6751</v>
      </c>
      <c r="E67" s="166">
        <v>8839</v>
      </c>
      <c r="F67" s="166">
        <v>4414</v>
      </c>
      <c r="G67" s="166">
        <v>11240</v>
      </c>
      <c r="H67" s="166">
        <v>4292</v>
      </c>
      <c r="I67" s="181">
        <f>IFERROR(H67/G67-1,"-")</f>
        <v>-0.61814946619217082</v>
      </c>
      <c r="J67" s="165">
        <f t="shared" si="31"/>
        <v>-6948</v>
      </c>
      <c r="K67" s="167">
        <f t="shared" si="30"/>
        <v>2.4893454622225007E-3</v>
      </c>
    </row>
    <row r="68" spans="2:11" x14ac:dyDescent="0.25">
      <c r="B68" s="165" t="s">
        <v>102</v>
      </c>
      <c r="C68" s="166">
        <v>3282</v>
      </c>
      <c r="D68" s="166">
        <v>69</v>
      </c>
      <c r="E68" s="166">
        <v>3505</v>
      </c>
      <c r="F68" s="166">
        <v>2157</v>
      </c>
      <c r="G68" s="166">
        <v>9404</v>
      </c>
      <c r="H68" s="166">
        <v>8323</v>
      </c>
      <c r="I68" s="181">
        <f>IFERROR(H68/G68-1,"-")</f>
        <v>-0.11495108464483195</v>
      </c>
      <c r="J68" s="165">
        <f t="shared" si="31"/>
        <v>-1081</v>
      </c>
      <c r="K68" s="167">
        <f t="shared" si="30"/>
        <v>4.8273118084990385E-3</v>
      </c>
    </row>
    <row r="69" spans="2:11" x14ac:dyDescent="0.25">
      <c r="B69" s="161" t="s">
        <v>109</v>
      </c>
      <c r="C69" s="162">
        <v>17854</v>
      </c>
      <c r="D69" s="162">
        <v>6544</v>
      </c>
      <c r="E69" s="162">
        <v>39807</v>
      </c>
      <c r="F69" s="162">
        <v>61360</v>
      </c>
      <c r="G69" s="162">
        <v>63470</v>
      </c>
      <c r="H69" s="162">
        <v>49469</v>
      </c>
      <c r="I69" s="180">
        <f>IFERROR(H69/G69-1,"-")</f>
        <v>-0.22059240586103668</v>
      </c>
      <c r="J69" s="161">
        <f t="shared" si="31"/>
        <v>-14001</v>
      </c>
      <c r="K69" s="163">
        <f t="shared" si="30"/>
        <v>2.8691852439581753E-2</v>
      </c>
    </row>
    <row r="70" spans="2:11" x14ac:dyDescent="0.25">
      <c r="B70" s="165" t="s">
        <v>112</v>
      </c>
      <c r="C70" s="166">
        <v>7112</v>
      </c>
      <c r="D70" s="166">
        <v>585</v>
      </c>
      <c r="E70" s="166">
        <v>15807</v>
      </c>
      <c r="F70" s="166">
        <v>22517</v>
      </c>
      <c r="G70" s="166">
        <v>19990</v>
      </c>
      <c r="H70" s="166">
        <v>20697</v>
      </c>
      <c r="I70" s="181">
        <f t="shared" ref="I70:I77" si="32">IFERROR(H70/G70-1,"-")</f>
        <v>3.5367683841921016E-2</v>
      </c>
      <c r="J70" s="165">
        <f t="shared" si="31"/>
        <v>707</v>
      </c>
      <c r="K70" s="167">
        <f t="shared" si="30"/>
        <v>1.2004189895531011E-2</v>
      </c>
    </row>
    <row r="71" spans="2:11" x14ac:dyDescent="0.25">
      <c r="B71" s="165" t="s">
        <v>115</v>
      </c>
      <c r="C71" s="166">
        <v>2067</v>
      </c>
      <c r="D71" s="166">
        <v>1120</v>
      </c>
      <c r="E71" s="166">
        <v>4505</v>
      </c>
      <c r="F71" s="166">
        <v>3468</v>
      </c>
      <c r="G71" s="166">
        <v>4663</v>
      </c>
      <c r="H71" s="166">
        <v>4860</v>
      </c>
      <c r="I71" s="181">
        <f t="shared" si="32"/>
        <v>4.2247480162985296E-2</v>
      </c>
      <c r="J71" s="165">
        <f t="shared" si="31"/>
        <v>197</v>
      </c>
      <c r="K71" s="167">
        <f t="shared" si="30"/>
        <v>2.8187835383041361E-3</v>
      </c>
    </row>
    <row r="72" spans="2:11" x14ac:dyDescent="0.25">
      <c r="B72" s="165" t="s">
        <v>118</v>
      </c>
      <c r="C72" s="166">
        <v>2431</v>
      </c>
      <c r="D72" s="166">
        <v>969</v>
      </c>
      <c r="E72" s="166">
        <v>6043</v>
      </c>
      <c r="F72" s="166">
        <v>8110</v>
      </c>
      <c r="G72" s="166">
        <v>9664</v>
      </c>
      <c r="H72" s="166">
        <v>4243</v>
      </c>
      <c r="I72" s="181">
        <f t="shared" si="32"/>
        <v>-0.56094784768211925</v>
      </c>
      <c r="J72" s="165">
        <f t="shared" si="31"/>
        <v>-5421</v>
      </c>
      <c r="K72" s="167">
        <f t="shared" si="30"/>
        <v>2.4609256281943313E-3</v>
      </c>
    </row>
    <row r="73" spans="2:11" x14ac:dyDescent="0.25">
      <c r="B73" s="165" t="s">
        <v>125</v>
      </c>
      <c r="C73" s="166">
        <v>204</v>
      </c>
      <c r="D73" s="166">
        <v>178</v>
      </c>
      <c r="E73" s="166">
        <v>621</v>
      </c>
      <c r="F73" s="166">
        <v>1564</v>
      </c>
      <c r="G73" s="166">
        <v>2265</v>
      </c>
      <c r="H73" s="166">
        <v>1198</v>
      </c>
      <c r="I73" s="181">
        <f t="shared" si="32"/>
        <v>-0.47108167770419429</v>
      </c>
      <c r="J73" s="165">
        <f t="shared" si="31"/>
        <v>-1067</v>
      </c>
      <c r="K73" s="167">
        <f t="shared" si="30"/>
        <v>6.9483594215809783E-4</v>
      </c>
    </row>
    <row r="74" spans="2:11" x14ac:dyDescent="0.25">
      <c r="B74" s="165" t="s">
        <v>121</v>
      </c>
      <c r="C74" s="166">
        <v>442</v>
      </c>
      <c r="D74" s="166">
        <v>354</v>
      </c>
      <c r="E74" s="166">
        <v>1193</v>
      </c>
      <c r="F74" s="166">
        <v>1181</v>
      </c>
      <c r="G74" s="166">
        <v>1580</v>
      </c>
      <c r="H74" s="166">
        <v>1358</v>
      </c>
      <c r="I74" s="181">
        <f t="shared" si="32"/>
        <v>-0.14050632911392402</v>
      </c>
      <c r="J74" s="165">
        <f t="shared" si="31"/>
        <v>-222</v>
      </c>
      <c r="K74" s="167">
        <f t="shared" si="30"/>
        <v>7.8763540020926283E-4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3180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4.6225730041736556E-4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191</v>
      </c>
      <c r="F76" s="166">
        <v>904</v>
      </c>
      <c r="G76" s="166">
        <v>202</v>
      </c>
      <c r="H76" s="166">
        <v>501</v>
      </c>
      <c r="I76" s="181">
        <f t="shared" si="32"/>
        <v>1.4801980198019802</v>
      </c>
      <c r="J76" s="165">
        <f t="shared" si="31"/>
        <v>299</v>
      </c>
      <c r="K76" s="167">
        <f t="shared" si="30"/>
        <v>2.9057830302271033E-4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3338</v>
      </c>
      <c r="E77" s="171">
        <f t="shared" si="34"/>
        <v>10603</v>
      </c>
      <c r="F77" s="171">
        <f t="shared" si="34"/>
        <v>20436</v>
      </c>
      <c r="G77" s="171">
        <f t="shared" si="34"/>
        <v>23469</v>
      </c>
      <c r="H77" s="171">
        <f t="shared" si="34"/>
        <v>15815</v>
      </c>
      <c r="I77" s="182">
        <f t="shared" si="32"/>
        <v>-0.32613234479526187</v>
      </c>
      <c r="J77" s="170">
        <f>H77-G77</f>
        <v>-7654</v>
      </c>
      <c r="K77" s="172">
        <f t="shared" si="30"/>
        <v>9.1726464317448391E-3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32704</v>
      </c>
      <c r="E79" s="178">
        <f t="shared" si="35"/>
        <v>210102</v>
      </c>
      <c r="F79" s="178">
        <f t="shared" si="35"/>
        <v>249332</v>
      </c>
      <c r="G79" s="178">
        <f t="shared" si="35"/>
        <v>287138</v>
      </c>
      <c r="H79" s="178">
        <f t="shared" si="35"/>
        <v>292974</v>
      </c>
      <c r="I79" s="179">
        <f>IFERROR(H79/G79-1,"-")</f>
        <v>2.032472191071899E-2</v>
      </c>
      <c r="J79" s="178">
        <f>H79-G79</f>
        <v>5836</v>
      </c>
      <c r="K79" s="179">
        <f t="shared" ref="K79:K91" si="36">H79/H$9</f>
        <v>0.16992392764426256</v>
      </c>
    </row>
    <row r="80" spans="2:11" x14ac:dyDescent="0.25">
      <c r="B80" s="161" t="s">
        <v>99</v>
      </c>
      <c r="C80" s="162">
        <v>40712</v>
      </c>
      <c r="D80" s="162">
        <v>17346</v>
      </c>
      <c r="E80" s="162">
        <v>96269</v>
      </c>
      <c r="F80" s="162">
        <v>102348</v>
      </c>
      <c r="G80" s="162">
        <v>106565</v>
      </c>
      <c r="H80" s="162">
        <v>110602</v>
      </c>
      <c r="I80" s="180">
        <f>IFERROR(H80/G80-1,"-")</f>
        <v>3.7882982217426031E-2</v>
      </c>
      <c r="J80" s="161">
        <f t="shared" ref="J80:J90" si="37">H80-G80</f>
        <v>4037</v>
      </c>
      <c r="K80" s="163">
        <f t="shared" si="36"/>
        <v>6.4148785371093434E-2</v>
      </c>
    </row>
    <row r="81" spans="2:11" x14ac:dyDescent="0.25">
      <c r="B81" s="165" t="s">
        <v>105</v>
      </c>
      <c r="C81" s="166">
        <v>6804</v>
      </c>
      <c r="D81" s="166">
        <v>8031</v>
      </c>
      <c r="E81" s="166">
        <v>24077</v>
      </c>
      <c r="F81" s="166">
        <v>18732</v>
      </c>
      <c r="G81" s="166">
        <v>24062</v>
      </c>
      <c r="H81" s="166">
        <v>22049</v>
      </c>
      <c r="I81" s="181">
        <f>IFERROR(H81/G81-1,"-")</f>
        <v>-8.3658881223505954E-2</v>
      </c>
      <c r="J81" s="165">
        <f t="shared" si="37"/>
        <v>-2013</v>
      </c>
      <c r="K81" s="167">
        <f t="shared" si="36"/>
        <v>1.2788345316063354E-2</v>
      </c>
    </row>
    <row r="82" spans="2:11" x14ac:dyDescent="0.25">
      <c r="B82" s="165" t="s">
        <v>102</v>
      </c>
      <c r="C82" s="166">
        <v>33908</v>
      </c>
      <c r="D82" s="166">
        <v>9315</v>
      </c>
      <c r="E82" s="166">
        <v>72192</v>
      </c>
      <c r="F82" s="166">
        <v>83616</v>
      </c>
      <c r="G82" s="166">
        <v>82503</v>
      </c>
      <c r="H82" s="166">
        <v>88553</v>
      </c>
      <c r="I82" s="181">
        <f>IFERROR(H82/G82-1,"-")</f>
        <v>7.3330666763632868E-2</v>
      </c>
      <c r="J82" s="165">
        <f t="shared" si="37"/>
        <v>6050</v>
      </c>
      <c r="K82" s="167">
        <f t="shared" si="36"/>
        <v>5.1360440055030078E-2</v>
      </c>
    </row>
    <row r="83" spans="2:11" x14ac:dyDescent="0.25">
      <c r="B83" s="161" t="s">
        <v>109</v>
      </c>
      <c r="C83" s="162">
        <v>75507</v>
      </c>
      <c r="D83" s="162">
        <v>15358</v>
      </c>
      <c r="E83" s="162">
        <v>113833</v>
      </c>
      <c r="F83" s="162">
        <v>146984</v>
      </c>
      <c r="G83" s="162">
        <v>180573</v>
      </c>
      <c r="H83" s="162">
        <v>182372</v>
      </c>
      <c r="I83" s="180">
        <f>IFERROR(H83/G83-1,"-")</f>
        <v>9.9627297547253413E-3</v>
      </c>
      <c r="J83" s="161">
        <f t="shared" si="37"/>
        <v>1799</v>
      </c>
      <c r="K83" s="163">
        <f t="shared" si="36"/>
        <v>0.10577514227316913</v>
      </c>
    </row>
    <row r="84" spans="2:11" x14ac:dyDescent="0.25">
      <c r="B84" s="165" t="s">
        <v>112</v>
      </c>
      <c r="C84" s="166">
        <v>14988</v>
      </c>
      <c r="D84" s="166">
        <v>1142</v>
      </c>
      <c r="E84" s="166">
        <v>20713</v>
      </c>
      <c r="F84" s="166">
        <v>29756</v>
      </c>
      <c r="G84" s="166">
        <v>36481</v>
      </c>
      <c r="H84" s="166">
        <v>37327</v>
      </c>
      <c r="I84" s="181">
        <f t="shared" ref="I84:I91" si="38">IFERROR(H84/G84-1,"-")</f>
        <v>2.319015377867939E-2</v>
      </c>
      <c r="J84" s="165">
        <f t="shared" si="37"/>
        <v>846</v>
      </c>
      <c r="K84" s="167">
        <f t="shared" si="36"/>
        <v>2.1649533566723972E-2</v>
      </c>
    </row>
    <row r="85" spans="2:11" x14ac:dyDescent="0.25">
      <c r="B85" s="165" t="s">
        <v>115</v>
      </c>
      <c r="C85" s="166">
        <v>28410</v>
      </c>
      <c r="D85" s="166">
        <v>2887</v>
      </c>
      <c r="E85" s="166">
        <v>38556</v>
      </c>
      <c r="F85" s="166">
        <v>49386</v>
      </c>
      <c r="G85" s="166">
        <v>56939</v>
      </c>
      <c r="H85" s="166">
        <v>54659</v>
      </c>
      <c r="I85" s="181">
        <f t="shared" si="38"/>
        <v>-4.0042852877640978E-2</v>
      </c>
      <c r="J85" s="165">
        <f t="shared" si="37"/>
        <v>-2280</v>
      </c>
      <c r="K85" s="167">
        <f t="shared" si="36"/>
        <v>3.170203486011642E-2</v>
      </c>
    </row>
    <row r="86" spans="2:11" x14ac:dyDescent="0.25">
      <c r="B86" s="165" t="s">
        <v>118</v>
      </c>
      <c r="C86" s="166">
        <v>5054</v>
      </c>
      <c r="D86" s="166">
        <v>3579</v>
      </c>
      <c r="E86" s="166">
        <v>11539</v>
      </c>
      <c r="F86" s="166">
        <v>14931</v>
      </c>
      <c r="G86" s="166">
        <v>21535</v>
      </c>
      <c r="H86" s="166">
        <v>20445</v>
      </c>
      <c r="I86" s="181">
        <f t="shared" si="38"/>
        <v>-5.0615277455305363E-2</v>
      </c>
      <c r="J86" s="165">
        <f t="shared" si="37"/>
        <v>-1090</v>
      </c>
      <c r="K86" s="167">
        <f t="shared" si="36"/>
        <v>1.1858030749100426E-2</v>
      </c>
    </row>
    <row r="87" spans="2:11" x14ac:dyDescent="0.25">
      <c r="B87" s="165" t="s">
        <v>125</v>
      </c>
      <c r="C87" s="166">
        <v>1174</v>
      </c>
      <c r="D87" s="166">
        <v>174</v>
      </c>
      <c r="E87" s="166">
        <v>2551</v>
      </c>
      <c r="F87" s="166">
        <v>2309</v>
      </c>
      <c r="G87" s="166">
        <v>3945</v>
      </c>
      <c r="H87" s="166">
        <v>4793</v>
      </c>
      <c r="I87" s="181">
        <f t="shared" si="38"/>
        <v>0.21495564005069712</v>
      </c>
      <c r="J87" s="165">
        <f t="shared" si="37"/>
        <v>848</v>
      </c>
      <c r="K87" s="167">
        <f t="shared" si="36"/>
        <v>2.7799237652452111E-3</v>
      </c>
    </row>
    <row r="88" spans="2:11" x14ac:dyDescent="0.25">
      <c r="B88" s="165" t="s">
        <v>121</v>
      </c>
      <c r="C88" s="166">
        <v>993</v>
      </c>
      <c r="D88" s="166">
        <v>352</v>
      </c>
      <c r="E88" s="166">
        <v>2185</v>
      </c>
      <c r="F88" s="166">
        <v>2107</v>
      </c>
      <c r="G88" s="166">
        <v>2607</v>
      </c>
      <c r="H88" s="166">
        <v>2854</v>
      </c>
      <c r="I88" s="181">
        <f t="shared" si="38"/>
        <v>9.474491752972769E-2</v>
      </c>
      <c r="J88" s="165">
        <f t="shared" si="37"/>
        <v>247</v>
      </c>
      <c r="K88" s="167">
        <f t="shared" si="36"/>
        <v>1.6553103329876554E-3</v>
      </c>
    </row>
    <row r="89" spans="2:11" x14ac:dyDescent="0.25">
      <c r="B89" s="165" t="s">
        <v>130</v>
      </c>
      <c r="C89" s="166">
        <v>1688</v>
      </c>
      <c r="D89" s="166">
        <v>44</v>
      </c>
      <c r="E89" s="166">
        <v>1645</v>
      </c>
      <c r="F89" s="166">
        <v>2415</v>
      </c>
      <c r="G89" s="166">
        <v>2370</v>
      </c>
      <c r="H89" s="166">
        <v>2452</v>
      </c>
      <c r="I89" s="181">
        <f t="shared" si="38"/>
        <v>3.459915611814357E-2</v>
      </c>
      <c r="J89" s="165">
        <f t="shared" si="37"/>
        <v>82</v>
      </c>
      <c r="K89" s="167">
        <f t="shared" si="36"/>
        <v>1.4221516946341032E-3</v>
      </c>
    </row>
    <row r="90" spans="2:11" x14ac:dyDescent="0.25">
      <c r="B90" s="165" t="s">
        <v>133</v>
      </c>
      <c r="C90" s="166">
        <v>2253</v>
      </c>
      <c r="D90" s="166">
        <v>168</v>
      </c>
      <c r="E90" s="166">
        <v>1378</v>
      </c>
      <c r="F90" s="166">
        <v>2420</v>
      </c>
      <c r="G90" s="166">
        <v>2880</v>
      </c>
      <c r="H90" s="166">
        <v>2020</v>
      </c>
      <c r="I90" s="181">
        <f t="shared" si="38"/>
        <v>-0.29861111111111116</v>
      </c>
      <c r="J90" s="165">
        <f t="shared" si="37"/>
        <v>-860</v>
      </c>
      <c r="K90" s="167">
        <f t="shared" si="36"/>
        <v>1.1715931578959579E-3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7012</v>
      </c>
      <c r="E91" s="171">
        <f t="shared" si="40"/>
        <v>35266</v>
      </c>
      <c r="F91" s="171">
        <f t="shared" si="40"/>
        <v>43660</v>
      </c>
      <c r="G91" s="171">
        <f t="shared" si="40"/>
        <v>53816</v>
      </c>
      <c r="H91" s="171">
        <f t="shared" si="40"/>
        <v>57822</v>
      </c>
      <c r="I91" s="182">
        <f t="shared" si="38"/>
        <v>7.4438828601159468E-2</v>
      </c>
      <c r="J91" s="170">
        <f>H91-G91</f>
        <v>4006</v>
      </c>
      <c r="K91" s="172">
        <f t="shared" si="36"/>
        <v>3.3536564146465386E-2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9308</v>
      </c>
      <c r="E93" s="178">
        <f t="shared" si="41"/>
        <v>20151</v>
      </c>
      <c r="F93" s="178">
        <f t="shared" si="41"/>
        <v>26502</v>
      </c>
      <c r="G93" s="178">
        <f t="shared" si="41"/>
        <v>25234</v>
      </c>
      <c r="H93" s="178">
        <f t="shared" si="41"/>
        <v>24153</v>
      </c>
      <c r="I93" s="179">
        <f>IFERROR(H93/G93-1,"-")</f>
        <v>-4.2839026709994399E-2</v>
      </c>
      <c r="J93" s="178">
        <f>H93-G93</f>
        <v>-1081</v>
      </c>
      <c r="K93" s="179">
        <f t="shared" ref="K93:K105" si="42">H93/H$9</f>
        <v>1.4008658189436174E-2</v>
      </c>
    </row>
    <row r="94" spans="2:11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1">
        <f t="shared" ref="J94:J104" si="43">H94-G94</f>
        <v>-361</v>
      </c>
      <c r="K94" s="163">
        <f t="shared" si="42"/>
        <v>7.8456141816131801E-3</v>
      </c>
    </row>
    <row r="95" spans="2:11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5">
        <f t="shared" si="43"/>
        <v>424</v>
      </c>
      <c r="K95" s="167">
        <f t="shared" si="42"/>
        <v>2.5357451912480832E-3</v>
      </c>
    </row>
    <row r="96" spans="2:11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5">
        <f t="shared" si="43"/>
        <v>-785</v>
      </c>
      <c r="K96" s="167">
        <f t="shared" si="42"/>
        <v>5.3098689903650961E-3</v>
      </c>
    </row>
    <row r="97" spans="2:11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1">
        <f t="shared" si="43"/>
        <v>-720</v>
      </c>
      <c r="K97" s="163">
        <f t="shared" si="42"/>
        <v>6.1630440078229943E-3</v>
      </c>
    </row>
    <row r="98" spans="2:11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44">IFERROR(H98/G98-1,"-")</f>
        <v>-0.17535816618911171</v>
      </c>
      <c r="J98" s="165">
        <f t="shared" si="43"/>
        <v>-306</v>
      </c>
      <c r="K98" s="167">
        <f t="shared" si="42"/>
        <v>8.34615125847665E-4</v>
      </c>
    </row>
    <row r="99" spans="2:11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44"/>
        <v>-0.11948608137044969</v>
      </c>
      <c r="J99" s="165">
        <f t="shared" si="43"/>
        <v>-279</v>
      </c>
      <c r="K99" s="167">
        <f t="shared" si="42"/>
        <v>1.19247303595747E-3</v>
      </c>
    </row>
    <row r="100" spans="2:11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44"/>
        <v>-3.6659877800407359E-2</v>
      </c>
      <c r="J100" s="165">
        <f t="shared" si="43"/>
        <v>-72</v>
      </c>
      <c r="K100" s="167">
        <f t="shared" si="42"/>
        <v>1.0973535914550259E-3</v>
      </c>
    </row>
    <row r="101" spans="2:11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44"/>
        <v>-3.3807829181494609E-2</v>
      </c>
      <c r="J101" s="165">
        <f t="shared" si="43"/>
        <v>-19</v>
      </c>
      <c r="K101" s="167">
        <f t="shared" si="42"/>
        <v>3.1493816076114117E-4</v>
      </c>
    </row>
    <row r="102" spans="2:11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44"/>
        <v>-5.858585858585863E-2</v>
      </c>
      <c r="J102" s="165">
        <f t="shared" si="43"/>
        <v>-29</v>
      </c>
      <c r="K102" s="167">
        <f t="shared" si="42"/>
        <v>2.7027842157401803E-4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44"/>
        <v>0.21153846153846145</v>
      </c>
      <c r="J103" s="165">
        <f t="shared" si="43"/>
        <v>22</v>
      </c>
      <c r="K103" s="167">
        <f t="shared" si="42"/>
        <v>7.3079573215292421E-5</v>
      </c>
    </row>
    <row r="104" spans="2:11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44"/>
        <v>-0.47547169811320755</v>
      </c>
      <c r="J104" s="165">
        <f t="shared" si="43"/>
        <v>-126</v>
      </c>
      <c r="K104" s="167">
        <f t="shared" si="42"/>
        <v>8.0619529181949571E-5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1192</v>
      </c>
      <c r="E105" s="171">
        <f t="shared" si="46"/>
        <v>2651</v>
      </c>
      <c r="F105" s="171">
        <f t="shared" si="46"/>
        <v>3573</v>
      </c>
      <c r="G105" s="171">
        <f t="shared" si="46"/>
        <v>3876</v>
      </c>
      <c r="H105" s="171">
        <f t="shared" si="46"/>
        <v>3965</v>
      </c>
      <c r="I105" s="182">
        <f t="shared" si="44"/>
        <v>2.2961816305469451E-2</v>
      </c>
      <c r="J105" s="170">
        <f>H105-G105</f>
        <v>89</v>
      </c>
      <c r="K105" s="172">
        <f t="shared" si="42"/>
        <v>2.299686569830432E-3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17961</v>
      </c>
      <c r="E107" s="178">
        <f t="shared" si="47"/>
        <v>68287</v>
      </c>
      <c r="F107" s="178">
        <f t="shared" si="47"/>
        <v>92728</v>
      </c>
      <c r="G107" s="178">
        <f t="shared" si="47"/>
        <v>86636</v>
      </c>
      <c r="H107" s="178">
        <f t="shared" si="47"/>
        <v>95259</v>
      </c>
      <c r="I107" s="179">
        <f>IFERROR(H107/G107-1,"-")</f>
        <v>9.9531372639549476E-2</v>
      </c>
      <c r="J107" s="178">
        <f>H107-G107</f>
        <v>8623</v>
      </c>
      <c r="K107" s="179">
        <f t="shared" ref="K107:K119" si="48">H107/H$9</f>
        <v>5.5249897340599534E-2</v>
      </c>
    </row>
    <row r="108" spans="2:11" x14ac:dyDescent="0.25">
      <c r="B108" s="161" t="s">
        <v>99</v>
      </c>
      <c r="C108" s="162">
        <v>5441</v>
      </c>
      <c r="D108" s="162">
        <v>11052</v>
      </c>
      <c r="E108" s="162">
        <v>13107</v>
      </c>
      <c r="F108" s="162">
        <v>17275</v>
      </c>
      <c r="G108" s="162">
        <v>16131</v>
      </c>
      <c r="H108" s="162">
        <v>17740</v>
      </c>
      <c r="I108" s="180">
        <f>IFERROR(H108/G108-1,"-")</f>
        <v>9.9745831008617003E-2</v>
      </c>
      <c r="J108" s="161">
        <f t="shared" ref="J108:J118" si="49">H108-G108</f>
        <v>1609</v>
      </c>
      <c r="K108" s="163">
        <f t="shared" si="48"/>
        <v>1.0289139911422917E-2</v>
      </c>
    </row>
    <row r="109" spans="2:11" x14ac:dyDescent="0.25">
      <c r="B109" s="165" t="s">
        <v>105</v>
      </c>
      <c r="C109" s="166">
        <v>273</v>
      </c>
      <c r="D109" s="166">
        <v>10160</v>
      </c>
      <c r="E109" s="166">
        <v>5114</v>
      </c>
      <c r="F109" s="166">
        <v>6615</v>
      </c>
      <c r="G109" s="166">
        <v>4058</v>
      </c>
      <c r="H109" s="166">
        <v>5541</v>
      </c>
      <c r="I109" s="181">
        <f>IFERROR(H109/G109-1,"-")</f>
        <v>0.36545096106456376</v>
      </c>
      <c r="J109" s="165">
        <f t="shared" si="49"/>
        <v>1483</v>
      </c>
      <c r="K109" s="167">
        <f t="shared" si="48"/>
        <v>3.2137612316344073E-3</v>
      </c>
    </row>
    <row r="110" spans="2:11" x14ac:dyDescent="0.25">
      <c r="B110" s="165" t="s">
        <v>102</v>
      </c>
      <c r="C110" s="166">
        <v>5168</v>
      </c>
      <c r="D110" s="166">
        <v>892</v>
      </c>
      <c r="E110" s="166">
        <v>7993</v>
      </c>
      <c r="F110" s="166">
        <v>10660</v>
      </c>
      <c r="G110" s="166">
        <v>12073</v>
      </c>
      <c r="H110" s="166">
        <v>12199</v>
      </c>
      <c r="I110" s="181">
        <f>IFERROR(H110/G110-1,"-")</f>
        <v>1.0436511223391065E-2</v>
      </c>
      <c r="J110" s="165">
        <f t="shared" si="49"/>
        <v>126</v>
      </c>
      <c r="K110" s="167">
        <f t="shared" si="48"/>
        <v>7.0753786797885104E-3</v>
      </c>
    </row>
    <row r="111" spans="2:11" x14ac:dyDescent="0.25">
      <c r="B111" s="161" t="s">
        <v>109</v>
      </c>
      <c r="C111" s="162">
        <v>17186</v>
      </c>
      <c r="D111" s="162">
        <v>6909</v>
      </c>
      <c r="E111" s="162">
        <v>55180</v>
      </c>
      <c r="F111" s="162">
        <v>75453</v>
      </c>
      <c r="G111" s="162">
        <v>70505</v>
      </c>
      <c r="H111" s="162">
        <v>77519</v>
      </c>
      <c r="I111" s="180">
        <f>IFERROR(H111/G111-1,"-")</f>
        <v>9.9482306219417005E-2</v>
      </c>
      <c r="J111" s="161">
        <f t="shared" si="49"/>
        <v>7014</v>
      </c>
      <c r="K111" s="163">
        <f t="shared" si="48"/>
        <v>4.4960757429176615E-2</v>
      </c>
    </row>
    <row r="112" spans="2:11" x14ac:dyDescent="0.25">
      <c r="B112" s="165" t="s">
        <v>112</v>
      </c>
      <c r="C112" s="166">
        <v>9701</v>
      </c>
      <c r="D112" s="166">
        <v>999</v>
      </c>
      <c r="E112" s="166">
        <v>30291</v>
      </c>
      <c r="F112" s="166">
        <v>48894</v>
      </c>
      <c r="G112" s="166">
        <v>42355</v>
      </c>
      <c r="H112" s="166">
        <v>44687</v>
      </c>
      <c r="I112" s="181">
        <f t="shared" ref="I112:I119" si="50">IFERROR(H112/G112-1,"-")</f>
        <v>5.5058434659426281E-2</v>
      </c>
      <c r="J112" s="165">
        <f t="shared" si="49"/>
        <v>2332</v>
      </c>
      <c r="K112" s="167">
        <f t="shared" si="48"/>
        <v>2.5918308637077558E-2</v>
      </c>
    </row>
    <row r="113" spans="2:11" x14ac:dyDescent="0.25">
      <c r="B113" s="165" t="s">
        <v>115</v>
      </c>
      <c r="C113" s="166">
        <v>1353</v>
      </c>
      <c r="D113" s="166">
        <v>1535</v>
      </c>
      <c r="E113" s="166">
        <v>3092</v>
      </c>
      <c r="F113" s="166">
        <v>3778</v>
      </c>
      <c r="G113" s="166">
        <v>3352</v>
      </c>
      <c r="H113" s="166">
        <v>3940</v>
      </c>
      <c r="I113" s="181">
        <f t="shared" si="50"/>
        <v>0.17541766109785195</v>
      </c>
      <c r="J113" s="165">
        <f t="shared" si="49"/>
        <v>588</v>
      </c>
      <c r="K113" s="167">
        <f t="shared" si="48"/>
        <v>2.2851866545099378E-3</v>
      </c>
    </row>
    <row r="114" spans="2:11" x14ac:dyDescent="0.25">
      <c r="B114" s="165" t="s">
        <v>118</v>
      </c>
      <c r="C114" s="166">
        <v>895</v>
      </c>
      <c r="D114" s="166">
        <v>1839</v>
      </c>
      <c r="E114" s="166">
        <v>3780</v>
      </c>
      <c r="F114" s="166">
        <v>6852</v>
      </c>
      <c r="G114" s="166">
        <v>4816</v>
      </c>
      <c r="H114" s="166">
        <v>6372</v>
      </c>
      <c r="I114" s="181">
        <f t="shared" si="50"/>
        <v>0.32308970099667778</v>
      </c>
      <c r="J114" s="165">
        <f t="shared" si="49"/>
        <v>1556</v>
      </c>
      <c r="K114" s="167">
        <f t="shared" si="48"/>
        <v>3.6957384168876456E-3</v>
      </c>
    </row>
    <row r="115" spans="2:11" x14ac:dyDescent="0.25">
      <c r="B115" s="165" t="s">
        <v>125</v>
      </c>
      <c r="C115" s="166">
        <v>429</v>
      </c>
      <c r="D115" s="166">
        <v>127</v>
      </c>
      <c r="E115" s="166">
        <v>3219</v>
      </c>
      <c r="F115" s="166">
        <v>2628</v>
      </c>
      <c r="G115" s="166">
        <v>3107</v>
      </c>
      <c r="H115" s="166">
        <v>2989</v>
      </c>
      <c r="I115" s="181">
        <f t="shared" si="50"/>
        <v>-3.7978757644029582E-2</v>
      </c>
      <c r="J115" s="165">
        <f t="shared" si="49"/>
        <v>-118</v>
      </c>
      <c r="K115" s="167">
        <f t="shared" si="48"/>
        <v>1.7336098757183259E-3</v>
      </c>
    </row>
    <row r="116" spans="2:11" x14ac:dyDescent="0.25">
      <c r="B116" s="165" t="s">
        <v>121</v>
      </c>
      <c r="C116" s="166">
        <v>623</v>
      </c>
      <c r="D116" s="166">
        <v>449</v>
      </c>
      <c r="E116" s="166">
        <v>2104</v>
      </c>
      <c r="F116" s="166">
        <v>1868</v>
      </c>
      <c r="G116" s="166">
        <v>2165</v>
      </c>
      <c r="H116" s="166">
        <v>2043</v>
      </c>
      <c r="I116" s="181">
        <f t="shared" si="50"/>
        <v>-5.635103926096996E-2</v>
      </c>
      <c r="J116" s="165">
        <f t="shared" si="49"/>
        <v>-122</v>
      </c>
      <c r="K116" s="167">
        <f t="shared" si="48"/>
        <v>1.1849330799908128E-3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413</v>
      </c>
      <c r="F117" s="166">
        <v>578</v>
      </c>
      <c r="G117" s="166">
        <v>806</v>
      </c>
      <c r="H117" s="166">
        <v>767</v>
      </c>
      <c r="I117" s="181">
        <f t="shared" si="50"/>
        <v>-4.8387096774193505E-2</v>
      </c>
      <c r="J117" s="165">
        <f t="shared" si="49"/>
        <v>-39</v>
      </c>
      <c r="K117" s="167">
        <f t="shared" si="48"/>
        <v>4.4485740203277214E-4</v>
      </c>
    </row>
    <row r="118" spans="2:11" x14ac:dyDescent="0.25">
      <c r="B118" s="165" t="s">
        <v>133</v>
      </c>
      <c r="C118" s="166">
        <v>526</v>
      </c>
      <c r="D118" s="166">
        <v>6</v>
      </c>
      <c r="E118" s="166">
        <v>621</v>
      </c>
      <c r="F118" s="166">
        <v>362</v>
      </c>
      <c r="G118" s="166">
        <v>1002</v>
      </c>
      <c r="H118" s="166">
        <v>637</v>
      </c>
      <c r="I118" s="181">
        <f t="shared" si="50"/>
        <v>-0.36427145708582831</v>
      </c>
      <c r="J118" s="165">
        <f t="shared" si="49"/>
        <v>-365</v>
      </c>
      <c r="K118" s="167">
        <f t="shared" si="48"/>
        <v>3.6945784236620057E-4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1950</v>
      </c>
      <c r="E119" s="171">
        <f t="shared" si="52"/>
        <v>11660</v>
      </c>
      <c r="F119" s="171">
        <f t="shared" si="52"/>
        <v>10493</v>
      </c>
      <c r="G119" s="171">
        <f t="shared" si="52"/>
        <v>12902</v>
      </c>
      <c r="H119" s="171">
        <f t="shared" si="52"/>
        <v>16084</v>
      </c>
      <c r="I119" s="182">
        <f t="shared" si="50"/>
        <v>0.24662842970082166</v>
      </c>
      <c r="J119" s="170">
        <f>H119-G119</f>
        <v>3182</v>
      </c>
      <c r="K119" s="172">
        <f t="shared" si="48"/>
        <v>9.32866552059336E-3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45262</v>
      </c>
      <c r="E121" s="178">
        <f t="shared" si="53"/>
        <v>86813</v>
      </c>
      <c r="F121" s="178">
        <f t="shared" si="53"/>
        <v>108593</v>
      </c>
      <c r="G121" s="178">
        <f t="shared" si="53"/>
        <v>105931</v>
      </c>
      <c r="H121" s="178">
        <f t="shared" si="53"/>
        <v>119888</v>
      </c>
      <c r="I121" s="179">
        <f>IFERROR(H121/G121-1,"-")</f>
        <v>0.13175557674335181</v>
      </c>
      <c r="J121" s="178">
        <f>H121-G121</f>
        <v>13957</v>
      </c>
      <c r="K121" s="179">
        <f t="shared" ref="K121:K133" si="54">H121/H$9</f>
        <v>6.9534633917737926E-2</v>
      </c>
    </row>
    <row r="122" spans="2:11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1">
        <f t="shared" ref="J122:J132" si="55">H122-G122</f>
        <v>9991</v>
      </c>
      <c r="K122" s="163">
        <f t="shared" si="54"/>
        <v>4.1210499330683908E-2</v>
      </c>
    </row>
    <row r="123" spans="2:11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5">
        <f t="shared" si="55"/>
        <v>8369</v>
      </c>
      <c r="K123" s="167">
        <f t="shared" si="54"/>
        <v>2.0383980957551208E-2</v>
      </c>
    </row>
    <row r="124" spans="2:11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5">
        <f t="shared" si="55"/>
        <v>1622</v>
      </c>
      <c r="K124" s="167">
        <f t="shared" si="54"/>
        <v>2.0826518373132701E-2</v>
      </c>
    </row>
    <row r="125" spans="2:11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1">
        <f t="shared" si="55"/>
        <v>3966</v>
      </c>
      <c r="K125" s="163">
        <f t="shared" si="54"/>
        <v>2.832413458705401E-2</v>
      </c>
    </row>
    <row r="126" spans="2:11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56">IFERROR(H126/G126-1,"-")</f>
        <v>-3.8468720821661972E-2</v>
      </c>
      <c r="J126" s="165">
        <f t="shared" si="55"/>
        <v>-206</v>
      </c>
      <c r="K126" s="167">
        <f t="shared" si="54"/>
        <v>2.9864025594090529E-3</v>
      </c>
    </row>
    <row r="127" spans="2:11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56"/>
        <v>0.13682807641048433</v>
      </c>
      <c r="J127" s="165">
        <f t="shared" si="55"/>
        <v>924</v>
      </c>
      <c r="K127" s="167">
        <f t="shared" si="54"/>
        <v>4.4526339966174597E-3</v>
      </c>
    </row>
    <row r="128" spans="2:11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56"/>
        <v>2.6976990214228946E-2</v>
      </c>
      <c r="J128" s="165">
        <f t="shared" si="55"/>
        <v>102</v>
      </c>
      <c r="K128" s="167">
        <f t="shared" si="54"/>
        <v>2.2521268475792101E-3</v>
      </c>
    </row>
    <row r="129" spans="2:11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56"/>
        <v>4.2757417102966766E-2</v>
      </c>
      <c r="J129" s="165">
        <f t="shared" si="55"/>
        <v>49</v>
      </c>
      <c r="K129" s="167">
        <f t="shared" si="54"/>
        <v>6.9309595231963842E-4</v>
      </c>
    </row>
    <row r="130" spans="2:11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56"/>
        <v>0.1339285714285714</v>
      </c>
      <c r="J130" s="165">
        <f t="shared" si="55"/>
        <v>120</v>
      </c>
      <c r="K130" s="167">
        <f t="shared" si="54"/>
        <v>5.8927655862489766E-4</v>
      </c>
    </row>
    <row r="131" spans="2:11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56"/>
        <v>-0.21611721611721613</v>
      </c>
      <c r="J131" s="165">
        <f t="shared" si="55"/>
        <v>-177</v>
      </c>
      <c r="K131" s="167">
        <f t="shared" si="54"/>
        <v>3.723578254302995E-4</v>
      </c>
    </row>
    <row r="132" spans="2:11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56"/>
        <v>3.7925696594427238E-2</v>
      </c>
      <c r="J132" s="165">
        <f t="shared" si="55"/>
        <v>49</v>
      </c>
      <c r="K132" s="167">
        <f t="shared" si="54"/>
        <v>7.7777545779132652E-4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11181</v>
      </c>
      <c r="E133" s="171">
        <f t="shared" si="58"/>
        <v>21387</v>
      </c>
      <c r="F133" s="171">
        <f t="shared" si="58"/>
        <v>24718</v>
      </c>
      <c r="G133" s="171">
        <f t="shared" si="58"/>
        <v>24827</v>
      </c>
      <c r="H133" s="171">
        <f t="shared" si="58"/>
        <v>27932</v>
      </c>
      <c r="I133" s="182">
        <f t="shared" si="56"/>
        <v>0.12506545293430538</v>
      </c>
      <c r="J133" s="170">
        <f>H133-G133</f>
        <v>3105</v>
      </c>
      <c r="K133" s="172">
        <f t="shared" si="54"/>
        <v>1.6200465389282128E-2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25226</v>
      </c>
      <c r="E135" s="178">
        <f t="shared" si="59"/>
        <v>85266</v>
      </c>
      <c r="F135" s="178">
        <f t="shared" si="59"/>
        <v>92422</v>
      </c>
      <c r="G135" s="178">
        <f t="shared" si="59"/>
        <v>98712</v>
      </c>
      <c r="H135" s="178">
        <f t="shared" si="59"/>
        <v>91468</v>
      </c>
      <c r="I135" s="179">
        <f>IFERROR(H135/G135-1,"-")</f>
        <v>-7.3385201393954103E-2</v>
      </c>
      <c r="J135" s="178">
        <f>H135-G135</f>
        <v>-7244</v>
      </c>
      <c r="K135" s="179">
        <f t="shared" ref="K135:K147" si="60">H135/H$9</f>
        <v>5.3051130181399737E-2</v>
      </c>
    </row>
    <row r="136" spans="2:11" x14ac:dyDescent="0.25">
      <c r="B136" s="161" t="s">
        <v>99</v>
      </c>
      <c r="C136" s="162">
        <v>1887</v>
      </c>
      <c r="D136" s="162">
        <v>15565</v>
      </c>
      <c r="E136" s="162">
        <v>7731</v>
      </c>
      <c r="F136" s="162">
        <v>8163</v>
      </c>
      <c r="G136" s="162">
        <v>6118</v>
      </c>
      <c r="H136" s="162">
        <v>4434</v>
      </c>
      <c r="I136" s="180">
        <f>IFERROR(H136/G136-1,"-")</f>
        <v>-0.27525335076822488</v>
      </c>
      <c r="J136" s="161">
        <f t="shared" ref="J136:J146" si="61">H136-G136</f>
        <v>-1684</v>
      </c>
      <c r="K136" s="163">
        <f t="shared" si="60"/>
        <v>2.5717049812429096E-3</v>
      </c>
    </row>
    <row r="137" spans="2:11" x14ac:dyDescent="0.25">
      <c r="B137" s="165" t="s">
        <v>105</v>
      </c>
      <c r="C137" s="166">
        <v>1146</v>
      </c>
      <c r="D137" s="166">
        <v>13952</v>
      </c>
      <c r="E137" s="166">
        <v>5489</v>
      </c>
      <c r="F137" s="166">
        <v>5390</v>
      </c>
      <c r="G137" s="166">
        <v>3711</v>
      </c>
      <c r="H137" s="166">
        <v>1698</v>
      </c>
      <c r="I137" s="181">
        <f>IFERROR(H137/G137-1,"-")</f>
        <v>-0.54244139046079232</v>
      </c>
      <c r="J137" s="165">
        <f t="shared" si="61"/>
        <v>-2013</v>
      </c>
      <c r="K137" s="167">
        <f t="shared" si="60"/>
        <v>9.8483424856798843E-4</v>
      </c>
    </row>
    <row r="138" spans="2:11" x14ac:dyDescent="0.25">
      <c r="B138" s="165" t="s">
        <v>102</v>
      </c>
      <c r="C138" s="166">
        <v>741</v>
      </c>
      <c r="D138" s="166">
        <v>1613</v>
      </c>
      <c r="E138" s="166">
        <v>2242</v>
      </c>
      <c r="F138" s="166">
        <v>2773</v>
      </c>
      <c r="G138" s="166">
        <v>2407</v>
      </c>
      <c r="H138" s="166">
        <v>2736</v>
      </c>
      <c r="I138" s="181">
        <f>IFERROR(H138/G138-1,"-")</f>
        <v>0.13668466971333615</v>
      </c>
      <c r="J138" s="165">
        <f t="shared" si="61"/>
        <v>329</v>
      </c>
      <c r="K138" s="167">
        <f t="shared" si="60"/>
        <v>1.5868707326749212E-3</v>
      </c>
    </row>
    <row r="139" spans="2:11" x14ac:dyDescent="0.25">
      <c r="B139" s="161" t="s">
        <v>109</v>
      </c>
      <c r="C139" s="162">
        <v>37400</v>
      </c>
      <c r="D139" s="162">
        <v>9661</v>
      </c>
      <c r="E139" s="162">
        <v>77535</v>
      </c>
      <c r="F139" s="162">
        <v>84259</v>
      </c>
      <c r="G139" s="162">
        <v>92594</v>
      </c>
      <c r="H139" s="162">
        <v>87034</v>
      </c>
      <c r="I139" s="180">
        <f>IFERROR(H139/G139-1,"-")</f>
        <v>-6.0047087284273326E-2</v>
      </c>
      <c r="J139" s="161">
        <f t="shared" si="61"/>
        <v>-5560</v>
      </c>
      <c r="K139" s="163">
        <f t="shared" si="60"/>
        <v>5.047942520015683E-2</v>
      </c>
    </row>
    <row r="140" spans="2:11" x14ac:dyDescent="0.25">
      <c r="B140" s="165" t="s">
        <v>112</v>
      </c>
      <c r="C140" s="166">
        <v>15636</v>
      </c>
      <c r="D140" s="166">
        <v>277</v>
      </c>
      <c r="E140" s="166">
        <v>32119</v>
      </c>
      <c r="F140" s="166">
        <v>32989</v>
      </c>
      <c r="G140" s="166">
        <v>38657</v>
      </c>
      <c r="H140" s="166">
        <v>38617</v>
      </c>
      <c r="I140" s="181">
        <f t="shared" ref="I140:I147" si="62">IFERROR(H140/G140-1,"-")</f>
        <v>-1.0347414439816349E-3</v>
      </c>
      <c r="J140" s="165">
        <f t="shared" si="61"/>
        <v>-40</v>
      </c>
      <c r="K140" s="167">
        <f t="shared" si="60"/>
        <v>2.2397729197261487E-2</v>
      </c>
    </row>
    <row r="141" spans="2:11" x14ac:dyDescent="0.25">
      <c r="B141" s="165" t="s">
        <v>115</v>
      </c>
      <c r="C141" s="166">
        <v>2675</v>
      </c>
      <c r="D141" s="166">
        <v>1058</v>
      </c>
      <c r="E141" s="166">
        <v>4797</v>
      </c>
      <c r="F141" s="166">
        <v>7661</v>
      </c>
      <c r="G141" s="166">
        <v>8993</v>
      </c>
      <c r="H141" s="166">
        <v>7532</v>
      </c>
      <c r="I141" s="181">
        <f t="shared" si="62"/>
        <v>-0.16245969087067724</v>
      </c>
      <c r="J141" s="165">
        <f t="shared" si="61"/>
        <v>-1461</v>
      </c>
      <c r="K141" s="167">
        <f t="shared" si="60"/>
        <v>4.3685344877585916E-3</v>
      </c>
    </row>
    <row r="142" spans="2:11" x14ac:dyDescent="0.25">
      <c r="B142" s="165" t="s">
        <v>118</v>
      </c>
      <c r="C142" s="166">
        <v>3097</v>
      </c>
      <c r="D142" s="166">
        <v>3368</v>
      </c>
      <c r="E142" s="166">
        <v>10189</v>
      </c>
      <c r="F142" s="166">
        <v>9407</v>
      </c>
      <c r="G142" s="166">
        <v>10057</v>
      </c>
      <c r="H142" s="166">
        <v>8049</v>
      </c>
      <c r="I142" s="181">
        <f t="shared" si="62"/>
        <v>-0.19966192701600871</v>
      </c>
      <c r="J142" s="165">
        <f t="shared" si="61"/>
        <v>-2008</v>
      </c>
      <c r="K142" s="167">
        <f t="shared" si="60"/>
        <v>4.6683927365864181E-3</v>
      </c>
    </row>
    <row r="143" spans="2:11" x14ac:dyDescent="0.25">
      <c r="B143" s="165" t="s">
        <v>125</v>
      </c>
      <c r="C143" s="166">
        <v>406</v>
      </c>
      <c r="D143" s="166">
        <v>104</v>
      </c>
      <c r="E143" s="166">
        <v>3378</v>
      </c>
      <c r="F143" s="166">
        <v>3055</v>
      </c>
      <c r="G143" s="166">
        <v>2242</v>
      </c>
      <c r="H143" s="166">
        <v>2020</v>
      </c>
      <c r="I143" s="181">
        <f t="shared" si="62"/>
        <v>-9.9018733273862569E-2</v>
      </c>
      <c r="J143" s="165">
        <f t="shared" si="61"/>
        <v>-222</v>
      </c>
      <c r="K143" s="167">
        <f t="shared" si="60"/>
        <v>1.1715931578959579E-3</v>
      </c>
    </row>
    <row r="144" spans="2:11" x14ac:dyDescent="0.25">
      <c r="B144" s="165" t="s">
        <v>121</v>
      </c>
      <c r="C144" s="166">
        <v>671</v>
      </c>
      <c r="D144" s="166">
        <v>337</v>
      </c>
      <c r="E144" s="166">
        <v>1466</v>
      </c>
      <c r="F144" s="166">
        <v>1703</v>
      </c>
      <c r="G144" s="166">
        <v>2026</v>
      </c>
      <c r="H144" s="166">
        <v>1449</v>
      </c>
      <c r="I144" s="181">
        <f t="shared" si="62"/>
        <v>-0.28479763079960518</v>
      </c>
      <c r="J144" s="165">
        <f t="shared" si="61"/>
        <v>-577</v>
      </c>
      <c r="K144" s="167">
        <f t="shared" si="60"/>
        <v>8.4041509197586286E-4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1548</v>
      </c>
      <c r="F145" s="166">
        <v>1944</v>
      </c>
      <c r="G145" s="166">
        <v>1796</v>
      </c>
      <c r="H145" s="166">
        <v>1975</v>
      </c>
      <c r="I145" s="181">
        <f t="shared" si="62"/>
        <v>9.9665924276169271E-2</v>
      </c>
      <c r="J145" s="165">
        <f t="shared" si="61"/>
        <v>179</v>
      </c>
      <c r="K145" s="167">
        <f t="shared" si="60"/>
        <v>1.1454933103190678E-3</v>
      </c>
    </row>
    <row r="146" spans="2:11" x14ac:dyDescent="0.25">
      <c r="B146" s="165" t="s">
        <v>133</v>
      </c>
      <c r="C146" s="166">
        <v>3277</v>
      </c>
      <c r="D146" s="166">
        <v>33</v>
      </c>
      <c r="E146" s="166">
        <v>713</v>
      </c>
      <c r="F146" s="166">
        <v>1288</v>
      </c>
      <c r="G146" s="166">
        <v>1149</v>
      </c>
      <c r="H146" s="166">
        <v>798</v>
      </c>
      <c r="I146" s="181">
        <f t="shared" si="62"/>
        <v>-0.3054830287206266</v>
      </c>
      <c r="J146" s="165">
        <f t="shared" si="61"/>
        <v>-351</v>
      </c>
      <c r="K146" s="167">
        <f t="shared" si="60"/>
        <v>4.6283729703018535E-4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4465</v>
      </c>
      <c r="E147" s="171">
        <f t="shared" si="64"/>
        <v>23325</v>
      </c>
      <c r="F147" s="171">
        <f t="shared" si="64"/>
        <v>26212</v>
      </c>
      <c r="G147" s="171">
        <f t="shared" si="64"/>
        <v>27674</v>
      </c>
      <c r="H147" s="171">
        <f t="shared" si="64"/>
        <v>26594</v>
      </c>
      <c r="I147" s="182">
        <f t="shared" si="62"/>
        <v>-3.9025800390258047E-2</v>
      </c>
      <c r="J147" s="170">
        <f>H147-G147</f>
        <v>-1080</v>
      </c>
      <c r="K147" s="172">
        <f t="shared" si="60"/>
        <v>1.5424429921329259E-2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16890</v>
      </c>
      <c r="E149" s="178">
        <f t="shared" si="65"/>
        <v>44853</v>
      </c>
      <c r="F149" s="178">
        <f t="shared" si="65"/>
        <v>45806</v>
      </c>
      <c r="G149" s="178">
        <f t="shared" si="65"/>
        <v>49356</v>
      </c>
      <c r="H149" s="178">
        <f t="shared" si="65"/>
        <v>45502</v>
      </c>
      <c r="I149" s="179">
        <f>IFERROR(H149/G149-1,"-")</f>
        <v>-7.8085744387713762E-2</v>
      </c>
      <c r="J149" s="178">
        <f>H149-G149</f>
        <v>-3854</v>
      </c>
      <c r="K149" s="179">
        <f t="shared" ref="K149:K161" si="66">H149/H$9</f>
        <v>2.6391005876525681E-2</v>
      </c>
    </row>
    <row r="150" spans="2:11" x14ac:dyDescent="0.25">
      <c r="B150" s="161" t="s">
        <v>99</v>
      </c>
      <c r="C150" s="162">
        <v>7858</v>
      </c>
      <c r="D150" s="162">
        <v>11521</v>
      </c>
      <c r="E150" s="162">
        <v>23736</v>
      </c>
      <c r="F150" s="162">
        <v>22262</v>
      </c>
      <c r="G150" s="162">
        <v>21576</v>
      </c>
      <c r="H150" s="162">
        <v>17875</v>
      </c>
      <c r="I150" s="180">
        <f>IFERROR(H150/G150-1,"-")</f>
        <v>-0.17153318502039305</v>
      </c>
      <c r="J150" s="161">
        <f t="shared" ref="J150:J160" si="67">H150-G150</f>
        <v>-3701</v>
      </c>
      <c r="K150" s="163">
        <f t="shared" si="66"/>
        <v>1.0367439454153587E-2</v>
      </c>
    </row>
    <row r="151" spans="2:11" x14ac:dyDescent="0.25">
      <c r="B151" s="165" t="s">
        <v>105</v>
      </c>
      <c r="C151" s="166">
        <v>3860</v>
      </c>
      <c r="D151" s="166">
        <v>10286</v>
      </c>
      <c r="E151" s="166">
        <v>16199</v>
      </c>
      <c r="F151" s="166">
        <v>15533</v>
      </c>
      <c r="G151" s="166">
        <v>15388</v>
      </c>
      <c r="H151" s="166">
        <v>11799</v>
      </c>
      <c r="I151" s="181">
        <f>IFERROR(H151/G151-1,"-")</f>
        <v>-0.23323368858851057</v>
      </c>
      <c r="J151" s="165">
        <f t="shared" si="67"/>
        <v>-3589</v>
      </c>
      <c r="K151" s="167">
        <f t="shared" si="66"/>
        <v>6.8433800346605978E-3</v>
      </c>
    </row>
    <row r="152" spans="2:11" x14ac:dyDescent="0.25">
      <c r="B152" s="165" t="s">
        <v>102</v>
      </c>
      <c r="C152" s="166">
        <v>3998</v>
      </c>
      <c r="D152" s="166">
        <v>1235</v>
      </c>
      <c r="E152" s="166">
        <v>7537</v>
      </c>
      <c r="F152" s="166">
        <v>6729</v>
      </c>
      <c r="G152" s="166">
        <v>6188</v>
      </c>
      <c r="H152" s="166">
        <v>6076</v>
      </c>
      <c r="I152" s="181">
        <f>IFERROR(H152/G152-1,"-")</f>
        <v>-1.8099547511312264E-2</v>
      </c>
      <c r="J152" s="165">
        <f t="shared" si="67"/>
        <v>-112</v>
      </c>
      <c r="K152" s="167">
        <f t="shared" si="66"/>
        <v>3.5240594194929902E-3</v>
      </c>
    </row>
    <row r="153" spans="2:11" x14ac:dyDescent="0.25">
      <c r="B153" s="161" t="s">
        <v>109</v>
      </c>
      <c r="C153" s="162">
        <v>14536</v>
      </c>
      <c r="D153" s="162">
        <v>5369</v>
      </c>
      <c r="E153" s="162">
        <v>21117</v>
      </c>
      <c r="F153" s="162">
        <v>23544</v>
      </c>
      <c r="G153" s="162">
        <v>27780</v>
      </c>
      <c r="H153" s="162">
        <v>27627</v>
      </c>
      <c r="I153" s="180">
        <f>IFERROR(H153/G153-1,"-")</f>
        <v>-5.5075593952483848E-3</v>
      </c>
      <c r="J153" s="161">
        <f t="shared" si="67"/>
        <v>-153</v>
      </c>
      <c r="K153" s="163">
        <f t="shared" si="66"/>
        <v>1.6023566422372092E-2</v>
      </c>
    </row>
    <row r="154" spans="2:11" x14ac:dyDescent="0.25">
      <c r="B154" s="165" t="s">
        <v>112</v>
      </c>
      <c r="C154" s="166">
        <v>4906</v>
      </c>
      <c r="D154" s="166">
        <v>214</v>
      </c>
      <c r="E154" s="166">
        <v>7485</v>
      </c>
      <c r="F154" s="166">
        <v>8158</v>
      </c>
      <c r="G154" s="166">
        <v>9198</v>
      </c>
      <c r="H154" s="166">
        <v>7334</v>
      </c>
      <c r="I154" s="181">
        <f t="shared" ref="I154:I161" si="68">IFERROR(H154/G154-1,"-")</f>
        <v>-0.20265275059795607</v>
      </c>
      <c r="J154" s="165">
        <f t="shared" si="67"/>
        <v>-1864</v>
      </c>
      <c r="K154" s="167">
        <f t="shared" si="66"/>
        <v>4.2536951584202752E-3</v>
      </c>
    </row>
    <row r="155" spans="2:11" x14ac:dyDescent="0.25">
      <c r="B155" s="165" t="s">
        <v>115</v>
      </c>
      <c r="C155" s="166">
        <v>3835</v>
      </c>
      <c r="D155" s="166">
        <v>986</v>
      </c>
      <c r="E155" s="166">
        <v>4636</v>
      </c>
      <c r="F155" s="166">
        <v>4671</v>
      </c>
      <c r="G155" s="166">
        <v>4920</v>
      </c>
      <c r="H155" s="166">
        <v>4794</v>
      </c>
      <c r="I155" s="181">
        <f t="shared" si="68"/>
        <v>-2.5609756097560998E-2</v>
      </c>
      <c r="J155" s="165">
        <f t="shared" si="67"/>
        <v>-126</v>
      </c>
      <c r="K155" s="167">
        <f t="shared" si="66"/>
        <v>2.7805037618580308E-3</v>
      </c>
    </row>
    <row r="156" spans="2:11" x14ac:dyDescent="0.25">
      <c r="B156" s="165" t="s">
        <v>118</v>
      </c>
      <c r="C156" s="166">
        <v>1701</v>
      </c>
      <c r="D156" s="166">
        <v>1575</v>
      </c>
      <c r="E156" s="166">
        <v>2490</v>
      </c>
      <c r="F156" s="166">
        <v>3479</v>
      </c>
      <c r="G156" s="166">
        <v>4322</v>
      </c>
      <c r="H156" s="166">
        <v>6312</v>
      </c>
      <c r="I156" s="181">
        <f t="shared" si="68"/>
        <v>0.46043498380379444</v>
      </c>
      <c r="J156" s="165">
        <f t="shared" si="67"/>
        <v>1990</v>
      </c>
      <c r="K156" s="167">
        <f t="shared" si="66"/>
        <v>3.6609386201184586E-3</v>
      </c>
    </row>
    <row r="157" spans="2:11" x14ac:dyDescent="0.25">
      <c r="B157" s="165" t="s">
        <v>125</v>
      </c>
      <c r="C157" s="166">
        <v>495</v>
      </c>
      <c r="D157" s="166">
        <v>186</v>
      </c>
      <c r="E157" s="166">
        <v>658</v>
      </c>
      <c r="F157" s="166">
        <v>707</v>
      </c>
      <c r="G157" s="166">
        <v>974</v>
      </c>
      <c r="H157" s="166">
        <v>1015</v>
      </c>
      <c r="I157" s="181">
        <f t="shared" si="68"/>
        <v>4.2094455852156099E-2</v>
      </c>
      <c r="J157" s="165">
        <f t="shared" si="67"/>
        <v>41</v>
      </c>
      <c r="K157" s="167">
        <f t="shared" si="66"/>
        <v>5.8869656201207782E-4</v>
      </c>
    </row>
    <row r="158" spans="2:11" x14ac:dyDescent="0.25">
      <c r="B158" s="165" t="s">
        <v>121</v>
      </c>
      <c r="C158" s="166">
        <v>507</v>
      </c>
      <c r="D158" s="166">
        <v>195</v>
      </c>
      <c r="E158" s="166">
        <v>892</v>
      </c>
      <c r="F158" s="166">
        <v>1053</v>
      </c>
      <c r="G158" s="166">
        <v>1131</v>
      </c>
      <c r="H158" s="166">
        <v>1069</v>
      </c>
      <c r="I158" s="181">
        <f t="shared" si="68"/>
        <v>-5.4818744473916881E-2</v>
      </c>
      <c r="J158" s="165">
        <f t="shared" si="67"/>
        <v>-62</v>
      </c>
      <c r="K158" s="167">
        <f t="shared" si="66"/>
        <v>6.2001637910434604E-4</v>
      </c>
    </row>
    <row r="159" spans="2:11" x14ac:dyDescent="0.25">
      <c r="B159" s="165" t="s">
        <v>130</v>
      </c>
      <c r="C159" s="166">
        <v>209</v>
      </c>
      <c r="D159" s="166">
        <v>22</v>
      </c>
      <c r="E159" s="166">
        <v>236</v>
      </c>
      <c r="F159" s="166">
        <v>234</v>
      </c>
      <c r="G159" s="166">
        <v>258</v>
      </c>
      <c r="H159" s="166">
        <v>184</v>
      </c>
      <c r="I159" s="181">
        <f t="shared" si="68"/>
        <v>-0.28682170542635654</v>
      </c>
      <c r="J159" s="165">
        <f t="shared" si="67"/>
        <v>-74</v>
      </c>
      <c r="K159" s="167">
        <f t="shared" si="66"/>
        <v>1.0671937675883972E-4</v>
      </c>
    </row>
    <row r="160" spans="2:11" x14ac:dyDescent="0.25">
      <c r="B160" s="165" t="s">
        <v>133</v>
      </c>
      <c r="C160" s="166">
        <v>277</v>
      </c>
      <c r="D160" s="166">
        <v>56</v>
      </c>
      <c r="E160" s="166">
        <v>368</v>
      </c>
      <c r="F160" s="166">
        <v>488</v>
      </c>
      <c r="G160" s="166">
        <v>364</v>
      </c>
      <c r="H160" s="166">
        <v>260</v>
      </c>
      <c r="I160" s="181">
        <f t="shared" si="68"/>
        <v>-0.2857142857142857</v>
      </c>
      <c r="J160" s="165">
        <f t="shared" si="67"/>
        <v>-104</v>
      </c>
      <c r="K160" s="167">
        <f t="shared" si="66"/>
        <v>1.507991193331431E-4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2135</v>
      </c>
      <c r="E161" s="171">
        <f t="shared" si="70"/>
        <v>4352</v>
      </c>
      <c r="F161" s="171">
        <f t="shared" si="70"/>
        <v>4754</v>
      </c>
      <c r="G161" s="171">
        <f t="shared" si="70"/>
        <v>6613</v>
      </c>
      <c r="H161" s="171">
        <f t="shared" si="70"/>
        <v>6659</v>
      </c>
      <c r="I161" s="182">
        <f t="shared" si="68"/>
        <v>6.9559957659155458E-3</v>
      </c>
      <c r="J161" s="170">
        <f>H161-G161</f>
        <v>46</v>
      </c>
      <c r="K161" s="172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AF791-F664-4057-B3DB-D8CEA45A079F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6"/>
      <c r="K4" s="146"/>
      <c r="N4" s="145" t="s">
        <v>270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263</v>
      </c>
      <c r="D7" s="174" t="s">
        <v>264</v>
      </c>
      <c r="E7" s="174" t="s">
        <v>265</v>
      </c>
      <c r="F7" s="174" t="s">
        <v>266</v>
      </c>
      <c r="G7" s="174" t="s">
        <v>267</v>
      </c>
      <c r="H7" s="174" t="s">
        <v>268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263</v>
      </c>
      <c r="P7" s="174" t="s">
        <v>264</v>
      </c>
      <c r="Q7" s="174" t="s">
        <v>265</v>
      </c>
      <c r="R7" s="174" t="s">
        <v>266</v>
      </c>
      <c r="S7" s="174" t="s">
        <v>267</v>
      </c>
      <c r="T7" s="174" t="s">
        <v>268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46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89464</v>
      </c>
      <c r="E9" s="178">
        <f t="shared" si="0"/>
        <v>371854</v>
      </c>
      <c r="F9" s="178">
        <f t="shared" si="0"/>
        <v>437671</v>
      </c>
      <c r="G9" s="178">
        <f t="shared" si="0"/>
        <v>486833</v>
      </c>
      <c r="H9" s="178">
        <f t="shared" si="0"/>
        <v>504739</v>
      </c>
      <c r="I9" s="179">
        <f>IFERROR(H9/G9-1,"-")</f>
        <v>3.6780579788140866E-2</v>
      </c>
      <c r="J9" s="178">
        <f t="shared" ref="J9:J21" si="1">H9-G9</f>
        <v>17906</v>
      </c>
      <c r="K9" s="179">
        <f t="shared" ref="K9:K21" si="2">H9/H$9</f>
        <v>1</v>
      </c>
      <c r="N9" s="158" t="s">
        <v>70</v>
      </c>
      <c r="O9" s="178">
        <f t="shared" ref="O9:T9" si="3">O10+O13</f>
        <v>64346</v>
      </c>
      <c r="P9" s="178">
        <f t="shared" si="3"/>
        <v>27981</v>
      </c>
      <c r="Q9" s="178">
        <f t="shared" si="3"/>
        <v>93344</v>
      </c>
      <c r="R9" s="178">
        <f t="shared" si="3"/>
        <v>135498</v>
      </c>
      <c r="S9" s="178">
        <f t="shared" si="3"/>
        <v>149077</v>
      </c>
      <c r="T9" s="178">
        <f t="shared" si="3"/>
        <v>151868</v>
      </c>
      <c r="U9" s="179">
        <f>IFERROR(T9/S9-1,"-")</f>
        <v>1.8721868564567368E-2</v>
      </c>
      <c r="V9" s="178">
        <f>T9-S9</f>
        <v>2791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39871</v>
      </c>
      <c r="E10" s="162">
        <v>46553</v>
      </c>
      <c r="F10" s="162">
        <v>50491</v>
      </c>
      <c r="G10" s="162">
        <v>53360</v>
      </c>
      <c r="H10" s="162">
        <v>57923</v>
      </c>
      <c r="I10" s="180">
        <f>IFERROR(H10/G10-1,"-")</f>
        <v>8.5513493253373207E-2</v>
      </c>
      <c r="J10" s="161">
        <f t="shared" si="1"/>
        <v>4563</v>
      </c>
      <c r="K10" s="163">
        <f t="shared" si="2"/>
        <v>0.11475832063700249</v>
      </c>
      <c r="N10" s="161" t="s">
        <v>99</v>
      </c>
      <c r="O10" s="162">
        <v>3630</v>
      </c>
      <c r="P10" s="162">
        <v>16128</v>
      </c>
      <c r="Q10" s="162">
        <v>10405</v>
      </c>
      <c r="R10" s="162">
        <v>12221</v>
      </c>
      <c r="S10" s="162">
        <v>11850</v>
      </c>
      <c r="T10" s="162">
        <v>11197</v>
      </c>
      <c r="U10" s="180">
        <f>IFERROR(T10/S10-1,"-")</f>
        <v>-5.5105485232067486E-2</v>
      </c>
      <c r="V10" s="161">
        <f t="shared" ref="V10:V20" si="5">T10-S10</f>
        <v>-653</v>
      </c>
      <c r="W10" s="163">
        <f t="shared" si="4"/>
        <v>7.3728501066715829E-2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32625</v>
      </c>
      <c r="E11" s="166">
        <v>27178</v>
      </c>
      <c r="F11" s="166">
        <v>27901</v>
      </c>
      <c r="G11" s="166">
        <v>25640</v>
      </c>
      <c r="H11" s="166">
        <v>22814</v>
      </c>
      <c r="I11" s="181">
        <f>IFERROR(H11/G11-1,"-")</f>
        <v>-0.11021840873634947</v>
      </c>
      <c r="J11" s="165">
        <f t="shared" si="1"/>
        <v>-2826</v>
      </c>
      <c r="K11" s="167">
        <f t="shared" si="2"/>
        <v>4.519959820818284E-2</v>
      </c>
      <c r="N11" s="165" t="s">
        <v>105</v>
      </c>
      <c r="O11" s="166">
        <v>2906</v>
      </c>
      <c r="P11" s="166">
        <v>13399</v>
      </c>
      <c r="Q11" s="166">
        <v>6134</v>
      </c>
      <c r="R11" s="166">
        <v>6493</v>
      </c>
      <c r="S11" s="166">
        <v>6081</v>
      </c>
      <c r="T11" s="166">
        <v>4276</v>
      </c>
      <c r="U11" s="181">
        <f>IFERROR(T11/S11-1,"-")</f>
        <v>-0.2968261799046209</v>
      </c>
      <c r="V11" s="165">
        <f t="shared" si="5"/>
        <v>-1805</v>
      </c>
      <c r="W11" s="167">
        <f>T11/T$9</f>
        <v>2.8156030236784577E-2</v>
      </c>
    </row>
    <row r="12" spans="1:23" x14ac:dyDescent="0.25">
      <c r="A12" s="1"/>
      <c r="B12" s="165" t="s">
        <v>102</v>
      </c>
      <c r="C12" s="166">
        <v>7332</v>
      </c>
      <c r="D12" s="166">
        <v>7246</v>
      </c>
      <c r="E12" s="166">
        <v>19375</v>
      </c>
      <c r="F12" s="166">
        <v>22590</v>
      </c>
      <c r="G12" s="166">
        <v>27720</v>
      </c>
      <c r="H12" s="166">
        <v>35109</v>
      </c>
      <c r="I12" s="181">
        <f>IFERROR(H12/G12-1,"-")</f>
        <v>0.26655844155844166</v>
      </c>
      <c r="J12" s="165">
        <f t="shared" si="1"/>
        <v>7389</v>
      </c>
      <c r="K12" s="167">
        <f t="shared" si="2"/>
        <v>6.955872242881965E-2</v>
      </c>
      <c r="N12" s="165" t="s">
        <v>102</v>
      </c>
      <c r="O12" s="166">
        <v>724</v>
      </c>
      <c r="P12" s="166">
        <v>2729</v>
      </c>
      <c r="Q12" s="166">
        <v>4271</v>
      </c>
      <c r="R12" s="166">
        <v>5728</v>
      </c>
      <c r="S12" s="166">
        <v>5769</v>
      </c>
      <c r="T12" s="166">
        <v>6921</v>
      </c>
      <c r="U12" s="181">
        <f>IFERROR(T12/S12-1,"-")</f>
        <v>0.19968798751950079</v>
      </c>
      <c r="V12" s="165">
        <f t="shared" si="5"/>
        <v>1152</v>
      </c>
      <c r="W12" s="167">
        <f t="shared" si="4"/>
        <v>4.5572470829931259E-2</v>
      </c>
    </row>
    <row r="13" spans="1:23" s="57" customFormat="1" x14ac:dyDescent="0.25">
      <c r="B13" s="161" t="s">
        <v>109</v>
      </c>
      <c r="C13" s="162">
        <v>205314</v>
      </c>
      <c r="D13" s="162">
        <v>49593</v>
      </c>
      <c r="E13" s="162">
        <v>325301</v>
      </c>
      <c r="F13" s="162">
        <v>387180</v>
      </c>
      <c r="G13" s="162">
        <v>433473</v>
      </c>
      <c r="H13" s="162">
        <v>446816</v>
      </c>
      <c r="I13" s="180">
        <f>IFERROR(H13/G13-1,"-")</f>
        <v>3.0781617309497911E-2</v>
      </c>
      <c r="J13" s="161">
        <f t="shared" si="1"/>
        <v>13343</v>
      </c>
      <c r="K13" s="163">
        <f t="shared" si="2"/>
        <v>0.88524167936299747</v>
      </c>
      <c r="N13" s="161" t="s">
        <v>109</v>
      </c>
      <c r="O13" s="162">
        <v>60716</v>
      </c>
      <c r="P13" s="162">
        <v>11853</v>
      </c>
      <c r="Q13" s="162">
        <v>82939</v>
      </c>
      <c r="R13" s="162">
        <v>123277</v>
      </c>
      <c r="S13" s="162">
        <v>137227</v>
      </c>
      <c r="T13" s="162">
        <v>140671</v>
      </c>
      <c r="U13" s="180">
        <f>IFERROR(T13/S13-1,"-")</f>
        <v>2.5097101882282535E-2</v>
      </c>
      <c r="V13" s="161">
        <f t="shared" si="5"/>
        <v>3444</v>
      </c>
      <c r="W13" s="163">
        <f t="shared" si="4"/>
        <v>0.9262714989332842</v>
      </c>
    </row>
    <row r="14" spans="1:23" s="57" customFormat="1" x14ac:dyDescent="0.25">
      <c r="B14" s="165" t="s">
        <v>112</v>
      </c>
      <c r="C14" s="166">
        <v>88139</v>
      </c>
      <c r="D14" s="166">
        <v>2203</v>
      </c>
      <c r="E14" s="166">
        <v>139864</v>
      </c>
      <c r="F14" s="166">
        <v>181059</v>
      </c>
      <c r="G14" s="166">
        <v>213771</v>
      </c>
      <c r="H14" s="166">
        <v>222768</v>
      </c>
      <c r="I14" s="181">
        <f t="shared" ref="I14:I21" si="6">IFERROR(H14/G14-1,"-")</f>
        <v>4.2087093197861192E-2</v>
      </c>
      <c r="J14" s="165">
        <f t="shared" si="1"/>
        <v>8997</v>
      </c>
      <c r="K14" s="167">
        <f t="shared" si="2"/>
        <v>0.44135285761552012</v>
      </c>
      <c r="N14" s="165" t="s">
        <v>112</v>
      </c>
      <c r="O14" s="166">
        <v>32787</v>
      </c>
      <c r="P14" s="166">
        <v>831</v>
      </c>
      <c r="Q14" s="166">
        <v>39529</v>
      </c>
      <c r="R14" s="166">
        <v>65090</v>
      </c>
      <c r="S14" s="166">
        <v>76523</v>
      </c>
      <c r="T14" s="166">
        <v>81963</v>
      </c>
      <c r="U14" s="181">
        <f t="shared" ref="U14:U21" si="7">IFERROR(T14/S14-1,"-")</f>
        <v>7.1089737725912538E-2</v>
      </c>
      <c r="V14" s="165">
        <f t="shared" si="5"/>
        <v>5440</v>
      </c>
      <c r="W14" s="167">
        <f t="shared" si="4"/>
        <v>0.53969894908736538</v>
      </c>
    </row>
    <row r="15" spans="1:23" x14ac:dyDescent="0.25">
      <c r="A15" s="1"/>
      <c r="B15" s="165" t="s">
        <v>115</v>
      </c>
      <c r="C15" s="166">
        <v>14632</v>
      </c>
      <c r="D15" s="166">
        <v>5131</v>
      </c>
      <c r="E15" s="166">
        <v>19875</v>
      </c>
      <c r="F15" s="166">
        <v>21938</v>
      </c>
      <c r="G15" s="166">
        <v>25152</v>
      </c>
      <c r="H15" s="166">
        <v>26641</v>
      </c>
      <c r="I15" s="181">
        <f t="shared" si="6"/>
        <v>5.9200063613231491E-2</v>
      </c>
      <c r="J15" s="165">
        <f t="shared" si="1"/>
        <v>1489</v>
      </c>
      <c r="K15" s="167">
        <f t="shared" si="2"/>
        <v>5.2781734718339579E-2</v>
      </c>
      <c r="N15" s="165" t="s">
        <v>115</v>
      </c>
      <c r="O15" s="166">
        <v>5288</v>
      </c>
      <c r="P15" s="166">
        <v>1407</v>
      </c>
      <c r="Q15" s="166">
        <v>5430</v>
      </c>
      <c r="R15" s="166">
        <v>6424</v>
      </c>
      <c r="S15" s="166">
        <v>7330</v>
      </c>
      <c r="T15" s="166">
        <v>6658</v>
      </c>
      <c r="U15" s="181">
        <f t="shared" si="7"/>
        <v>-9.167803547066844E-2</v>
      </c>
      <c r="V15" s="165">
        <f t="shared" si="5"/>
        <v>-672</v>
      </c>
      <c r="W15" s="167">
        <f t="shared" si="4"/>
        <v>4.3840703769062607E-2</v>
      </c>
    </row>
    <row r="16" spans="1:23" x14ac:dyDescent="0.25">
      <c r="A16" s="1"/>
      <c r="B16" s="165" t="s">
        <v>118</v>
      </c>
      <c r="C16" s="166">
        <v>5438</v>
      </c>
      <c r="D16" s="166">
        <v>7689</v>
      </c>
      <c r="E16" s="166">
        <v>13027</v>
      </c>
      <c r="F16" s="166">
        <v>15815</v>
      </c>
      <c r="G16" s="166">
        <v>17785</v>
      </c>
      <c r="H16" s="166">
        <v>17495</v>
      </c>
      <c r="I16" s="181">
        <f t="shared" si="6"/>
        <v>-1.6305875737981479E-2</v>
      </c>
      <c r="J16" s="165">
        <f t="shared" si="1"/>
        <v>-290</v>
      </c>
      <c r="K16" s="167">
        <f t="shared" si="2"/>
        <v>3.4661478506713368E-2</v>
      </c>
      <c r="N16" s="165" t="s">
        <v>118</v>
      </c>
      <c r="O16" s="166">
        <v>1832</v>
      </c>
      <c r="P16" s="166">
        <v>1901</v>
      </c>
      <c r="Q16" s="166">
        <v>4245</v>
      </c>
      <c r="R16" s="166">
        <v>6768</v>
      </c>
      <c r="S16" s="166">
        <v>8693</v>
      </c>
      <c r="T16" s="166">
        <v>5116</v>
      </c>
      <c r="U16" s="181">
        <f t="shared" si="7"/>
        <v>-0.41148050155297367</v>
      </c>
      <c r="V16" s="165">
        <f t="shared" si="5"/>
        <v>-3577</v>
      </c>
      <c r="W16" s="167">
        <f t="shared" si="4"/>
        <v>3.3687149366555168E-2</v>
      </c>
    </row>
    <row r="17" spans="1:23" x14ac:dyDescent="0.25">
      <c r="A17" s="1"/>
      <c r="B17" s="165" t="s">
        <v>125</v>
      </c>
      <c r="C17" s="166">
        <v>8166</v>
      </c>
      <c r="D17" s="166">
        <v>1435</v>
      </c>
      <c r="E17" s="166">
        <v>20678</v>
      </c>
      <c r="F17" s="166">
        <v>17815</v>
      </c>
      <c r="G17" s="166">
        <v>19351</v>
      </c>
      <c r="H17" s="166">
        <v>18159</v>
      </c>
      <c r="I17" s="181">
        <f t="shared" si="6"/>
        <v>-6.1598883778616109E-2</v>
      </c>
      <c r="J17" s="165">
        <f t="shared" si="1"/>
        <v>-1192</v>
      </c>
      <c r="K17" s="167">
        <f t="shared" si="2"/>
        <v>3.5977009900166224E-2</v>
      </c>
      <c r="N17" s="165" t="s">
        <v>125</v>
      </c>
      <c r="O17" s="166">
        <v>2275</v>
      </c>
      <c r="P17" s="166">
        <v>442</v>
      </c>
      <c r="Q17" s="166">
        <v>4881</v>
      </c>
      <c r="R17" s="166">
        <v>5557</v>
      </c>
      <c r="S17" s="166">
        <v>4713</v>
      </c>
      <c r="T17" s="166">
        <v>4494</v>
      </c>
      <c r="U17" s="181">
        <f t="shared" si="7"/>
        <v>-4.6467218332272409E-2</v>
      </c>
      <c r="V17" s="165">
        <f t="shared" si="5"/>
        <v>-219</v>
      </c>
      <c r="W17" s="167">
        <f t="shared" si="4"/>
        <v>2.9591487344272659E-2</v>
      </c>
    </row>
    <row r="18" spans="1:23" x14ac:dyDescent="0.25">
      <c r="A18" s="1"/>
      <c r="B18" s="165" t="s">
        <v>121</v>
      </c>
      <c r="C18" s="166">
        <v>3282</v>
      </c>
      <c r="D18" s="166">
        <v>1293</v>
      </c>
      <c r="E18" s="166">
        <v>6270</v>
      </c>
      <c r="F18" s="166">
        <v>6495</v>
      </c>
      <c r="G18" s="166">
        <v>7630</v>
      </c>
      <c r="H18" s="166">
        <v>6788</v>
      </c>
      <c r="I18" s="181">
        <f t="shared" si="6"/>
        <v>-0.11035386631716904</v>
      </c>
      <c r="J18" s="165">
        <f t="shared" si="1"/>
        <v>-842</v>
      </c>
      <c r="K18" s="167">
        <f t="shared" si="2"/>
        <v>1.3448534787286102E-2</v>
      </c>
      <c r="N18" s="165" t="s">
        <v>121</v>
      </c>
      <c r="O18" s="166">
        <v>1200</v>
      </c>
      <c r="P18" s="166">
        <v>499</v>
      </c>
      <c r="Q18" s="166">
        <v>2109</v>
      </c>
      <c r="R18" s="166">
        <v>2232</v>
      </c>
      <c r="S18" s="166">
        <v>2348</v>
      </c>
      <c r="T18" s="166">
        <v>2118</v>
      </c>
      <c r="U18" s="181">
        <f t="shared" si="7"/>
        <v>-9.7955706984667823E-2</v>
      </c>
      <c r="V18" s="165">
        <f t="shared" si="5"/>
        <v>-230</v>
      </c>
      <c r="W18" s="167">
        <f t="shared" si="4"/>
        <v>1.3946321805778702E-2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166</v>
      </c>
      <c r="E19" s="166">
        <v>10987</v>
      </c>
      <c r="F19" s="166">
        <v>13556</v>
      </c>
      <c r="G19" s="166">
        <v>12260</v>
      </c>
      <c r="H19" s="166">
        <v>12188</v>
      </c>
      <c r="I19" s="181">
        <f t="shared" si="6"/>
        <v>-5.8727569331158413E-3</v>
      </c>
      <c r="J19" s="165">
        <f t="shared" si="1"/>
        <v>-72</v>
      </c>
      <c r="K19" s="167">
        <f t="shared" si="2"/>
        <v>2.4147133468980998E-2</v>
      </c>
      <c r="N19" s="165" t="s">
        <v>130</v>
      </c>
      <c r="O19" s="166">
        <v>1994</v>
      </c>
      <c r="P19" s="166">
        <v>24</v>
      </c>
      <c r="Q19" s="166">
        <v>1352</v>
      </c>
      <c r="R19" s="166">
        <v>2266</v>
      </c>
      <c r="S19" s="166">
        <v>1743</v>
      </c>
      <c r="T19" s="166">
        <v>2137</v>
      </c>
      <c r="U19" s="181">
        <f t="shared" si="7"/>
        <v>0.22604704532415365</v>
      </c>
      <c r="V19" s="165">
        <f t="shared" si="5"/>
        <v>394</v>
      </c>
      <c r="W19" s="167">
        <f t="shared" si="4"/>
        <v>1.4071430452761609E-2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1205</v>
      </c>
      <c r="E20" s="166">
        <v>10360</v>
      </c>
      <c r="F20" s="166">
        <v>13679</v>
      </c>
      <c r="G20" s="166">
        <v>16333</v>
      </c>
      <c r="H20" s="166">
        <v>11699</v>
      </c>
      <c r="I20" s="181">
        <f t="shared" si="6"/>
        <v>-0.28372007591991677</v>
      </c>
      <c r="J20" s="165">
        <f t="shared" si="1"/>
        <v>-4634</v>
      </c>
      <c r="K20" s="167">
        <f t="shared" si="2"/>
        <v>2.3178315921694184E-2</v>
      </c>
      <c r="N20" s="165" t="s">
        <v>133</v>
      </c>
      <c r="O20" s="166">
        <v>1701</v>
      </c>
      <c r="P20" s="166">
        <v>126</v>
      </c>
      <c r="Q20" s="166">
        <v>811</v>
      </c>
      <c r="R20" s="166">
        <v>1891</v>
      </c>
      <c r="S20" s="166">
        <v>2106</v>
      </c>
      <c r="T20" s="166">
        <v>1206</v>
      </c>
      <c r="U20" s="181">
        <f t="shared" si="7"/>
        <v>-0.42735042735042739</v>
      </c>
      <c r="V20" s="165">
        <f t="shared" si="5"/>
        <v>-900</v>
      </c>
      <c r="W20" s="167">
        <f t="shared" si="4"/>
        <v>7.9411067505992042E-3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30471</v>
      </c>
      <c r="E21" s="171">
        <f t="shared" si="9"/>
        <v>104240</v>
      </c>
      <c r="F21" s="171">
        <f t="shared" si="9"/>
        <v>116823</v>
      </c>
      <c r="G21" s="171">
        <f t="shared" si="9"/>
        <v>121191</v>
      </c>
      <c r="H21" s="171">
        <f t="shared" si="9"/>
        <v>131078</v>
      </c>
      <c r="I21" s="182">
        <f t="shared" si="6"/>
        <v>8.1581965657515854E-2</v>
      </c>
      <c r="J21" s="170">
        <f t="shared" si="1"/>
        <v>9887</v>
      </c>
      <c r="K21" s="172">
        <f t="shared" si="2"/>
        <v>0.25969461444429698</v>
      </c>
      <c r="N21" s="170" t="s">
        <v>147</v>
      </c>
      <c r="O21" s="171">
        <f t="shared" ref="O21:T21" si="10">O13-SUM(O14:O20)</f>
        <v>13639</v>
      </c>
      <c r="P21" s="171">
        <f t="shared" si="10"/>
        <v>6623</v>
      </c>
      <c r="Q21" s="171">
        <f t="shared" si="10"/>
        <v>24582</v>
      </c>
      <c r="R21" s="171">
        <f t="shared" si="10"/>
        <v>33049</v>
      </c>
      <c r="S21" s="171">
        <f t="shared" si="10"/>
        <v>33771</v>
      </c>
      <c r="T21" s="171">
        <f t="shared" si="10"/>
        <v>36979</v>
      </c>
      <c r="U21" s="182">
        <f t="shared" si="7"/>
        <v>9.49927452548045E-2</v>
      </c>
      <c r="V21" s="170">
        <f>T21-S21</f>
        <v>3208</v>
      </c>
      <c r="W21" s="172">
        <f t="shared" si="4"/>
        <v>0.24349435035688888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27981</v>
      </c>
      <c r="E23" s="178">
        <f t="shared" si="11"/>
        <v>93344</v>
      </c>
      <c r="F23" s="178">
        <f t="shared" si="11"/>
        <v>135498</v>
      </c>
      <c r="G23" s="178">
        <f t="shared" si="11"/>
        <v>149077</v>
      </c>
      <c r="H23" s="178">
        <f t="shared" si="11"/>
        <v>151868</v>
      </c>
      <c r="I23" s="179">
        <f>IFERROR(H23/G23-1,"-")</f>
        <v>1.8721868564567368E-2</v>
      </c>
      <c r="J23" s="178">
        <f>H23-G23</f>
        <v>2791</v>
      </c>
      <c r="K23" s="179">
        <f t="shared" ref="K23:K35" si="12">H23/H$9</f>
        <v>0.30088421936882231</v>
      </c>
    </row>
    <row r="24" spans="1:23" x14ac:dyDescent="0.25">
      <c r="B24" s="161" t="s">
        <v>99</v>
      </c>
      <c r="C24" s="162">
        <v>3630</v>
      </c>
      <c r="D24" s="162">
        <v>16128</v>
      </c>
      <c r="E24" s="162">
        <v>10405</v>
      </c>
      <c r="F24" s="162">
        <v>12221</v>
      </c>
      <c r="G24" s="162">
        <v>11850</v>
      </c>
      <c r="H24" s="162">
        <v>11197</v>
      </c>
      <c r="I24" s="180">
        <f>IFERROR(H24/G24-1,"-")</f>
        <v>-5.5105485232067486E-2</v>
      </c>
      <c r="J24" s="161">
        <f t="shared" ref="J24:J34" si="13">H24-G24</f>
        <v>-653</v>
      </c>
      <c r="K24" s="163">
        <f t="shared" si="12"/>
        <v>2.2183742488692176E-2</v>
      </c>
    </row>
    <row r="25" spans="1:23" x14ac:dyDescent="0.25">
      <c r="B25" s="165" t="s">
        <v>105</v>
      </c>
      <c r="C25" s="166">
        <v>2906</v>
      </c>
      <c r="D25" s="166">
        <v>13399</v>
      </c>
      <c r="E25" s="166">
        <v>6134</v>
      </c>
      <c r="F25" s="166">
        <v>6493</v>
      </c>
      <c r="G25" s="166">
        <v>6081</v>
      </c>
      <c r="H25" s="166">
        <v>4276</v>
      </c>
      <c r="I25" s="181">
        <f>IFERROR(H25/G25-1,"-")</f>
        <v>-0.2968261799046209</v>
      </c>
      <c r="J25" s="165">
        <f t="shared" si="13"/>
        <v>-1805</v>
      </c>
      <c r="K25" s="167">
        <f t="shared" si="12"/>
        <v>8.4717051783198844E-3</v>
      </c>
    </row>
    <row r="26" spans="1:23" x14ac:dyDescent="0.25">
      <c r="B26" s="165" t="s">
        <v>102</v>
      </c>
      <c r="C26" s="166">
        <v>724</v>
      </c>
      <c r="D26" s="166">
        <v>2729</v>
      </c>
      <c r="E26" s="166">
        <v>4271</v>
      </c>
      <c r="F26" s="166">
        <v>5728</v>
      </c>
      <c r="G26" s="166">
        <v>5769</v>
      </c>
      <c r="H26" s="166">
        <v>6921</v>
      </c>
      <c r="I26" s="181">
        <f>IFERROR(H26/G26-1,"-")</f>
        <v>0.19968798751950079</v>
      </c>
      <c r="J26" s="165">
        <f t="shared" si="13"/>
        <v>1152</v>
      </c>
      <c r="K26" s="167">
        <f t="shared" si="12"/>
        <v>1.3712037310372292E-2</v>
      </c>
    </row>
    <row r="27" spans="1:23" x14ac:dyDescent="0.25">
      <c r="B27" s="161" t="s">
        <v>109</v>
      </c>
      <c r="C27" s="162">
        <v>60716</v>
      </c>
      <c r="D27" s="162">
        <v>11853</v>
      </c>
      <c r="E27" s="162">
        <v>82939</v>
      </c>
      <c r="F27" s="162">
        <v>123277</v>
      </c>
      <c r="G27" s="162">
        <v>137227</v>
      </c>
      <c r="H27" s="162">
        <v>140671</v>
      </c>
      <c r="I27" s="180">
        <f>IFERROR(H27/G27-1,"-")</f>
        <v>2.5097101882282535E-2</v>
      </c>
      <c r="J27" s="161">
        <f t="shared" si="13"/>
        <v>3444</v>
      </c>
      <c r="K27" s="163">
        <f t="shared" si="12"/>
        <v>0.27870047688013011</v>
      </c>
    </row>
    <row r="28" spans="1:23" x14ac:dyDescent="0.25">
      <c r="B28" s="165" t="s">
        <v>112</v>
      </c>
      <c r="C28" s="166">
        <v>32787</v>
      </c>
      <c r="D28" s="166">
        <v>831</v>
      </c>
      <c r="E28" s="166">
        <v>39529</v>
      </c>
      <c r="F28" s="166">
        <v>65090</v>
      </c>
      <c r="G28" s="166">
        <v>76523</v>
      </c>
      <c r="H28" s="166">
        <v>81963</v>
      </c>
      <c r="I28" s="181">
        <f t="shared" ref="I28:I35" si="14">IFERROR(H28/G28-1,"-")</f>
        <v>7.1089737725912538E-2</v>
      </c>
      <c r="J28" s="165">
        <f t="shared" si="13"/>
        <v>5440</v>
      </c>
      <c r="K28" s="167">
        <f t="shared" si="12"/>
        <v>0.16238689699032569</v>
      </c>
    </row>
    <row r="29" spans="1:23" x14ac:dyDescent="0.25">
      <c r="B29" s="165" t="s">
        <v>115</v>
      </c>
      <c r="C29" s="166">
        <v>5288</v>
      </c>
      <c r="D29" s="166">
        <v>1407</v>
      </c>
      <c r="E29" s="166">
        <v>5430</v>
      </c>
      <c r="F29" s="166">
        <v>6424</v>
      </c>
      <c r="G29" s="166">
        <v>7330</v>
      </c>
      <c r="H29" s="166">
        <v>6658</v>
      </c>
      <c r="I29" s="181">
        <f t="shared" si="14"/>
        <v>-9.167803547066844E-2</v>
      </c>
      <c r="J29" s="165">
        <f t="shared" si="13"/>
        <v>-672</v>
      </c>
      <c r="K29" s="167">
        <f t="shared" si="12"/>
        <v>1.3190975930134187E-2</v>
      </c>
    </row>
    <row r="30" spans="1:23" x14ac:dyDescent="0.25">
      <c r="B30" s="165" t="s">
        <v>118</v>
      </c>
      <c r="C30" s="166">
        <v>1832</v>
      </c>
      <c r="D30" s="166">
        <v>1901</v>
      </c>
      <c r="E30" s="166">
        <v>4245</v>
      </c>
      <c r="F30" s="166">
        <v>6768</v>
      </c>
      <c r="G30" s="166">
        <v>8693</v>
      </c>
      <c r="H30" s="166">
        <v>5116</v>
      </c>
      <c r="I30" s="181">
        <f t="shared" si="14"/>
        <v>-0.41148050155297367</v>
      </c>
      <c r="J30" s="165">
        <f t="shared" si="13"/>
        <v>-3577</v>
      </c>
      <c r="K30" s="167">
        <f t="shared" si="12"/>
        <v>1.0135931639916869E-2</v>
      </c>
    </row>
    <row r="31" spans="1:23" x14ac:dyDescent="0.25">
      <c r="B31" s="165" t="s">
        <v>125</v>
      </c>
      <c r="C31" s="166">
        <v>2275</v>
      </c>
      <c r="D31" s="166">
        <v>442</v>
      </c>
      <c r="E31" s="166">
        <v>4881</v>
      </c>
      <c r="F31" s="166">
        <v>5557</v>
      </c>
      <c r="G31" s="166">
        <v>4713</v>
      </c>
      <c r="H31" s="166">
        <v>4494</v>
      </c>
      <c r="I31" s="181">
        <f t="shared" si="14"/>
        <v>-4.6467218332272409E-2</v>
      </c>
      <c r="J31" s="165">
        <f t="shared" si="13"/>
        <v>-219</v>
      </c>
      <c r="K31" s="167">
        <f t="shared" si="12"/>
        <v>8.903611569543864E-3</v>
      </c>
    </row>
    <row r="32" spans="1:23" x14ac:dyDescent="0.25">
      <c r="B32" s="165" t="s">
        <v>121</v>
      </c>
      <c r="C32" s="166">
        <v>1200</v>
      </c>
      <c r="D32" s="166">
        <v>499</v>
      </c>
      <c r="E32" s="166">
        <v>2109</v>
      </c>
      <c r="F32" s="166">
        <v>2232</v>
      </c>
      <c r="G32" s="166">
        <v>2348</v>
      </c>
      <c r="H32" s="166">
        <v>2118</v>
      </c>
      <c r="I32" s="181">
        <f t="shared" si="14"/>
        <v>-9.7955706984667823E-2</v>
      </c>
      <c r="J32" s="165">
        <f t="shared" si="13"/>
        <v>-230</v>
      </c>
      <c r="K32" s="167">
        <f t="shared" si="12"/>
        <v>4.1962281495981088E-3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1352</v>
      </c>
      <c r="F33" s="166">
        <v>2266</v>
      </c>
      <c r="G33" s="166">
        <v>1743</v>
      </c>
      <c r="H33" s="166">
        <v>2137</v>
      </c>
      <c r="I33" s="181">
        <f t="shared" si="14"/>
        <v>0.22604704532415365</v>
      </c>
      <c r="J33" s="165">
        <f t="shared" si="13"/>
        <v>394</v>
      </c>
      <c r="K33" s="167">
        <f t="shared" si="12"/>
        <v>4.2338713671818502E-3</v>
      </c>
    </row>
    <row r="34" spans="2:11" x14ac:dyDescent="0.25">
      <c r="B34" s="165" t="s">
        <v>133</v>
      </c>
      <c r="C34" s="166">
        <v>1701</v>
      </c>
      <c r="D34" s="166">
        <v>126</v>
      </c>
      <c r="E34" s="166">
        <v>811</v>
      </c>
      <c r="F34" s="166">
        <v>1891</v>
      </c>
      <c r="G34" s="166">
        <v>2106</v>
      </c>
      <c r="H34" s="166">
        <v>1206</v>
      </c>
      <c r="I34" s="181">
        <f t="shared" si="14"/>
        <v>-0.42735042735042739</v>
      </c>
      <c r="J34" s="165">
        <f t="shared" si="13"/>
        <v>-900</v>
      </c>
      <c r="K34" s="167">
        <f t="shared" si="12"/>
        <v>2.3893537055785269E-3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6623</v>
      </c>
      <c r="E35" s="171">
        <f t="shared" si="16"/>
        <v>24582</v>
      </c>
      <c r="F35" s="171">
        <f t="shared" si="16"/>
        <v>33049</v>
      </c>
      <c r="G35" s="171">
        <f t="shared" si="16"/>
        <v>33771</v>
      </c>
      <c r="H35" s="171">
        <f t="shared" si="16"/>
        <v>36979</v>
      </c>
      <c r="I35" s="182">
        <f t="shared" si="14"/>
        <v>9.49927452548045E-2</v>
      </c>
      <c r="J35" s="170">
        <f>H35-G35</f>
        <v>3208</v>
      </c>
      <c r="K35" s="172">
        <f t="shared" si="12"/>
        <v>7.3263607527851021E-2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43809</v>
      </c>
      <c r="E37" s="178">
        <f t="shared" si="17"/>
        <v>196098</v>
      </c>
      <c r="F37" s="178">
        <f t="shared" si="17"/>
        <v>204306</v>
      </c>
      <c r="G37" s="178">
        <f t="shared" si="17"/>
        <v>219623</v>
      </c>
      <c r="H37" s="178">
        <f t="shared" si="17"/>
        <v>223924</v>
      </c>
      <c r="I37" s="179">
        <f>IFERROR(H37/G37-1,"-")</f>
        <v>1.9583559099001446E-2</v>
      </c>
      <c r="J37" s="178">
        <f>H37-G37</f>
        <v>4301</v>
      </c>
      <c r="K37" s="179">
        <f t="shared" ref="K37:K49" si="18">H37/H$9</f>
        <v>0.44364315022219403</v>
      </c>
    </row>
    <row r="38" spans="2:11" x14ac:dyDescent="0.25">
      <c r="B38" s="161" t="s">
        <v>99</v>
      </c>
      <c r="C38" s="162">
        <v>4287</v>
      </c>
      <c r="D38" s="162">
        <v>15685</v>
      </c>
      <c r="E38" s="162">
        <v>12609</v>
      </c>
      <c r="F38" s="162">
        <v>10643</v>
      </c>
      <c r="G38" s="162">
        <v>10511</v>
      </c>
      <c r="H38" s="162">
        <v>11460</v>
      </c>
      <c r="I38" s="180">
        <f>IFERROR(H38/G38-1,"-")</f>
        <v>9.0286366663495432E-2</v>
      </c>
      <c r="J38" s="161">
        <f t="shared" ref="J38:J48" si="19">H38-G38</f>
        <v>949</v>
      </c>
      <c r="K38" s="163">
        <f t="shared" si="18"/>
        <v>2.2704803868930278E-2</v>
      </c>
    </row>
    <row r="39" spans="2:11" x14ac:dyDescent="0.25">
      <c r="B39" s="165" t="s">
        <v>105</v>
      </c>
      <c r="C39" s="166">
        <v>3014</v>
      </c>
      <c r="D39" s="166">
        <v>14160</v>
      </c>
      <c r="E39" s="166">
        <v>9181</v>
      </c>
      <c r="F39" s="166">
        <v>6542</v>
      </c>
      <c r="G39" s="166">
        <v>5341</v>
      </c>
      <c r="H39" s="166">
        <v>5768</v>
      </c>
      <c r="I39" s="181">
        <f>IFERROR(H39/G39-1,"-")</f>
        <v>7.9947575360419298E-2</v>
      </c>
      <c r="J39" s="165">
        <f t="shared" si="19"/>
        <v>427</v>
      </c>
      <c r="K39" s="167">
        <f t="shared" si="18"/>
        <v>1.1427688369632621E-2</v>
      </c>
    </row>
    <row r="40" spans="2:11" x14ac:dyDescent="0.25">
      <c r="B40" s="165" t="s">
        <v>102</v>
      </c>
      <c r="C40" s="166">
        <v>1273</v>
      </c>
      <c r="D40" s="166">
        <v>1525</v>
      </c>
      <c r="E40" s="166">
        <v>3428</v>
      </c>
      <c r="F40" s="166">
        <v>4101</v>
      </c>
      <c r="G40" s="166">
        <v>5170</v>
      </c>
      <c r="H40" s="166">
        <v>5692</v>
      </c>
      <c r="I40" s="181">
        <f>IFERROR(H40/G40-1,"-")</f>
        <v>0.10096711798839464</v>
      </c>
      <c r="J40" s="165">
        <f t="shared" si="19"/>
        <v>522</v>
      </c>
      <c r="K40" s="167">
        <f t="shared" si="18"/>
        <v>1.1277115499297656E-2</v>
      </c>
    </row>
    <row r="41" spans="2:11" x14ac:dyDescent="0.25">
      <c r="B41" s="161" t="s">
        <v>109</v>
      </c>
      <c r="C41" s="162">
        <v>97884</v>
      </c>
      <c r="D41" s="162">
        <v>28124</v>
      </c>
      <c r="E41" s="162">
        <v>183489</v>
      </c>
      <c r="F41" s="162">
        <v>193663</v>
      </c>
      <c r="G41" s="162">
        <v>209112</v>
      </c>
      <c r="H41" s="162">
        <v>212464</v>
      </c>
      <c r="I41" s="180">
        <f>IFERROR(H41/G41-1,"-")</f>
        <v>1.6029687440223483E-2</v>
      </c>
      <c r="J41" s="161">
        <f t="shared" si="19"/>
        <v>3352</v>
      </c>
      <c r="K41" s="163">
        <f t="shared" si="18"/>
        <v>0.42093834635326377</v>
      </c>
    </row>
    <row r="42" spans="2:11" x14ac:dyDescent="0.25">
      <c r="B42" s="165" t="s">
        <v>112</v>
      </c>
      <c r="C42" s="166">
        <v>40531</v>
      </c>
      <c r="D42" s="166">
        <v>1009</v>
      </c>
      <c r="E42" s="166">
        <v>84219</v>
      </c>
      <c r="F42" s="166">
        <v>97787</v>
      </c>
      <c r="G42" s="166">
        <v>107454</v>
      </c>
      <c r="H42" s="166">
        <v>110577</v>
      </c>
      <c r="I42" s="181">
        <f t="shared" ref="I42:I49" si="20">IFERROR(H42/G42-1,"-")</f>
        <v>2.906359930761071E-2</v>
      </c>
      <c r="J42" s="165">
        <f t="shared" si="19"/>
        <v>3123</v>
      </c>
      <c r="K42" s="167">
        <f t="shared" si="18"/>
        <v>0.21907758267144009</v>
      </c>
    </row>
    <row r="43" spans="2:11" x14ac:dyDescent="0.25">
      <c r="B43" s="165" t="s">
        <v>115</v>
      </c>
      <c r="C43" s="166">
        <v>3224</v>
      </c>
      <c r="D43" s="166">
        <v>2070</v>
      </c>
      <c r="E43" s="166">
        <v>5041</v>
      </c>
      <c r="F43" s="166">
        <v>4711</v>
      </c>
      <c r="G43" s="166">
        <v>5722</v>
      </c>
      <c r="H43" s="166">
        <v>6731</v>
      </c>
      <c r="I43" s="181">
        <f t="shared" si="20"/>
        <v>0.17633694512408238</v>
      </c>
      <c r="J43" s="165">
        <f t="shared" si="19"/>
        <v>1009</v>
      </c>
      <c r="K43" s="167">
        <f t="shared" si="18"/>
        <v>1.3335605134534878E-2</v>
      </c>
    </row>
    <row r="44" spans="2:11" x14ac:dyDescent="0.25">
      <c r="B44" s="165" t="s">
        <v>118</v>
      </c>
      <c r="C44" s="166">
        <v>1607</v>
      </c>
      <c r="D44" s="166">
        <v>3864</v>
      </c>
      <c r="E44" s="166">
        <v>4358</v>
      </c>
      <c r="F44" s="166">
        <v>4060</v>
      </c>
      <c r="G44" s="166">
        <v>4459</v>
      </c>
      <c r="H44" s="166">
        <v>4355</v>
      </c>
      <c r="I44" s="181">
        <f t="shared" si="20"/>
        <v>-2.3323615160349864E-2</v>
      </c>
      <c r="J44" s="165">
        <f t="shared" si="19"/>
        <v>-104</v>
      </c>
      <c r="K44" s="167">
        <f t="shared" si="18"/>
        <v>8.6282217145891241E-3</v>
      </c>
    </row>
    <row r="45" spans="2:11" x14ac:dyDescent="0.25">
      <c r="B45" s="165" t="s">
        <v>125</v>
      </c>
      <c r="C45" s="166">
        <v>5044</v>
      </c>
      <c r="D45" s="166">
        <v>775</v>
      </c>
      <c r="E45" s="166">
        <v>12369</v>
      </c>
      <c r="F45" s="166">
        <v>9571</v>
      </c>
      <c r="G45" s="166">
        <v>10739</v>
      </c>
      <c r="H45" s="166">
        <v>9918</v>
      </c>
      <c r="I45" s="181">
        <f t="shared" si="20"/>
        <v>-7.6450321258962672E-2</v>
      </c>
      <c r="J45" s="165">
        <f t="shared" si="19"/>
        <v>-821</v>
      </c>
      <c r="K45" s="167">
        <f t="shared" si="18"/>
        <v>1.9649759578712959E-2</v>
      </c>
    </row>
    <row r="46" spans="2:11" x14ac:dyDescent="0.25">
      <c r="B46" s="165" t="s">
        <v>121</v>
      </c>
      <c r="C46" s="166">
        <v>1457</v>
      </c>
      <c r="D46" s="166">
        <v>640</v>
      </c>
      <c r="E46" s="166">
        <v>3081</v>
      </c>
      <c r="F46" s="166">
        <v>3129</v>
      </c>
      <c r="G46" s="166">
        <v>4033</v>
      </c>
      <c r="H46" s="166">
        <v>3634</v>
      </c>
      <c r="I46" s="181">
        <f t="shared" si="20"/>
        <v>-9.8933796181502554E-2</v>
      </c>
      <c r="J46" s="165">
        <f t="shared" si="19"/>
        <v>-399</v>
      </c>
      <c r="K46" s="167">
        <f t="shared" si="18"/>
        <v>7.1997606683850465E-3</v>
      </c>
    </row>
    <row r="47" spans="2:11" x14ac:dyDescent="0.25">
      <c r="B47" s="165" t="s">
        <v>130</v>
      </c>
      <c r="C47" s="166">
        <v>6272</v>
      </c>
      <c r="D47" s="166">
        <v>79</v>
      </c>
      <c r="E47" s="166">
        <v>7567</v>
      </c>
      <c r="F47" s="166">
        <v>8059</v>
      </c>
      <c r="G47" s="166">
        <v>7857</v>
      </c>
      <c r="H47" s="166">
        <v>7093</v>
      </c>
      <c r="I47" s="181">
        <f t="shared" si="20"/>
        <v>-9.7238131602392808E-2</v>
      </c>
      <c r="J47" s="165">
        <f t="shared" si="19"/>
        <v>-764</v>
      </c>
      <c r="K47" s="167">
        <f t="shared" si="18"/>
        <v>1.4052807490604054E-2</v>
      </c>
    </row>
    <row r="48" spans="2:11" x14ac:dyDescent="0.25">
      <c r="B48" s="165" t="s">
        <v>133</v>
      </c>
      <c r="C48" s="166">
        <v>10629</v>
      </c>
      <c r="D48" s="166">
        <v>881</v>
      </c>
      <c r="E48" s="166">
        <v>7474</v>
      </c>
      <c r="F48" s="166">
        <v>8296</v>
      </c>
      <c r="G48" s="166">
        <v>9369</v>
      </c>
      <c r="H48" s="166">
        <v>6869</v>
      </c>
      <c r="I48" s="181">
        <f t="shared" si="20"/>
        <v>-0.26683744262994979</v>
      </c>
      <c r="J48" s="165">
        <f t="shared" si="19"/>
        <v>-2500</v>
      </c>
      <c r="K48" s="167">
        <f t="shared" si="18"/>
        <v>1.3609013767511526E-2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18806</v>
      </c>
      <c r="E49" s="171">
        <f t="shared" si="22"/>
        <v>59380</v>
      </c>
      <c r="F49" s="171">
        <f t="shared" si="22"/>
        <v>58050</v>
      </c>
      <c r="G49" s="171">
        <f t="shared" si="22"/>
        <v>59479</v>
      </c>
      <c r="H49" s="171">
        <f t="shared" si="22"/>
        <v>63287</v>
      </c>
      <c r="I49" s="182">
        <f t="shared" si="20"/>
        <v>6.4022596210427274E-2</v>
      </c>
      <c r="J49" s="170">
        <f>H49-G49</f>
        <v>3808</v>
      </c>
      <c r="K49" s="172">
        <f t="shared" si="18"/>
        <v>0.12538559532748608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319</v>
      </c>
      <c r="D66" s="162" t="s">
        <v>319</v>
      </c>
      <c r="E66" s="162" t="s">
        <v>319</v>
      </c>
      <c r="F66" s="162" t="s">
        <v>319</v>
      </c>
      <c r="G66" s="162" t="s">
        <v>319</v>
      </c>
      <c r="H66" s="162" t="s">
        <v>319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319</v>
      </c>
      <c r="D67" s="166" t="s">
        <v>319</v>
      </c>
      <c r="E67" s="166" t="s">
        <v>319</v>
      </c>
      <c r="F67" s="166" t="s">
        <v>319</v>
      </c>
      <c r="G67" s="166" t="s">
        <v>319</v>
      </c>
      <c r="H67" s="166" t="s">
        <v>319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319</v>
      </c>
      <c r="D68" s="166" t="s">
        <v>319</v>
      </c>
      <c r="E68" s="166" t="s">
        <v>319</v>
      </c>
      <c r="F68" s="166" t="s">
        <v>319</v>
      </c>
      <c r="G68" s="166" t="s">
        <v>319</v>
      </c>
      <c r="H68" s="166" t="s">
        <v>319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319</v>
      </c>
      <c r="D69" s="162" t="s">
        <v>319</v>
      </c>
      <c r="E69" s="162" t="s">
        <v>319</v>
      </c>
      <c r="F69" s="162" t="s">
        <v>319</v>
      </c>
      <c r="G69" s="162" t="s">
        <v>319</v>
      </c>
      <c r="H69" s="162" t="s">
        <v>319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319</v>
      </c>
      <c r="D70" s="166" t="s">
        <v>319</v>
      </c>
      <c r="E70" s="166" t="s">
        <v>319</v>
      </c>
      <c r="F70" s="166" t="s">
        <v>319</v>
      </c>
      <c r="G70" s="166" t="s">
        <v>319</v>
      </c>
      <c r="H70" s="166" t="s">
        <v>319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319</v>
      </c>
      <c r="D71" s="166" t="s">
        <v>319</v>
      </c>
      <c r="E71" s="166" t="s">
        <v>319</v>
      </c>
      <c r="F71" s="166" t="s">
        <v>319</v>
      </c>
      <c r="G71" s="166" t="s">
        <v>319</v>
      </c>
      <c r="H71" s="166" t="s">
        <v>319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319</v>
      </c>
      <c r="D72" s="166" t="s">
        <v>319</v>
      </c>
      <c r="E72" s="166" t="s">
        <v>319</v>
      </c>
      <c r="F72" s="166" t="s">
        <v>319</v>
      </c>
      <c r="G72" s="166" t="s">
        <v>319</v>
      </c>
      <c r="H72" s="166" t="s">
        <v>319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319</v>
      </c>
      <c r="D73" s="166" t="s">
        <v>319</v>
      </c>
      <c r="E73" s="166" t="s">
        <v>319</v>
      </c>
      <c r="F73" s="166" t="s">
        <v>319</v>
      </c>
      <c r="G73" s="166" t="s">
        <v>319</v>
      </c>
      <c r="H73" s="166" t="s">
        <v>319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319</v>
      </c>
      <c r="D74" s="166" t="s">
        <v>319</v>
      </c>
      <c r="E74" s="166" t="s">
        <v>319</v>
      </c>
      <c r="F74" s="166" t="s">
        <v>319</v>
      </c>
      <c r="G74" s="166" t="s">
        <v>319</v>
      </c>
      <c r="H74" s="166" t="s">
        <v>319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319</v>
      </c>
      <c r="D75" s="166" t="s">
        <v>319</v>
      </c>
      <c r="E75" s="166" t="s">
        <v>319</v>
      </c>
      <c r="F75" s="166" t="s">
        <v>319</v>
      </c>
      <c r="G75" s="166" t="s">
        <v>319</v>
      </c>
      <c r="H75" s="166" t="s">
        <v>319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319</v>
      </c>
      <c r="D76" s="166" t="s">
        <v>319</v>
      </c>
      <c r="E76" s="166" t="s">
        <v>319</v>
      </c>
      <c r="F76" s="166" t="s">
        <v>319</v>
      </c>
      <c r="G76" s="166" t="s">
        <v>319</v>
      </c>
      <c r="H76" s="166" t="s">
        <v>319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12355</v>
      </c>
      <c r="E79" s="178">
        <f t="shared" si="33"/>
        <v>48023</v>
      </c>
      <c r="F79" s="178">
        <f t="shared" si="33"/>
        <v>58261</v>
      </c>
      <c r="G79" s="178">
        <f t="shared" si="33"/>
        <v>64100</v>
      </c>
      <c r="H79" s="178">
        <f t="shared" si="33"/>
        <v>73707</v>
      </c>
      <c r="I79" s="179">
        <f>IFERROR(H79/G79-1,"-")</f>
        <v>0.14987519500780033</v>
      </c>
      <c r="J79" s="178">
        <f>IFERROR(H79-G79,"-")</f>
        <v>9607</v>
      </c>
      <c r="K79" s="179">
        <f>IFERROR(H79/H$9,"-")</f>
        <v>0.14602992833920106</v>
      </c>
    </row>
    <row r="80" spans="2:11" x14ac:dyDescent="0.25">
      <c r="B80" s="161" t="s">
        <v>99</v>
      </c>
      <c r="C80" s="162">
        <v>6348</v>
      </c>
      <c r="D80" s="162">
        <v>5741</v>
      </c>
      <c r="E80" s="162">
        <v>18844</v>
      </c>
      <c r="F80" s="162">
        <v>21367</v>
      </c>
      <c r="G80" s="162">
        <v>25617</v>
      </c>
      <c r="H80" s="162">
        <v>29293</v>
      </c>
      <c r="I80" s="180">
        <f>IFERROR(H80/G80-1,"-")</f>
        <v>0.14349845805519768</v>
      </c>
      <c r="J80" s="183">
        <f t="shared" ref="J80:J91" si="34">IFERROR(H80-G80,"-")</f>
        <v>3676</v>
      </c>
      <c r="K80" s="163">
        <f t="shared" ref="K80:K91" si="35">IFERROR(H80/H$9,"-")</f>
        <v>5.8035935404238626E-2</v>
      </c>
    </row>
    <row r="81" spans="2:11" x14ac:dyDescent="0.25">
      <c r="B81" s="165" t="s">
        <v>105</v>
      </c>
      <c r="C81" s="166">
        <v>1948</v>
      </c>
      <c r="D81" s="166">
        <v>3459</v>
      </c>
      <c r="E81" s="166">
        <v>8898</v>
      </c>
      <c r="F81" s="166">
        <v>11075</v>
      </c>
      <c r="G81" s="166">
        <v>10705</v>
      </c>
      <c r="H81" s="166">
        <v>9256</v>
      </c>
      <c r="I81" s="181">
        <f>IFERROR(H81/G81-1,"-")</f>
        <v>-0.13535730966837922</v>
      </c>
      <c r="J81" s="184">
        <f t="shared" si="34"/>
        <v>-1449</v>
      </c>
      <c r="K81" s="167">
        <f t="shared" si="35"/>
        <v>1.8338190629216287E-2</v>
      </c>
    </row>
    <row r="82" spans="2:11" x14ac:dyDescent="0.25">
      <c r="B82" s="165" t="s">
        <v>102</v>
      </c>
      <c r="C82" s="166">
        <v>4400</v>
      </c>
      <c r="D82" s="166">
        <v>2282</v>
      </c>
      <c r="E82" s="166">
        <v>9946</v>
      </c>
      <c r="F82" s="166">
        <v>10292</v>
      </c>
      <c r="G82" s="166">
        <v>14912</v>
      </c>
      <c r="H82" s="166">
        <v>20037</v>
      </c>
      <c r="I82" s="181">
        <f>IFERROR(H82/G82-1,"-")</f>
        <v>0.34368293991416299</v>
      </c>
      <c r="J82" s="184">
        <f t="shared" si="34"/>
        <v>5125</v>
      </c>
      <c r="K82" s="167">
        <f t="shared" si="35"/>
        <v>3.9697744775022338E-2</v>
      </c>
    </row>
    <row r="83" spans="2:11" x14ac:dyDescent="0.25">
      <c r="B83" s="161" t="s">
        <v>109</v>
      </c>
      <c r="C83" s="162">
        <v>19675</v>
      </c>
      <c r="D83" s="162">
        <v>6614</v>
      </c>
      <c r="E83" s="162">
        <v>29179</v>
      </c>
      <c r="F83" s="162">
        <v>36894</v>
      </c>
      <c r="G83" s="162">
        <v>38483</v>
      </c>
      <c r="H83" s="162">
        <v>44414</v>
      </c>
      <c r="I83" s="180">
        <f>IFERROR(H83/G83-1,"-")</f>
        <v>0.15412000103941992</v>
      </c>
      <c r="J83" s="183">
        <f t="shared" si="34"/>
        <v>5931</v>
      </c>
      <c r="K83" s="163">
        <f t="shared" si="35"/>
        <v>8.799399293496242E-2</v>
      </c>
    </row>
    <row r="84" spans="2:11" x14ac:dyDescent="0.25">
      <c r="B84" s="165" t="s">
        <v>112</v>
      </c>
      <c r="C84" s="166">
        <v>1812</v>
      </c>
      <c r="D84" s="166">
        <v>266</v>
      </c>
      <c r="E84" s="166">
        <v>3314</v>
      </c>
      <c r="F84" s="166">
        <v>4473</v>
      </c>
      <c r="G84" s="166">
        <v>5485</v>
      </c>
      <c r="H84" s="166">
        <v>5185</v>
      </c>
      <c r="I84" s="181">
        <f t="shared" ref="I84:I91" si="36">IFERROR(H84/G84-1,"-")</f>
        <v>-5.4694621695533296E-2</v>
      </c>
      <c r="J84" s="184">
        <f t="shared" si="34"/>
        <v>-300</v>
      </c>
      <c r="K84" s="167">
        <f t="shared" si="35"/>
        <v>1.0272635956405192E-2</v>
      </c>
    </row>
    <row r="85" spans="2:11" x14ac:dyDescent="0.25">
      <c r="B85" s="165" t="s">
        <v>115</v>
      </c>
      <c r="C85" s="166">
        <v>4471</v>
      </c>
      <c r="D85" s="166">
        <v>1348</v>
      </c>
      <c r="E85" s="166">
        <v>6731</v>
      </c>
      <c r="F85" s="166">
        <v>7580</v>
      </c>
      <c r="G85" s="166">
        <v>8216</v>
      </c>
      <c r="H85" s="166">
        <v>9830</v>
      </c>
      <c r="I85" s="181">
        <f t="shared" si="36"/>
        <v>0.19644595910418694</v>
      </c>
      <c r="J85" s="184">
        <f t="shared" si="34"/>
        <v>1614</v>
      </c>
      <c r="K85" s="167">
        <f t="shared" si="35"/>
        <v>1.9475412044640893E-2</v>
      </c>
    </row>
    <row r="86" spans="2:11" x14ac:dyDescent="0.25">
      <c r="B86" s="165" t="s">
        <v>118</v>
      </c>
      <c r="C86" s="166">
        <v>798</v>
      </c>
      <c r="D86" s="166">
        <v>1161</v>
      </c>
      <c r="E86" s="166">
        <v>2137</v>
      </c>
      <c r="F86" s="166">
        <v>2077</v>
      </c>
      <c r="G86" s="166">
        <v>2143</v>
      </c>
      <c r="H86" s="166">
        <v>5104</v>
      </c>
      <c r="I86" s="181">
        <f t="shared" si="36"/>
        <v>1.3817078861409238</v>
      </c>
      <c r="J86" s="184">
        <f t="shared" si="34"/>
        <v>2961</v>
      </c>
      <c r="K86" s="167">
        <f t="shared" si="35"/>
        <v>1.0112156976179768E-2</v>
      </c>
    </row>
    <row r="87" spans="2:11" x14ac:dyDescent="0.25">
      <c r="B87" s="165" t="s">
        <v>125</v>
      </c>
      <c r="C87" s="166">
        <v>290</v>
      </c>
      <c r="D87" s="166">
        <v>161</v>
      </c>
      <c r="E87" s="166">
        <v>1709</v>
      </c>
      <c r="F87" s="166">
        <v>1543</v>
      </c>
      <c r="G87" s="166">
        <v>1845</v>
      </c>
      <c r="H87" s="166">
        <v>1471</v>
      </c>
      <c r="I87" s="181">
        <f t="shared" si="36"/>
        <v>-0.20271002710027097</v>
      </c>
      <c r="J87" s="184">
        <f t="shared" si="34"/>
        <v>-374</v>
      </c>
      <c r="K87" s="167">
        <f t="shared" si="35"/>
        <v>2.9143775297728134E-3</v>
      </c>
    </row>
    <row r="88" spans="2:11" x14ac:dyDescent="0.25">
      <c r="B88" s="165" t="s">
        <v>121</v>
      </c>
      <c r="C88" s="166">
        <v>94</v>
      </c>
      <c r="D88" s="166">
        <v>111</v>
      </c>
      <c r="E88" s="166">
        <v>316</v>
      </c>
      <c r="F88" s="166">
        <v>270</v>
      </c>
      <c r="G88" s="166">
        <v>333</v>
      </c>
      <c r="H88" s="166">
        <v>397</v>
      </c>
      <c r="I88" s="181">
        <f t="shared" si="36"/>
        <v>0.1921921921921923</v>
      </c>
      <c r="J88" s="184">
        <f t="shared" si="34"/>
        <v>64</v>
      </c>
      <c r="K88" s="167">
        <f t="shared" si="35"/>
        <v>7.8654512530238396E-4</v>
      </c>
    </row>
    <row r="89" spans="2:11" x14ac:dyDescent="0.25">
      <c r="B89" s="165" t="s">
        <v>130</v>
      </c>
      <c r="C89" s="166">
        <v>1314</v>
      </c>
      <c r="D89" s="166">
        <v>47</v>
      </c>
      <c r="E89" s="166">
        <v>1629</v>
      </c>
      <c r="F89" s="166">
        <v>2649</v>
      </c>
      <c r="G89" s="166">
        <v>1820</v>
      </c>
      <c r="H89" s="166">
        <v>1916</v>
      </c>
      <c r="I89" s="181">
        <f t="shared" si="36"/>
        <v>5.2747252747252782E-2</v>
      </c>
      <c r="J89" s="184">
        <f t="shared" si="34"/>
        <v>96</v>
      </c>
      <c r="K89" s="167">
        <f t="shared" si="35"/>
        <v>3.7960213100235963E-3</v>
      </c>
    </row>
    <row r="90" spans="2:11" x14ac:dyDescent="0.25">
      <c r="B90" s="165" t="s">
        <v>133</v>
      </c>
      <c r="C90" s="166">
        <v>2383</v>
      </c>
      <c r="D90" s="166">
        <v>194</v>
      </c>
      <c r="E90" s="166">
        <v>1702</v>
      </c>
      <c r="F90" s="166">
        <v>3091</v>
      </c>
      <c r="G90" s="166">
        <v>2940</v>
      </c>
      <c r="H90" s="166">
        <v>1920</v>
      </c>
      <c r="I90" s="181">
        <f t="shared" si="36"/>
        <v>-0.34693877551020413</v>
      </c>
      <c r="J90" s="184">
        <f t="shared" si="34"/>
        <v>-1020</v>
      </c>
      <c r="K90" s="167">
        <f t="shared" si="35"/>
        <v>3.8039461979359631E-3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3326</v>
      </c>
      <c r="E91" s="171">
        <f t="shared" si="37"/>
        <v>11641</v>
      </c>
      <c r="F91" s="171">
        <f t="shared" si="37"/>
        <v>15211</v>
      </c>
      <c r="G91" s="171">
        <f t="shared" si="37"/>
        <v>15701</v>
      </c>
      <c r="H91" s="171">
        <f t="shared" si="37"/>
        <v>18591</v>
      </c>
      <c r="I91" s="182">
        <f t="shared" si="36"/>
        <v>0.18406470925418761</v>
      </c>
      <c r="J91" s="185">
        <f t="shared" si="34"/>
        <v>2890</v>
      </c>
      <c r="K91" s="172">
        <f t="shared" si="35"/>
        <v>3.6832897794701815E-2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319</v>
      </c>
      <c r="D94" s="162" t="s">
        <v>319</v>
      </c>
      <c r="E94" s="162" t="s">
        <v>319</v>
      </c>
      <c r="F94" s="162" t="s">
        <v>319</v>
      </c>
      <c r="G94" s="162" t="s">
        <v>319</v>
      </c>
      <c r="H94" s="162" t="s">
        <v>319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319</v>
      </c>
      <c r="D95" s="166" t="s">
        <v>319</v>
      </c>
      <c r="E95" s="166" t="s">
        <v>319</v>
      </c>
      <c r="F95" s="166" t="s">
        <v>319</v>
      </c>
      <c r="G95" s="166" t="s">
        <v>319</v>
      </c>
      <c r="H95" s="166" t="s">
        <v>319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319</v>
      </c>
      <c r="D96" s="166" t="s">
        <v>319</v>
      </c>
      <c r="E96" s="166" t="s">
        <v>319</v>
      </c>
      <c r="F96" s="166" t="s">
        <v>319</v>
      </c>
      <c r="G96" s="166" t="s">
        <v>319</v>
      </c>
      <c r="H96" s="166" t="s">
        <v>319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319</v>
      </c>
      <c r="D97" s="162" t="s">
        <v>319</v>
      </c>
      <c r="E97" s="162" t="s">
        <v>319</v>
      </c>
      <c r="F97" s="162" t="s">
        <v>319</v>
      </c>
      <c r="G97" s="162" t="s">
        <v>319</v>
      </c>
      <c r="H97" s="162" t="s">
        <v>319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319</v>
      </c>
      <c r="D98" s="166" t="s">
        <v>319</v>
      </c>
      <c r="E98" s="166" t="s">
        <v>319</v>
      </c>
      <c r="F98" s="166" t="s">
        <v>319</v>
      </c>
      <c r="G98" s="166" t="s">
        <v>319</v>
      </c>
      <c r="H98" s="166" t="s">
        <v>319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319</v>
      </c>
      <c r="D99" s="166" t="s">
        <v>319</v>
      </c>
      <c r="E99" s="166" t="s">
        <v>319</v>
      </c>
      <c r="F99" s="166" t="s">
        <v>319</v>
      </c>
      <c r="G99" s="166" t="s">
        <v>319</v>
      </c>
      <c r="H99" s="166" t="s">
        <v>319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319</v>
      </c>
      <c r="D100" s="166" t="s">
        <v>319</v>
      </c>
      <c r="E100" s="166" t="s">
        <v>319</v>
      </c>
      <c r="F100" s="166" t="s">
        <v>319</v>
      </c>
      <c r="G100" s="166" t="s">
        <v>319</v>
      </c>
      <c r="H100" s="166" t="s">
        <v>319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319</v>
      </c>
      <c r="D101" s="166" t="s">
        <v>319</v>
      </c>
      <c r="E101" s="166" t="s">
        <v>319</v>
      </c>
      <c r="F101" s="166" t="s">
        <v>319</v>
      </c>
      <c r="G101" s="166" t="s">
        <v>319</v>
      </c>
      <c r="H101" s="166" t="s">
        <v>319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319</v>
      </c>
      <c r="D102" s="166" t="s">
        <v>319</v>
      </c>
      <c r="E102" s="166" t="s">
        <v>319</v>
      </c>
      <c r="F102" s="166" t="s">
        <v>319</v>
      </c>
      <c r="G102" s="166" t="s">
        <v>319</v>
      </c>
      <c r="H102" s="166" t="s">
        <v>319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319</v>
      </c>
      <c r="D103" s="166" t="s">
        <v>319</v>
      </c>
      <c r="E103" s="166" t="s">
        <v>319</v>
      </c>
      <c r="F103" s="166" t="s">
        <v>319</v>
      </c>
      <c r="G103" s="166" t="s">
        <v>319</v>
      </c>
      <c r="H103" s="166" t="s">
        <v>319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319</v>
      </c>
      <c r="D104" s="166" t="s">
        <v>319</v>
      </c>
      <c r="E104" s="166" t="s">
        <v>319</v>
      </c>
      <c r="F104" s="166" t="s">
        <v>319</v>
      </c>
      <c r="G104" s="166" t="s">
        <v>319</v>
      </c>
      <c r="H104" s="166" t="s">
        <v>319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34</v>
      </c>
      <c r="E107" s="178">
        <f t="shared" si="43"/>
        <v>10187</v>
      </c>
      <c r="F107" s="178">
        <f t="shared" si="43"/>
        <v>11931</v>
      </c>
      <c r="G107" s="178">
        <f t="shared" si="43"/>
        <v>11919</v>
      </c>
      <c r="H107" s="178">
        <f t="shared" si="43"/>
        <v>12964</v>
      </c>
      <c r="I107" s="179">
        <f>IFERROR(H107/G107-1,"-")</f>
        <v>8.7675140531923823E-2</v>
      </c>
      <c r="J107" s="178">
        <f>IFERROR(H107-G107,"-")</f>
        <v>1045</v>
      </c>
      <c r="K107" s="179">
        <f>IFERROR(H107/H$9,"-")</f>
        <v>2.5684561723980117E-2</v>
      </c>
    </row>
    <row r="108" spans="2:11" x14ac:dyDescent="0.25">
      <c r="B108" s="161" t="s">
        <v>99</v>
      </c>
      <c r="C108" s="162">
        <v>1767</v>
      </c>
      <c r="D108" s="162">
        <v>28</v>
      </c>
      <c r="E108" s="162">
        <v>2061</v>
      </c>
      <c r="F108" s="162">
        <v>1945</v>
      </c>
      <c r="G108" s="162">
        <v>1386</v>
      </c>
      <c r="H108" s="162">
        <v>2037</v>
      </c>
      <c r="I108" s="180">
        <f>IFERROR(H108/G108-1,"-")</f>
        <v>0.46969696969696972</v>
      </c>
      <c r="J108" s="183">
        <f t="shared" ref="J108:J119" si="44">IFERROR(H108-G108,"-")</f>
        <v>651</v>
      </c>
      <c r="K108" s="163">
        <f t="shared" ref="K108:K119" si="45">IFERROR(H108/H$9,"-")</f>
        <v>4.0357491693726859E-3</v>
      </c>
    </row>
    <row r="109" spans="2:11" x14ac:dyDescent="0.25">
      <c r="B109" s="165" t="s">
        <v>105</v>
      </c>
      <c r="C109" s="166">
        <v>1178</v>
      </c>
      <c r="D109" s="166">
        <v>22</v>
      </c>
      <c r="E109" s="166">
        <v>1458</v>
      </c>
      <c r="F109" s="166">
        <v>1307</v>
      </c>
      <c r="G109" s="166">
        <v>662</v>
      </c>
      <c r="H109" s="166">
        <v>1070</v>
      </c>
      <c r="I109" s="181">
        <f>IFERROR(H109/G109-1,"-")</f>
        <v>0.61631419939577037</v>
      </c>
      <c r="J109" s="184">
        <f t="shared" si="44"/>
        <v>408</v>
      </c>
      <c r="K109" s="167">
        <f t="shared" si="45"/>
        <v>2.1199075165580627E-3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603</v>
      </c>
      <c r="F110" s="166">
        <v>638</v>
      </c>
      <c r="G110" s="166">
        <v>724</v>
      </c>
      <c r="H110" s="166">
        <v>967</v>
      </c>
      <c r="I110" s="181">
        <f>IFERROR(H110/G110-1,"-")</f>
        <v>0.33563535911602216</v>
      </c>
      <c r="J110" s="184">
        <f t="shared" si="44"/>
        <v>243</v>
      </c>
      <c r="K110" s="167">
        <f t="shared" si="45"/>
        <v>1.915841652814623E-3</v>
      </c>
    </row>
    <row r="111" spans="2:11" x14ac:dyDescent="0.25">
      <c r="B111" s="161" t="s">
        <v>109</v>
      </c>
      <c r="C111" s="162">
        <v>11615</v>
      </c>
      <c r="D111" s="162">
        <v>6</v>
      </c>
      <c r="E111" s="162">
        <v>8126</v>
      </c>
      <c r="F111" s="162">
        <v>9986</v>
      </c>
      <c r="G111" s="162">
        <v>10533</v>
      </c>
      <c r="H111" s="162">
        <v>10927</v>
      </c>
      <c r="I111" s="180">
        <f>IFERROR(H111/G111-1,"-")</f>
        <v>3.7406247033133999E-2</v>
      </c>
      <c r="J111" s="183">
        <f t="shared" si="44"/>
        <v>394</v>
      </c>
      <c r="K111" s="163">
        <f t="shared" si="45"/>
        <v>2.1648812554607429E-2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4896</v>
      </c>
      <c r="F112" s="166">
        <v>5884</v>
      </c>
      <c r="G112" s="166">
        <v>5857</v>
      </c>
      <c r="H112" s="166">
        <v>5915</v>
      </c>
      <c r="I112" s="181">
        <f t="shared" ref="I112:I119" si="46">IFERROR(H112/G112-1,"-")</f>
        <v>9.9026805531843287E-3</v>
      </c>
      <c r="J112" s="184">
        <f t="shared" si="44"/>
        <v>58</v>
      </c>
      <c r="K112" s="167">
        <f t="shared" si="45"/>
        <v>1.1718928000412094E-2</v>
      </c>
    </row>
    <row r="113" spans="2:11" x14ac:dyDescent="0.25">
      <c r="B113" s="165" t="s">
        <v>115</v>
      </c>
      <c r="C113" s="166">
        <v>474</v>
      </c>
      <c r="D113" s="166">
        <v>4</v>
      </c>
      <c r="E113" s="166">
        <v>362</v>
      </c>
      <c r="F113" s="166">
        <v>584</v>
      </c>
      <c r="G113" s="166">
        <v>576</v>
      </c>
      <c r="H113" s="166">
        <v>615</v>
      </c>
      <c r="I113" s="181">
        <f t="shared" si="46"/>
        <v>6.7708333333333259E-2</v>
      </c>
      <c r="J113" s="184">
        <f t="shared" si="44"/>
        <v>39</v>
      </c>
      <c r="K113" s="167">
        <f t="shared" si="45"/>
        <v>1.2184515165263631E-3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394</v>
      </c>
      <c r="F114" s="166">
        <v>549</v>
      </c>
      <c r="G114" s="166">
        <v>499</v>
      </c>
      <c r="H114" s="166">
        <v>597</v>
      </c>
      <c r="I114" s="181">
        <f t="shared" si="46"/>
        <v>0.19639278557114226</v>
      </c>
      <c r="J114" s="184">
        <f t="shared" si="44"/>
        <v>98</v>
      </c>
      <c r="K114" s="167">
        <f t="shared" si="45"/>
        <v>1.1827895209207135E-3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199</v>
      </c>
      <c r="F115" s="166">
        <v>214</v>
      </c>
      <c r="G115" s="166">
        <v>230</v>
      </c>
      <c r="H115" s="166">
        <v>261</v>
      </c>
      <c r="I115" s="181">
        <f t="shared" si="46"/>
        <v>0.13478260869565228</v>
      </c>
      <c r="J115" s="184">
        <f t="shared" si="44"/>
        <v>31</v>
      </c>
      <c r="K115" s="167">
        <f t="shared" si="45"/>
        <v>5.1709893628191996E-4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173</v>
      </c>
      <c r="F116" s="166">
        <v>207</v>
      </c>
      <c r="G116" s="166">
        <v>162</v>
      </c>
      <c r="H116" s="166">
        <v>201</v>
      </c>
      <c r="I116" s="181">
        <f t="shared" si="46"/>
        <v>0.2407407407407407</v>
      </c>
      <c r="J116" s="184">
        <f t="shared" si="44"/>
        <v>39</v>
      </c>
      <c r="K116" s="167">
        <f t="shared" si="45"/>
        <v>3.982256175964211E-4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108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1.089672087950406E-4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70</v>
      </c>
      <c r="F118" s="166">
        <v>60</v>
      </c>
      <c r="G118" s="166">
        <v>65</v>
      </c>
      <c r="H118" s="166">
        <v>53</v>
      </c>
      <c r="I118" s="181">
        <f t="shared" si="46"/>
        <v>-0.18461538461538463</v>
      </c>
      <c r="J118" s="184">
        <f t="shared" si="44"/>
        <v>-12</v>
      </c>
      <c r="K118" s="167">
        <f t="shared" si="45"/>
        <v>1.0500476483885731E-4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1980</v>
      </c>
      <c r="F119" s="171">
        <f t="shared" si="47"/>
        <v>2380</v>
      </c>
      <c r="G119" s="171">
        <f t="shared" si="47"/>
        <v>3079</v>
      </c>
      <c r="H119" s="171">
        <f t="shared" si="47"/>
        <v>3230</v>
      </c>
      <c r="I119" s="182">
        <f t="shared" si="46"/>
        <v>4.9041896719714151E-2</v>
      </c>
      <c r="J119" s="185">
        <f t="shared" si="44"/>
        <v>151</v>
      </c>
      <c r="K119" s="172">
        <f t="shared" si="45"/>
        <v>6.3993469892360214E-3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319</v>
      </c>
      <c r="D122" s="162" t="s">
        <v>319</v>
      </c>
      <c r="E122" s="162" t="s">
        <v>319</v>
      </c>
      <c r="F122" s="162" t="s">
        <v>319</v>
      </c>
      <c r="G122" s="162" t="s">
        <v>319</v>
      </c>
      <c r="H122" s="162" t="s">
        <v>319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319</v>
      </c>
      <c r="D123" s="166" t="s">
        <v>319</v>
      </c>
      <c r="E123" s="166" t="s">
        <v>319</v>
      </c>
      <c r="F123" s="166" t="s">
        <v>319</v>
      </c>
      <c r="G123" s="166" t="s">
        <v>319</v>
      </c>
      <c r="H123" s="166" t="s">
        <v>319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319</v>
      </c>
      <c r="D124" s="166" t="s">
        <v>319</v>
      </c>
      <c r="E124" s="166" t="s">
        <v>319</v>
      </c>
      <c r="F124" s="166" t="s">
        <v>319</v>
      </c>
      <c r="G124" s="166" t="s">
        <v>319</v>
      </c>
      <c r="H124" s="166" t="s">
        <v>319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319</v>
      </c>
      <c r="D125" s="162" t="s">
        <v>319</v>
      </c>
      <c r="E125" s="162" t="s">
        <v>319</v>
      </c>
      <c r="F125" s="162" t="s">
        <v>319</v>
      </c>
      <c r="G125" s="162" t="s">
        <v>319</v>
      </c>
      <c r="H125" s="162" t="s">
        <v>319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319</v>
      </c>
      <c r="D126" s="166" t="s">
        <v>319</v>
      </c>
      <c r="E126" s="166" t="s">
        <v>319</v>
      </c>
      <c r="F126" s="166" t="s">
        <v>319</v>
      </c>
      <c r="G126" s="166" t="s">
        <v>319</v>
      </c>
      <c r="H126" s="166" t="s">
        <v>319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319</v>
      </c>
      <c r="D127" s="166" t="s">
        <v>319</v>
      </c>
      <c r="E127" s="166" t="s">
        <v>319</v>
      </c>
      <c r="F127" s="166" t="s">
        <v>319</v>
      </c>
      <c r="G127" s="166" t="s">
        <v>319</v>
      </c>
      <c r="H127" s="166" t="s">
        <v>319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319</v>
      </c>
      <c r="D128" s="166" t="s">
        <v>319</v>
      </c>
      <c r="E128" s="166" t="s">
        <v>319</v>
      </c>
      <c r="F128" s="166" t="s">
        <v>319</v>
      </c>
      <c r="G128" s="166" t="s">
        <v>319</v>
      </c>
      <c r="H128" s="166" t="s">
        <v>319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319</v>
      </c>
      <c r="D129" s="166" t="s">
        <v>319</v>
      </c>
      <c r="E129" s="166" t="s">
        <v>319</v>
      </c>
      <c r="F129" s="166" t="s">
        <v>319</v>
      </c>
      <c r="G129" s="166" t="s">
        <v>319</v>
      </c>
      <c r="H129" s="166" t="s">
        <v>319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319</v>
      </c>
      <c r="D130" s="166" t="s">
        <v>319</v>
      </c>
      <c r="E130" s="166" t="s">
        <v>319</v>
      </c>
      <c r="F130" s="166" t="s">
        <v>319</v>
      </c>
      <c r="G130" s="166" t="s">
        <v>319</v>
      </c>
      <c r="H130" s="166" t="s">
        <v>319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319</v>
      </c>
      <c r="D131" s="166" t="s">
        <v>319</v>
      </c>
      <c r="E131" s="166" t="s">
        <v>319</v>
      </c>
      <c r="F131" s="166" t="s">
        <v>319</v>
      </c>
      <c r="G131" s="166" t="s">
        <v>319</v>
      </c>
      <c r="H131" s="166" t="s">
        <v>319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319</v>
      </c>
      <c r="D132" s="166" t="s">
        <v>319</v>
      </c>
      <c r="E132" s="166" t="s">
        <v>319</v>
      </c>
      <c r="F132" s="166" t="s">
        <v>319</v>
      </c>
      <c r="G132" s="166" t="s">
        <v>319</v>
      </c>
      <c r="H132" s="166" t="s">
        <v>319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4831</v>
      </c>
      <c r="E135" s="178">
        <f t="shared" si="53"/>
        <v>18374</v>
      </c>
      <c r="F135" s="178">
        <f t="shared" si="53"/>
        <v>19874</v>
      </c>
      <c r="G135" s="178">
        <f t="shared" si="53"/>
        <v>20869</v>
      </c>
      <c r="H135" s="178">
        <f t="shared" si="53"/>
        <v>21438</v>
      </c>
      <c r="I135" s="179">
        <f>IFERROR(H135/G135-1,"-")</f>
        <v>2.7265321769131212E-2</v>
      </c>
      <c r="J135" s="178">
        <f>IFERROR(H135-G135,"-")</f>
        <v>569</v>
      </c>
      <c r="K135" s="179">
        <f>IFERROR(H135/H$9,"-")</f>
        <v>4.2473436766328733E-2</v>
      </c>
    </row>
    <row r="136" spans="2:11" x14ac:dyDescent="0.25">
      <c r="B136" s="161" t="s">
        <v>99</v>
      </c>
      <c r="C136" s="162">
        <v>742</v>
      </c>
      <c r="D136" s="162">
        <v>2118</v>
      </c>
      <c r="E136" s="162">
        <v>1787</v>
      </c>
      <c r="F136" s="162">
        <v>2871</v>
      </c>
      <c r="G136" s="162">
        <v>2186</v>
      </c>
      <c r="H136" s="162">
        <v>2113</v>
      </c>
      <c r="I136" s="180">
        <f>IFERROR(H136/G136-1,"-")</f>
        <v>-3.3394327538883828E-2</v>
      </c>
      <c r="J136" s="183">
        <f t="shared" ref="J136:J147" si="54">IFERROR(H136-G136,"-")</f>
        <v>-73</v>
      </c>
      <c r="K136" s="163">
        <f t="shared" ref="K136:K147" si="55">IFERROR(H136/H$9,"-")</f>
        <v>4.1863220397076505E-3</v>
      </c>
    </row>
    <row r="137" spans="2:11" x14ac:dyDescent="0.25">
      <c r="B137" s="165" t="s">
        <v>105</v>
      </c>
      <c r="C137" s="166">
        <v>617</v>
      </c>
      <c r="D137" s="166">
        <v>1523</v>
      </c>
      <c r="E137" s="166">
        <v>1141</v>
      </c>
      <c r="F137" s="166">
        <v>1979</v>
      </c>
      <c r="G137" s="166">
        <v>1541</v>
      </c>
      <c r="H137" s="166">
        <v>1304</v>
      </c>
      <c r="I137" s="181">
        <f>IFERROR(H137/G137-1,"-")</f>
        <v>-0.15379623621025307</v>
      </c>
      <c r="J137" s="184">
        <f t="shared" si="54"/>
        <v>-237</v>
      </c>
      <c r="K137" s="167">
        <f t="shared" si="55"/>
        <v>2.583513459431508E-3</v>
      </c>
    </row>
    <row r="138" spans="2:11" x14ac:dyDescent="0.25">
      <c r="B138" s="165" t="s">
        <v>102</v>
      </c>
      <c r="C138" s="166">
        <v>125</v>
      </c>
      <c r="D138" s="166">
        <v>595</v>
      </c>
      <c r="E138" s="166">
        <v>646</v>
      </c>
      <c r="F138" s="166">
        <v>892</v>
      </c>
      <c r="G138" s="166">
        <v>645</v>
      </c>
      <c r="H138" s="166">
        <v>809</v>
      </c>
      <c r="I138" s="181">
        <f>IFERROR(H138/G138-1,"-")</f>
        <v>0.25426356589147292</v>
      </c>
      <c r="J138" s="184">
        <f t="shared" si="54"/>
        <v>164</v>
      </c>
      <c r="K138" s="167">
        <f t="shared" si="55"/>
        <v>1.6028085802761427E-3</v>
      </c>
    </row>
    <row r="139" spans="2:11" x14ac:dyDescent="0.25">
      <c r="B139" s="161" t="s">
        <v>109</v>
      </c>
      <c r="C139" s="162">
        <v>12270</v>
      </c>
      <c r="D139" s="162">
        <v>2713</v>
      </c>
      <c r="E139" s="162">
        <v>16587</v>
      </c>
      <c r="F139" s="162">
        <v>17003</v>
      </c>
      <c r="G139" s="162">
        <v>18683</v>
      </c>
      <c r="H139" s="162">
        <v>19325</v>
      </c>
      <c r="I139" s="180">
        <f>IFERROR(H139/G139-1,"-")</f>
        <v>3.4362789701867902E-2</v>
      </c>
      <c r="J139" s="183">
        <f t="shared" si="54"/>
        <v>642</v>
      </c>
      <c r="K139" s="163">
        <f t="shared" si="55"/>
        <v>3.8287114726621087E-2</v>
      </c>
    </row>
    <row r="140" spans="2:11" x14ac:dyDescent="0.25">
      <c r="B140" s="165" t="s">
        <v>112</v>
      </c>
      <c r="C140" s="166">
        <v>6096</v>
      </c>
      <c r="D140" s="166">
        <v>91</v>
      </c>
      <c r="E140" s="166">
        <v>5965</v>
      </c>
      <c r="F140" s="166">
        <v>6583</v>
      </c>
      <c r="G140" s="166">
        <v>7948</v>
      </c>
      <c r="H140" s="166">
        <v>8057</v>
      </c>
      <c r="I140" s="181">
        <f t="shared" ref="I140:I147" si="56">IFERROR(H140/G140-1,"-")</f>
        <v>1.3714141922496204E-2</v>
      </c>
      <c r="J140" s="184">
        <f t="shared" si="54"/>
        <v>109</v>
      </c>
      <c r="K140" s="167">
        <f t="shared" si="55"/>
        <v>1.5962705477484403E-2</v>
      </c>
    </row>
    <row r="141" spans="2:11" x14ac:dyDescent="0.25">
      <c r="B141" s="165" t="s">
        <v>115</v>
      </c>
      <c r="C141" s="166">
        <v>664</v>
      </c>
      <c r="D141" s="166">
        <v>220</v>
      </c>
      <c r="E141" s="166">
        <v>1525</v>
      </c>
      <c r="F141" s="166">
        <v>1190</v>
      </c>
      <c r="G141" s="166">
        <v>1339</v>
      </c>
      <c r="H141" s="166">
        <v>1283</v>
      </c>
      <c r="I141" s="181">
        <f t="shared" si="56"/>
        <v>-4.1822255414488474E-2</v>
      </c>
      <c r="J141" s="184">
        <f t="shared" si="54"/>
        <v>-56</v>
      </c>
      <c r="K141" s="167">
        <f t="shared" si="55"/>
        <v>2.5419077978915835E-3</v>
      </c>
    </row>
    <row r="142" spans="2:11" x14ac:dyDescent="0.25">
      <c r="B142" s="165" t="s">
        <v>118</v>
      </c>
      <c r="C142" s="166">
        <v>466</v>
      </c>
      <c r="D142" s="166">
        <v>712</v>
      </c>
      <c r="E142" s="166">
        <v>1711</v>
      </c>
      <c r="F142" s="166">
        <v>1694</v>
      </c>
      <c r="G142" s="166">
        <v>1571</v>
      </c>
      <c r="H142" s="166">
        <v>1758</v>
      </c>
      <c r="I142" s="181">
        <f t="shared" si="56"/>
        <v>0.11903246339910889</v>
      </c>
      <c r="J142" s="184">
        <f t="shared" si="54"/>
        <v>187</v>
      </c>
      <c r="K142" s="167">
        <f t="shared" si="55"/>
        <v>3.482988237485116E-3</v>
      </c>
    </row>
    <row r="143" spans="2:11" x14ac:dyDescent="0.25">
      <c r="B143" s="165" t="s">
        <v>125</v>
      </c>
      <c r="C143" s="166">
        <v>359</v>
      </c>
      <c r="D143" s="166">
        <v>52</v>
      </c>
      <c r="E143" s="166">
        <v>782</v>
      </c>
      <c r="F143" s="166">
        <v>537</v>
      </c>
      <c r="G143" s="166">
        <v>571</v>
      </c>
      <c r="H143" s="166">
        <v>587</v>
      </c>
      <c r="I143" s="181">
        <f t="shared" si="56"/>
        <v>2.8021015761821255E-2</v>
      </c>
      <c r="J143" s="184">
        <f t="shared" si="54"/>
        <v>16</v>
      </c>
      <c r="K143" s="167">
        <f t="shared" si="55"/>
        <v>1.1629773011397971E-3</v>
      </c>
    </row>
    <row r="144" spans="2:11" x14ac:dyDescent="0.25">
      <c r="B144" s="165" t="s">
        <v>121</v>
      </c>
      <c r="C144" s="166">
        <v>190</v>
      </c>
      <c r="D144" s="166">
        <v>29</v>
      </c>
      <c r="E144" s="166">
        <v>465</v>
      </c>
      <c r="F144" s="166">
        <v>296</v>
      </c>
      <c r="G144" s="166">
        <v>402</v>
      </c>
      <c r="H144" s="166">
        <v>389</v>
      </c>
      <c r="I144" s="181">
        <f t="shared" si="56"/>
        <v>-3.2338308457711462E-2</v>
      </c>
      <c r="J144" s="184">
        <f t="shared" si="54"/>
        <v>-13</v>
      </c>
      <c r="K144" s="167">
        <f t="shared" si="55"/>
        <v>7.7069534947765087E-4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250</v>
      </c>
      <c r="I145" s="181">
        <f t="shared" si="56"/>
        <v>0.37362637362637363</v>
      </c>
      <c r="J145" s="184">
        <f t="shared" si="54"/>
        <v>68</v>
      </c>
      <c r="K145" s="167">
        <f t="shared" si="55"/>
        <v>4.953054945229118E-4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286</v>
      </c>
      <c r="G146" s="166">
        <v>305</v>
      </c>
      <c r="H146" s="166">
        <v>272</v>
      </c>
      <c r="I146" s="181">
        <f t="shared" si="56"/>
        <v>-0.1081967213114754</v>
      </c>
      <c r="J146" s="184">
        <f t="shared" si="54"/>
        <v>-33</v>
      </c>
      <c r="K146" s="167">
        <f t="shared" si="55"/>
        <v>5.3889237804092811E-4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1590</v>
      </c>
      <c r="E147" s="171">
        <f t="shared" si="57"/>
        <v>5757</v>
      </c>
      <c r="F147" s="171">
        <f t="shared" si="57"/>
        <v>6123</v>
      </c>
      <c r="G147" s="171">
        <f t="shared" si="57"/>
        <v>6365</v>
      </c>
      <c r="H147" s="171">
        <f t="shared" si="57"/>
        <v>6729</v>
      </c>
      <c r="I147" s="182">
        <f t="shared" si="56"/>
        <v>5.7187745483110675E-2</v>
      </c>
      <c r="J147" s="185">
        <f t="shared" si="54"/>
        <v>364</v>
      </c>
      <c r="K147" s="172">
        <f t="shared" si="55"/>
        <v>1.3331642690578694E-2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454</v>
      </c>
      <c r="E149" s="178">
        <f t="shared" si="58"/>
        <v>5828</v>
      </c>
      <c r="F149" s="178">
        <f t="shared" si="58"/>
        <v>7538</v>
      </c>
      <c r="G149" s="178">
        <f t="shared" si="58"/>
        <v>20975</v>
      </c>
      <c r="H149" s="178">
        <f t="shared" si="58"/>
        <v>20551</v>
      </c>
      <c r="I149" s="179">
        <f>IFERROR(H149/G149-1,"-")</f>
        <v>-2.0214541120381457E-2</v>
      </c>
      <c r="J149" s="178">
        <f>IFERROR(H149-G149,"-")</f>
        <v>-424</v>
      </c>
      <c r="K149" s="179">
        <f>IFERROR(H149/H$9,"-")</f>
        <v>4.0716092871761443E-2</v>
      </c>
    </row>
    <row r="150" spans="2:11" x14ac:dyDescent="0.25">
      <c r="B150" s="161" t="s">
        <v>99</v>
      </c>
      <c r="C150" s="162">
        <v>287</v>
      </c>
      <c r="D150" s="162">
        <v>171</v>
      </c>
      <c r="E150" s="162">
        <v>847</v>
      </c>
      <c r="F150" s="162">
        <v>1414</v>
      </c>
      <c r="G150" s="162">
        <v>1777</v>
      </c>
      <c r="H150" s="162">
        <v>1775</v>
      </c>
      <c r="I150" s="180">
        <f>IFERROR(H150/G150-1,"-")</f>
        <v>-1.1254924029262536E-3</v>
      </c>
      <c r="J150" s="183">
        <f t="shared" ref="J150:J161" si="59">IFERROR(H150-G150,"-")</f>
        <v>-2</v>
      </c>
      <c r="K150" s="163">
        <f t="shared" ref="K150:K161" si="60">IFERROR(H150/H$9,"-")</f>
        <v>3.5166690111126742E-3</v>
      </c>
    </row>
    <row r="151" spans="2:11" x14ac:dyDescent="0.25">
      <c r="B151" s="165" t="s">
        <v>105</v>
      </c>
      <c r="C151" s="166">
        <v>245</v>
      </c>
      <c r="D151" s="166">
        <v>62</v>
      </c>
      <c r="E151" s="166">
        <v>366</v>
      </c>
      <c r="F151" s="166">
        <v>479</v>
      </c>
      <c r="G151" s="166">
        <v>1297</v>
      </c>
      <c r="H151" s="166">
        <v>1106</v>
      </c>
      <c r="I151" s="181">
        <f>IFERROR(H151/G151-1,"-")</f>
        <v>-0.14726291441788741</v>
      </c>
      <c r="J151" s="184">
        <f t="shared" si="59"/>
        <v>-191</v>
      </c>
      <c r="K151" s="167">
        <f t="shared" si="60"/>
        <v>2.1912315077693618E-3</v>
      </c>
    </row>
    <row r="152" spans="2:11" x14ac:dyDescent="0.25">
      <c r="B152" s="165" t="s">
        <v>102</v>
      </c>
      <c r="C152" s="166">
        <v>42</v>
      </c>
      <c r="D152" s="166">
        <v>109</v>
      </c>
      <c r="E152" s="166">
        <v>481</v>
      </c>
      <c r="F152" s="166">
        <v>935</v>
      </c>
      <c r="G152" s="166">
        <v>480</v>
      </c>
      <c r="H152" s="166">
        <v>669</v>
      </c>
      <c r="I152" s="181">
        <f>IFERROR(H152/G152-1,"-")</f>
        <v>0.39375000000000004</v>
      </c>
      <c r="J152" s="184">
        <f t="shared" si="59"/>
        <v>189</v>
      </c>
      <c r="K152" s="167">
        <f t="shared" si="60"/>
        <v>1.3254375033433122E-3</v>
      </c>
    </row>
    <row r="153" spans="2:11" x14ac:dyDescent="0.25">
      <c r="B153" s="161" t="s">
        <v>109</v>
      </c>
      <c r="C153" s="162">
        <v>1626</v>
      </c>
      <c r="D153" s="162">
        <v>283</v>
      </c>
      <c r="E153" s="162">
        <v>4981</v>
      </c>
      <c r="F153" s="162">
        <v>6124</v>
      </c>
      <c r="G153" s="162">
        <v>19198</v>
      </c>
      <c r="H153" s="162">
        <v>18776</v>
      </c>
      <c r="I153" s="180">
        <f>IFERROR(H153/G153-1,"-")</f>
        <v>-2.1981456401708566E-2</v>
      </c>
      <c r="J153" s="183">
        <f t="shared" si="59"/>
        <v>-422</v>
      </c>
      <c r="K153" s="163">
        <f t="shared" si="60"/>
        <v>3.719942386064877E-2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1941</v>
      </c>
      <c r="F154" s="166">
        <v>1217</v>
      </c>
      <c r="G154" s="166">
        <v>10451</v>
      </c>
      <c r="H154" s="166">
        <v>11036</v>
      </c>
      <c r="I154" s="181">
        <f t="shared" ref="I154:I161" si="61">IFERROR(H154/G154-1,"-")</f>
        <v>5.5975504736388793E-2</v>
      </c>
      <c r="J154" s="184">
        <f t="shared" si="59"/>
        <v>585</v>
      </c>
      <c r="K154" s="167">
        <f t="shared" si="60"/>
        <v>2.1864765750219419E-2</v>
      </c>
    </row>
    <row r="155" spans="2:11" x14ac:dyDescent="0.25">
      <c r="B155" s="165" t="s">
        <v>115</v>
      </c>
      <c r="C155" s="166">
        <v>422</v>
      </c>
      <c r="D155" s="166">
        <v>82</v>
      </c>
      <c r="E155" s="166">
        <v>786</v>
      </c>
      <c r="F155" s="166">
        <v>1383</v>
      </c>
      <c r="G155" s="166">
        <v>1889</v>
      </c>
      <c r="H155" s="166">
        <v>1414</v>
      </c>
      <c r="I155" s="181">
        <f t="shared" si="61"/>
        <v>-0.25145579671784013</v>
      </c>
      <c r="J155" s="184">
        <f t="shared" si="59"/>
        <v>-475</v>
      </c>
      <c r="K155" s="167">
        <f t="shared" si="60"/>
        <v>2.8014478770215893E-3</v>
      </c>
    </row>
    <row r="156" spans="2:11" x14ac:dyDescent="0.25">
      <c r="B156" s="165" t="s">
        <v>118</v>
      </c>
      <c r="C156" s="166">
        <v>56</v>
      </c>
      <c r="D156" s="166">
        <v>51</v>
      </c>
      <c r="E156" s="166">
        <v>182</v>
      </c>
      <c r="F156" s="166">
        <v>642</v>
      </c>
      <c r="G156" s="166">
        <v>413</v>
      </c>
      <c r="H156" s="166">
        <v>562</v>
      </c>
      <c r="I156" s="181">
        <f t="shared" si="61"/>
        <v>0.36077481840193704</v>
      </c>
      <c r="J156" s="184">
        <f t="shared" si="59"/>
        <v>149</v>
      </c>
      <c r="K156" s="167">
        <f t="shared" si="60"/>
        <v>1.1134467516875058E-3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738</v>
      </c>
      <c r="F157" s="166">
        <v>382</v>
      </c>
      <c r="G157" s="166">
        <v>1238</v>
      </c>
      <c r="H157" s="166">
        <v>1410</v>
      </c>
      <c r="I157" s="181">
        <f t="shared" si="61"/>
        <v>0.13893376413570269</v>
      </c>
      <c r="J157" s="184">
        <f t="shared" si="59"/>
        <v>172</v>
      </c>
      <c r="K157" s="167">
        <f t="shared" si="60"/>
        <v>2.7935229891092226E-3</v>
      </c>
    </row>
    <row r="158" spans="2:11" x14ac:dyDescent="0.25">
      <c r="B158" s="165" t="s">
        <v>121</v>
      </c>
      <c r="C158" s="166">
        <v>37</v>
      </c>
      <c r="D158" s="166">
        <v>13</v>
      </c>
      <c r="E158" s="166">
        <v>126</v>
      </c>
      <c r="F158" s="166">
        <v>335</v>
      </c>
      <c r="G158" s="166">
        <v>348</v>
      </c>
      <c r="H158" s="166">
        <v>46</v>
      </c>
      <c r="I158" s="181">
        <f t="shared" si="61"/>
        <v>-0.86781609195402298</v>
      </c>
      <c r="J158" s="184">
        <f t="shared" si="59"/>
        <v>-302</v>
      </c>
      <c r="K158" s="167">
        <f t="shared" si="60"/>
        <v>9.1136210992215781E-5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168</v>
      </c>
      <c r="F159" s="166">
        <v>178</v>
      </c>
      <c r="G159" s="166">
        <v>593</v>
      </c>
      <c r="H159" s="166">
        <v>735</v>
      </c>
      <c r="I159" s="181">
        <f t="shared" si="61"/>
        <v>0.239460370994941</v>
      </c>
      <c r="J159" s="184">
        <f t="shared" si="59"/>
        <v>142</v>
      </c>
      <c r="K159" s="167">
        <f t="shared" si="60"/>
        <v>1.4561981538973609E-3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1376</v>
      </c>
      <c r="I160" s="181">
        <f t="shared" si="61"/>
        <v>-0.10996119016817596</v>
      </c>
      <c r="J160" s="184">
        <f t="shared" si="59"/>
        <v>-170</v>
      </c>
      <c r="K160" s="167">
        <f t="shared" si="60"/>
        <v>2.7261614418541066E-3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126</v>
      </c>
      <c r="E161" s="171">
        <f t="shared" si="62"/>
        <v>900</v>
      </c>
      <c r="F161" s="171">
        <f t="shared" si="62"/>
        <v>1932</v>
      </c>
      <c r="G161" s="171">
        <f t="shared" si="62"/>
        <v>2720</v>
      </c>
      <c r="H161" s="171">
        <f t="shared" si="62"/>
        <v>2197</v>
      </c>
      <c r="I161" s="182">
        <f t="shared" si="61"/>
        <v>-0.19227941176470587</v>
      </c>
      <c r="J161" s="185">
        <f t="shared" si="59"/>
        <v>-523</v>
      </c>
      <c r="K161" s="172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C7B03-F10D-46F5-B09D-6992AEB39B8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263</v>
      </c>
      <c r="L6" s="174" t="s">
        <v>264</v>
      </c>
      <c r="M6" s="174" t="s">
        <v>265</v>
      </c>
      <c r="N6" s="174" t="s">
        <v>266</v>
      </c>
      <c r="O6" s="174" t="s">
        <v>267</v>
      </c>
      <c r="P6" s="174" t="s">
        <v>268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263</v>
      </c>
      <c r="T6" s="174" t="s">
        <v>265</v>
      </c>
      <c r="U6" s="174" t="s">
        <v>266</v>
      </c>
      <c r="V6" s="174" t="s">
        <v>267</v>
      </c>
      <c r="W6" s="174" t="s">
        <v>268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62316</v>
      </c>
      <c r="E8" s="178">
        <f t="shared" si="0"/>
        <v>262285</v>
      </c>
      <c r="F8" s="178">
        <f t="shared" si="0"/>
        <v>314159</v>
      </c>
      <c r="G8" s="178">
        <f t="shared" si="0"/>
        <v>310803</v>
      </c>
      <c r="H8" s="178">
        <f t="shared" si="0"/>
        <v>312264</v>
      </c>
      <c r="I8" s="179">
        <f>IFERROR(H8/G8-1,"-")</f>
        <v>4.7007268269612101E-3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226523</v>
      </c>
      <c r="M8" s="178">
        <f t="shared" si="2"/>
        <v>1187391</v>
      </c>
      <c r="N8" s="178">
        <f t="shared" si="2"/>
        <v>1340265</v>
      </c>
      <c r="O8" s="178">
        <f t="shared" si="2"/>
        <v>1441562</v>
      </c>
      <c r="P8" s="178">
        <f t="shared" si="2"/>
        <v>1411884</v>
      </c>
      <c r="Q8" s="179">
        <f>IFERROR(P8/O8-1,"-")</f>
        <v>-2.0587390622116897E-2</v>
      </c>
      <c r="R8" s="179">
        <f t="shared" ref="R8:R20" si="3">P8/P$8</f>
        <v>1</v>
      </c>
      <c r="S8" s="178">
        <f>S9+S12</f>
        <v>724591</v>
      </c>
      <c r="T8" s="178">
        <f>T9+T12</f>
        <v>1449676</v>
      </c>
      <c r="U8" s="178">
        <f>U9+U12</f>
        <v>1654424</v>
      </c>
      <c r="V8" s="178">
        <f>V9+V12</f>
        <v>1752365</v>
      </c>
      <c r="W8" s="178">
        <f>W9+W12</f>
        <v>1724148</v>
      </c>
      <c r="X8" s="179">
        <f>IFERROR(W8/V8-1,"-")</f>
        <v>-1.6102238974186278E-2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32818</v>
      </c>
      <c r="E9" s="162">
        <v>64260</v>
      </c>
      <c r="F9" s="162">
        <v>84206</v>
      </c>
      <c r="G9" s="162">
        <v>79128</v>
      </c>
      <c r="H9" s="162">
        <v>74058</v>
      </c>
      <c r="I9" s="163">
        <f>IFERROR(H9/G9-1,"-")</f>
        <v>-6.4073400060661201E-2</v>
      </c>
      <c r="J9" s="163">
        <f t="shared" si="1"/>
        <v>0.2371647067865652</v>
      </c>
      <c r="K9" s="162">
        <v>91967</v>
      </c>
      <c r="L9" s="162">
        <v>121758</v>
      </c>
      <c r="M9" s="162">
        <v>235023</v>
      </c>
      <c r="N9" s="162">
        <v>234182</v>
      </c>
      <c r="O9" s="162">
        <v>235850</v>
      </c>
      <c r="P9" s="162">
        <v>241325</v>
      </c>
      <c r="Q9" s="163">
        <f>IFERROR(P9/O9-1,"-")</f>
        <v>2.3213907144371326E-2</v>
      </c>
      <c r="R9" s="163">
        <f t="shared" si="3"/>
        <v>0.17092409858033664</v>
      </c>
      <c r="S9" s="162">
        <v>122859</v>
      </c>
      <c r="T9" s="162">
        <v>299283</v>
      </c>
      <c r="U9" s="162">
        <v>318388</v>
      </c>
      <c r="V9" s="162">
        <v>314978</v>
      </c>
      <c r="W9" s="162">
        <v>315383</v>
      </c>
      <c r="X9" s="163">
        <f>IFERROR(W9/V9-1,"-")</f>
        <v>1.285804087904463E-3</v>
      </c>
      <c r="Y9" s="163">
        <f>W9/W$8</f>
        <v>0.18292107174094102</v>
      </c>
    </row>
    <row r="10" spans="1:25" x14ac:dyDescent="0.25">
      <c r="A10" s="164"/>
      <c r="B10" s="165" t="s">
        <v>105</v>
      </c>
      <c r="C10" s="166">
        <v>14381</v>
      </c>
      <c r="D10" s="166">
        <v>24604</v>
      </c>
      <c r="E10" s="166">
        <v>35556</v>
      </c>
      <c r="F10" s="166">
        <v>46343</v>
      </c>
      <c r="G10" s="166">
        <v>42320</v>
      </c>
      <c r="H10" s="166">
        <v>37739</v>
      </c>
      <c r="I10" s="167">
        <f>IFERROR(H10/G10-1,"-")</f>
        <v>-0.10824669187145552</v>
      </c>
      <c r="J10" s="167">
        <f t="shared" si="1"/>
        <v>0.12085607050444495</v>
      </c>
      <c r="K10" s="166">
        <v>26759</v>
      </c>
      <c r="L10" s="166">
        <v>77825</v>
      </c>
      <c r="M10" s="166">
        <v>86451</v>
      </c>
      <c r="N10" s="166">
        <v>72393</v>
      </c>
      <c r="O10" s="166">
        <v>72806</v>
      </c>
      <c r="P10" s="166">
        <v>75205</v>
      </c>
      <c r="Q10" s="167">
        <f>IFERROR(P10/O10-1,"-")</f>
        <v>3.2950580996071732E-2</v>
      </c>
      <c r="R10" s="167">
        <f t="shared" si="3"/>
        <v>5.3265707381059631E-2</v>
      </c>
      <c r="S10" s="166">
        <v>41140</v>
      </c>
      <c r="T10" s="166">
        <v>122007</v>
      </c>
      <c r="U10" s="166">
        <v>118736</v>
      </c>
      <c r="V10" s="166">
        <v>115126</v>
      </c>
      <c r="W10" s="166">
        <v>112944</v>
      </c>
      <c r="X10" s="167">
        <f>IFERROR(W10/V10-1,"-")</f>
        <v>-1.8953146986779745E-2</v>
      </c>
      <c r="Y10" s="167">
        <f>W10/W$8</f>
        <v>6.5507137438317362E-2</v>
      </c>
    </row>
    <row r="11" spans="1:25" x14ac:dyDescent="0.25">
      <c r="A11" s="164"/>
      <c r="B11" s="165" t="s">
        <v>102</v>
      </c>
      <c r="C11" s="166">
        <v>16511</v>
      </c>
      <c r="D11" s="166">
        <v>8214</v>
      </c>
      <c r="E11" s="166">
        <v>28704</v>
      </c>
      <c r="F11" s="166">
        <v>37863</v>
      </c>
      <c r="G11" s="166">
        <v>36808</v>
      </c>
      <c r="H11" s="166">
        <v>36319</v>
      </c>
      <c r="I11" s="167">
        <f>IFERROR(H11/G11-1,"-")</f>
        <v>-1.3285155400999837E-2</v>
      </c>
      <c r="J11" s="167">
        <f t="shared" si="1"/>
        <v>0.11630863628212025</v>
      </c>
      <c r="K11" s="166">
        <v>65208</v>
      </c>
      <c r="L11" s="166">
        <v>43933</v>
      </c>
      <c r="M11" s="166">
        <v>148572</v>
      </c>
      <c r="N11" s="166">
        <v>161789</v>
      </c>
      <c r="O11" s="166">
        <v>163044</v>
      </c>
      <c r="P11" s="166">
        <v>166120</v>
      </c>
      <c r="Q11" s="167">
        <f>IFERROR(P11/O11-1,"-")</f>
        <v>1.8866072961899905E-2</v>
      </c>
      <c r="R11" s="167">
        <f t="shared" si="3"/>
        <v>0.117658391199277</v>
      </c>
      <c r="S11" s="166">
        <v>81719</v>
      </c>
      <c r="T11" s="166">
        <v>177276</v>
      </c>
      <c r="U11" s="166">
        <v>199652</v>
      </c>
      <c r="V11" s="166">
        <v>199852</v>
      </c>
      <c r="W11" s="166">
        <v>202439</v>
      </c>
      <c r="X11" s="167">
        <f>IFERROR(W11/V11-1,"-")</f>
        <v>1.2944578988451472E-2</v>
      </c>
      <c r="Y11" s="167">
        <f>W11/W$8</f>
        <v>0.11741393430262367</v>
      </c>
    </row>
    <row r="12" spans="1:25" x14ac:dyDescent="0.25">
      <c r="A12" s="1"/>
      <c r="B12" s="161" t="s">
        <v>109</v>
      </c>
      <c r="C12" s="162">
        <v>117799</v>
      </c>
      <c r="D12" s="162">
        <v>29498</v>
      </c>
      <c r="E12" s="162">
        <v>198025</v>
      </c>
      <c r="F12" s="162">
        <v>229953</v>
      </c>
      <c r="G12" s="162">
        <v>231675</v>
      </c>
      <c r="H12" s="162">
        <v>238206</v>
      </c>
      <c r="I12" s="163">
        <f>IFERROR(H12/G12-1,"-")</f>
        <v>2.8190352865004931E-2</v>
      </c>
      <c r="J12" s="163">
        <f t="shared" si="1"/>
        <v>0.7628352932134348</v>
      </c>
      <c r="K12" s="162">
        <v>483933</v>
      </c>
      <c r="L12" s="162">
        <v>104765</v>
      </c>
      <c r="M12" s="162">
        <v>952368</v>
      </c>
      <c r="N12" s="162">
        <v>1106083</v>
      </c>
      <c r="O12" s="162">
        <v>1205712</v>
      </c>
      <c r="P12" s="162">
        <v>1170559</v>
      </c>
      <c r="Q12" s="163">
        <f>IFERROR(P12/O12-1,"-")</f>
        <v>-2.9155387024430324E-2</v>
      </c>
      <c r="R12" s="163">
        <f t="shared" si="3"/>
        <v>0.82907590141966336</v>
      </c>
      <c r="S12" s="162">
        <v>601732</v>
      </c>
      <c r="T12" s="162">
        <v>1150393</v>
      </c>
      <c r="U12" s="162">
        <v>1336036</v>
      </c>
      <c r="V12" s="162">
        <v>1437387</v>
      </c>
      <c r="W12" s="162">
        <v>1408765</v>
      </c>
      <c r="X12" s="163">
        <f>IFERROR(W12/V12-1,"-")</f>
        <v>-1.9912521819106521E-2</v>
      </c>
      <c r="Y12" s="163">
        <f>W12/W$8</f>
        <v>0.81707892825905892</v>
      </c>
    </row>
    <row r="13" spans="1:25" s="57" customFormat="1" x14ac:dyDescent="0.25">
      <c r="B13" s="165" t="s">
        <v>112</v>
      </c>
      <c r="C13" s="166">
        <v>39547</v>
      </c>
      <c r="D13" s="166">
        <v>1938</v>
      </c>
      <c r="E13" s="166">
        <v>68234</v>
      </c>
      <c r="F13" s="166">
        <v>87235</v>
      </c>
      <c r="G13" s="166">
        <v>82958</v>
      </c>
      <c r="H13" s="166">
        <v>82415</v>
      </c>
      <c r="I13" s="167">
        <f t="shared" ref="I13:I20" si="4">IFERROR(H13/G13-1,"-")</f>
        <v>-6.5454808457291458E-3</v>
      </c>
      <c r="J13" s="167">
        <f t="shared" si="1"/>
        <v>0.26392731791048601</v>
      </c>
      <c r="K13" s="166">
        <v>200754</v>
      </c>
      <c r="L13" s="166">
        <v>4474</v>
      </c>
      <c r="M13" s="166">
        <v>421831</v>
      </c>
      <c r="N13" s="166">
        <v>487261</v>
      </c>
      <c r="O13" s="166">
        <v>530912</v>
      </c>
      <c r="P13" s="166">
        <v>526212</v>
      </c>
      <c r="Q13" s="167">
        <f t="shared" ref="Q13:Q20" si="5">IFERROR(P13/O13-1,"-")</f>
        <v>-8.8526912181302597E-3</v>
      </c>
      <c r="R13" s="167">
        <f t="shared" si="3"/>
        <v>0.37270200668043552</v>
      </c>
      <c r="S13" s="166">
        <v>240301</v>
      </c>
      <c r="T13" s="166">
        <v>490065</v>
      </c>
      <c r="U13" s="166">
        <v>574496</v>
      </c>
      <c r="V13" s="166">
        <v>613870</v>
      </c>
      <c r="W13" s="166">
        <v>608627</v>
      </c>
      <c r="X13" s="167">
        <f t="shared" ref="X13:X20" si="6">IFERROR(W13/V13-1,"-")</f>
        <v>-8.5408962809715439E-3</v>
      </c>
      <c r="Y13" s="167">
        <f t="shared" ref="Y13:Y20" si="7">W13/W$8</f>
        <v>0.35300159847066492</v>
      </c>
    </row>
    <row r="14" spans="1:25" s="57" customFormat="1" x14ac:dyDescent="0.25">
      <c r="B14" s="165" t="s">
        <v>115</v>
      </c>
      <c r="C14" s="166">
        <v>18311</v>
      </c>
      <c r="D14" s="166">
        <v>4709</v>
      </c>
      <c r="E14" s="166">
        <v>26286</v>
      </c>
      <c r="F14" s="166">
        <v>32588</v>
      </c>
      <c r="G14" s="166">
        <v>32950</v>
      </c>
      <c r="H14" s="166">
        <v>33350</v>
      </c>
      <c r="I14" s="167">
        <f t="shared" si="4"/>
        <v>1.2139605462822445E-2</v>
      </c>
      <c r="J14" s="167">
        <f t="shared" si="1"/>
        <v>0.10680065585530192</v>
      </c>
      <c r="K14" s="166">
        <v>68786</v>
      </c>
      <c r="L14" s="166">
        <v>16134</v>
      </c>
      <c r="M14" s="166">
        <v>109942</v>
      </c>
      <c r="N14" s="166">
        <v>132626</v>
      </c>
      <c r="O14" s="166">
        <v>144271</v>
      </c>
      <c r="P14" s="166">
        <v>134327</v>
      </c>
      <c r="Q14" s="167">
        <f t="shared" si="5"/>
        <v>-6.8925840952097084E-2</v>
      </c>
      <c r="R14" s="167">
        <f t="shared" si="3"/>
        <v>9.5140252315346022E-2</v>
      </c>
      <c r="S14" s="166">
        <v>87097</v>
      </c>
      <c r="T14" s="166">
        <v>136228</v>
      </c>
      <c r="U14" s="166">
        <v>165214</v>
      </c>
      <c r="V14" s="166">
        <v>177221</v>
      </c>
      <c r="W14" s="166">
        <v>167677</v>
      </c>
      <c r="X14" s="167">
        <f t="shared" si="6"/>
        <v>-5.3853662940622216E-2</v>
      </c>
      <c r="Y14" s="167">
        <f t="shared" si="7"/>
        <v>9.7252092047782443E-2</v>
      </c>
    </row>
    <row r="15" spans="1:25" x14ac:dyDescent="0.25">
      <c r="A15" s="1"/>
      <c r="B15" s="165" t="s">
        <v>118</v>
      </c>
      <c r="C15" s="166">
        <v>7641</v>
      </c>
      <c r="D15" s="166">
        <v>6844</v>
      </c>
      <c r="E15" s="166">
        <v>13576</v>
      </c>
      <c r="F15" s="166">
        <v>16517</v>
      </c>
      <c r="G15" s="166">
        <v>14261</v>
      </c>
      <c r="H15" s="166">
        <v>14800</v>
      </c>
      <c r="I15" s="167">
        <f t="shared" si="4"/>
        <v>3.779538601781085E-2</v>
      </c>
      <c r="J15" s="167">
        <f t="shared" si="1"/>
        <v>4.73957933031025E-2</v>
      </c>
      <c r="K15" s="166">
        <v>24259</v>
      </c>
      <c r="L15" s="166">
        <v>21662</v>
      </c>
      <c r="M15" s="166">
        <v>57229</v>
      </c>
      <c r="N15" s="166">
        <v>64778</v>
      </c>
      <c r="O15" s="166">
        <v>70938</v>
      </c>
      <c r="P15" s="166">
        <v>64660</v>
      </c>
      <c r="Q15" s="167">
        <f t="shared" si="5"/>
        <v>-8.8499816741379744E-2</v>
      </c>
      <c r="R15" s="167">
        <f t="shared" si="3"/>
        <v>4.5796963489918435E-2</v>
      </c>
      <c r="S15" s="166">
        <v>31900</v>
      </c>
      <c r="T15" s="166">
        <v>70805</v>
      </c>
      <c r="U15" s="166">
        <v>81295</v>
      </c>
      <c r="V15" s="166">
        <v>85199</v>
      </c>
      <c r="W15" s="166">
        <v>79460</v>
      </c>
      <c r="X15" s="167">
        <f t="shared" si="6"/>
        <v>-6.7359945539266941E-2</v>
      </c>
      <c r="Y15" s="167">
        <f t="shared" si="7"/>
        <v>4.6086530854659809E-2</v>
      </c>
    </row>
    <row r="16" spans="1:25" x14ac:dyDescent="0.25">
      <c r="A16" s="1"/>
      <c r="B16" s="165" t="s">
        <v>125</v>
      </c>
      <c r="C16" s="166">
        <v>3334</v>
      </c>
      <c r="D16" s="166">
        <v>386</v>
      </c>
      <c r="E16" s="166">
        <v>7890</v>
      </c>
      <c r="F16" s="166">
        <v>6042</v>
      </c>
      <c r="G16" s="166">
        <v>6063</v>
      </c>
      <c r="H16" s="166">
        <v>6051</v>
      </c>
      <c r="I16" s="167">
        <f t="shared" si="4"/>
        <v>-1.9792182088075316E-3</v>
      </c>
      <c r="J16" s="167">
        <f t="shared" si="1"/>
        <v>1.9377834140342786E-2</v>
      </c>
      <c r="K16" s="166">
        <v>16002</v>
      </c>
      <c r="L16" s="166">
        <v>1972</v>
      </c>
      <c r="M16" s="166">
        <v>46993</v>
      </c>
      <c r="N16" s="166">
        <v>41269</v>
      </c>
      <c r="O16" s="166">
        <v>46892</v>
      </c>
      <c r="P16" s="166">
        <v>42648</v>
      </c>
      <c r="Q16" s="167">
        <f t="shared" si="5"/>
        <v>-9.0505843214194304E-2</v>
      </c>
      <c r="R16" s="167">
        <f t="shared" si="3"/>
        <v>3.0206447555181586E-2</v>
      </c>
      <c r="S16" s="166">
        <v>19336</v>
      </c>
      <c r="T16" s="166">
        <v>54883</v>
      </c>
      <c r="U16" s="166">
        <v>47311</v>
      </c>
      <c r="V16" s="166">
        <v>52955</v>
      </c>
      <c r="W16" s="166">
        <v>48699</v>
      </c>
      <c r="X16" s="167">
        <f t="shared" si="6"/>
        <v>-8.0370125578321239E-2</v>
      </c>
      <c r="Y16" s="167">
        <f t="shared" si="7"/>
        <v>2.824525504771052E-2</v>
      </c>
    </row>
    <row r="17" spans="1:25" x14ac:dyDescent="0.25">
      <c r="A17" s="57"/>
      <c r="B17" s="165" t="s">
        <v>121</v>
      </c>
      <c r="C17" s="166">
        <v>2305</v>
      </c>
      <c r="D17" s="166">
        <v>753</v>
      </c>
      <c r="E17" s="166">
        <v>4334</v>
      </c>
      <c r="F17" s="166">
        <v>3842</v>
      </c>
      <c r="G17" s="166">
        <v>4060</v>
      </c>
      <c r="H17" s="166">
        <v>4105</v>
      </c>
      <c r="I17" s="167">
        <f t="shared" si="4"/>
        <v>1.1083743842364546E-2</v>
      </c>
      <c r="J17" s="167">
        <f t="shared" si="1"/>
        <v>1.3145927804678093E-2</v>
      </c>
      <c r="K17" s="166">
        <v>23899</v>
      </c>
      <c r="L17" s="166">
        <v>5507</v>
      </c>
      <c r="M17" s="166">
        <v>51894</v>
      </c>
      <c r="N17" s="166">
        <v>50364</v>
      </c>
      <c r="O17" s="166">
        <v>54287</v>
      </c>
      <c r="P17" s="166">
        <v>49452</v>
      </c>
      <c r="Q17" s="167">
        <f t="shared" si="5"/>
        <v>-8.9063680070735174E-2</v>
      </c>
      <c r="R17" s="167">
        <f t="shared" si="3"/>
        <v>3.5025540341841112E-2</v>
      </c>
      <c r="S17" s="166">
        <v>26204</v>
      </c>
      <c r="T17" s="166">
        <v>56228</v>
      </c>
      <c r="U17" s="166">
        <v>54206</v>
      </c>
      <c r="V17" s="166">
        <v>58347</v>
      </c>
      <c r="W17" s="166">
        <v>53557</v>
      </c>
      <c r="X17" s="167">
        <f t="shared" si="6"/>
        <v>-8.2095052016384784E-2</v>
      </c>
      <c r="Y17" s="167">
        <f t="shared" si="7"/>
        <v>3.1062878592789018E-2</v>
      </c>
    </row>
    <row r="18" spans="1:25" x14ac:dyDescent="0.25">
      <c r="A18" s="57"/>
      <c r="B18" s="165" t="s">
        <v>130</v>
      </c>
      <c r="C18" s="166">
        <v>3269</v>
      </c>
      <c r="D18" s="166">
        <v>75</v>
      </c>
      <c r="E18" s="166">
        <v>3254</v>
      </c>
      <c r="F18" s="166">
        <v>3930</v>
      </c>
      <c r="G18" s="166">
        <v>3151</v>
      </c>
      <c r="H18" s="166">
        <v>3382</v>
      </c>
      <c r="I18" s="167">
        <f t="shared" si="4"/>
        <v>7.3310060298318103E-2</v>
      </c>
      <c r="J18" s="167">
        <f t="shared" si="1"/>
        <v>1.0830579253452207E-2</v>
      </c>
      <c r="K18" s="166">
        <v>14707</v>
      </c>
      <c r="L18" s="166">
        <v>284</v>
      </c>
      <c r="M18" s="166">
        <v>17788</v>
      </c>
      <c r="N18" s="166">
        <v>23772</v>
      </c>
      <c r="O18" s="166">
        <v>20979</v>
      </c>
      <c r="P18" s="166">
        <v>20006</v>
      </c>
      <c r="Q18" s="167">
        <f t="shared" si="5"/>
        <v>-4.6379713046379667E-2</v>
      </c>
      <c r="R18" s="167">
        <f t="shared" si="3"/>
        <v>1.4169719325383672E-2</v>
      </c>
      <c r="S18" s="166">
        <v>17976</v>
      </c>
      <c r="T18" s="166">
        <v>21042</v>
      </c>
      <c r="U18" s="166">
        <v>27702</v>
      </c>
      <c r="V18" s="166">
        <v>24130</v>
      </c>
      <c r="W18" s="166">
        <v>23388</v>
      </c>
      <c r="X18" s="167">
        <f t="shared" si="6"/>
        <v>-3.0750103605470369E-2</v>
      </c>
      <c r="Y18" s="167">
        <f t="shared" si="7"/>
        <v>1.3564960780629041E-2</v>
      </c>
    </row>
    <row r="19" spans="1:25" x14ac:dyDescent="0.25">
      <c r="A19" s="57"/>
      <c r="B19" s="165" t="s">
        <v>133</v>
      </c>
      <c r="C19" s="166">
        <v>3260</v>
      </c>
      <c r="D19" s="166">
        <v>186</v>
      </c>
      <c r="E19" s="166">
        <v>1904</v>
      </c>
      <c r="F19" s="166">
        <v>2343</v>
      </c>
      <c r="G19" s="166">
        <v>1947</v>
      </c>
      <c r="H19" s="166">
        <v>2032</v>
      </c>
      <c r="I19" s="167">
        <f t="shared" si="4"/>
        <v>4.3656908063687716E-2</v>
      </c>
      <c r="J19" s="167">
        <f t="shared" si="1"/>
        <v>6.5073143237773167E-3</v>
      </c>
      <c r="K19" s="166">
        <v>20819</v>
      </c>
      <c r="L19" s="166">
        <v>1053</v>
      </c>
      <c r="M19" s="166">
        <v>13090</v>
      </c>
      <c r="N19" s="166">
        <v>21828</v>
      </c>
      <c r="O19" s="166">
        <v>21589</v>
      </c>
      <c r="P19" s="166">
        <v>17904</v>
      </c>
      <c r="Q19" s="167">
        <f t="shared" si="5"/>
        <v>-0.1706887766918338</v>
      </c>
      <c r="R19" s="167">
        <f t="shared" si="3"/>
        <v>1.2680928461544999E-2</v>
      </c>
      <c r="S19" s="166">
        <v>24079</v>
      </c>
      <c r="T19" s="166">
        <v>14994</v>
      </c>
      <c r="U19" s="166">
        <v>24171</v>
      </c>
      <c r="V19" s="166">
        <v>23536</v>
      </c>
      <c r="W19" s="166">
        <v>19936</v>
      </c>
      <c r="X19" s="167">
        <f t="shared" si="6"/>
        <v>-0.15295717199184233</v>
      </c>
      <c r="Y19" s="167">
        <f t="shared" si="7"/>
        <v>1.1562812473175157E-2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14607</v>
      </c>
      <c r="E20" s="171">
        <f t="shared" si="9"/>
        <v>72547</v>
      </c>
      <c r="F20" s="171">
        <f t="shared" si="9"/>
        <v>77456</v>
      </c>
      <c r="G20" s="171">
        <f t="shared" si="9"/>
        <v>86285</v>
      </c>
      <c r="H20" s="171">
        <f t="shared" si="9"/>
        <v>92071</v>
      </c>
      <c r="I20" s="172">
        <f t="shared" si="4"/>
        <v>6.7056846497073552E-2</v>
      </c>
      <c r="J20" s="172">
        <f t="shared" si="1"/>
        <v>0.29484987062229395</v>
      </c>
      <c r="K20" s="171">
        <f t="shared" ref="K20:P20" si="10">K12-SUM(K13:K19)</f>
        <v>114707</v>
      </c>
      <c r="L20" s="171">
        <f t="shared" si="10"/>
        <v>53679</v>
      </c>
      <c r="M20" s="171">
        <f t="shared" si="10"/>
        <v>233601</v>
      </c>
      <c r="N20" s="171">
        <f t="shared" si="10"/>
        <v>284185</v>
      </c>
      <c r="O20" s="171">
        <f t="shared" si="10"/>
        <v>315844</v>
      </c>
      <c r="P20" s="171">
        <f t="shared" si="10"/>
        <v>315350</v>
      </c>
      <c r="Q20" s="172">
        <f t="shared" si="5"/>
        <v>-1.5640632717417446E-3</v>
      </c>
      <c r="R20" s="172">
        <f t="shared" si="3"/>
        <v>0.22335404325001204</v>
      </c>
      <c r="S20" s="171">
        <f>S12-SUM(S13:S19)</f>
        <v>154839</v>
      </c>
      <c r="T20" s="171">
        <f>T12-SUM(T13:T19)</f>
        <v>306148</v>
      </c>
      <c r="U20" s="171">
        <f>U12-SUM(U13:U19)</f>
        <v>361641</v>
      </c>
      <c r="V20" s="171">
        <f>V12-SUM(V13:V19)</f>
        <v>402129</v>
      </c>
      <c r="W20" s="171">
        <f>W12-SUM(W13:W19)</f>
        <v>407421</v>
      </c>
      <c r="X20" s="172">
        <f t="shared" si="6"/>
        <v>1.3159956133479644E-2</v>
      </c>
      <c r="Y20" s="172">
        <f t="shared" si="7"/>
        <v>0.23630279999164805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2115</v>
      </c>
      <c r="E22" s="178">
        <f t="shared" si="11"/>
        <v>61465</v>
      </c>
      <c r="F22" s="178">
        <f t="shared" si="11"/>
        <v>68440</v>
      </c>
      <c r="G22" s="178">
        <f t="shared" si="11"/>
        <v>64774</v>
      </c>
      <c r="H22" s="178">
        <f t="shared" si="11"/>
        <v>65600</v>
      </c>
      <c r="I22" s="179">
        <f>IFERROR(H22/G22-1,"-")</f>
        <v>1.2752030135548154E-2</v>
      </c>
      <c r="J22" s="179">
        <f t="shared" ref="J22:J34" si="12">H22/H$8</f>
        <v>0.21007865139753543</v>
      </c>
      <c r="K22" s="178">
        <f t="shared" ref="K22:P22" si="13">K23+K26</f>
        <v>243977</v>
      </c>
      <c r="L22" s="178">
        <f t="shared" si="13"/>
        <v>104218</v>
      </c>
      <c r="M22" s="178">
        <f t="shared" si="13"/>
        <v>528412</v>
      </c>
      <c r="N22" s="178">
        <f t="shared" si="13"/>
        <v>554757</v>
      </c>
      <c r="O22" s="178">
        <f t="shared" si="13"/>
        <v>588001</v>
      </c>
      <c r="P22" s="178">
        <f t="shared" si="13"/>
        <v>553904</v>
      </c>
      <c r="Q22" s="179">
        <f>IFERROR(P22/O22-1,"-")</f>
        <v>-5.7987996619053406E-2</v>
      </c>
      <c r="R22" s="179">
        <f t="shared" ref="R22:R34" si="14">P22/P$8</f>
        <v>0.39231551600556419</v>
      </c>
      <c r="S22" s="178">
        <f>S23+S26</f>
        <v>279824</v>
      </c>
      <c r="T22" s="178">
        <f>T23+T26</f>
        <v>589877</v>
      </c>
      <c r="U22" s="178">
        <f>U23+U26</f>
        <v>623197</v>
      </c>
      <c r="V22" s="178">
        <f>V23+V26</f>
        <v>652775</v>
      </c>
      <c r="W22" s="178">
        <f>W23+W26</f>
        <v>619504</v>
      </c>
      <c r="X22" s="179">
        <f>IFERROR(W22/V22-1,"-")</f>
        <v>-5.0968557313009866E-2</v>
      </c>
      <c r="Y22" s="179">
        <f>W22/W$8</f>
        <v>0.35931022162830567</v>
      </c>
    </row>
    <row r="23" spans="1:25" x14ac:dyDescent="0.25">
      <c r="A23" s="57"/>
      <c r="B23" s="161" t="s">
        <v>99</v>
      </c>
      <c r="C23" s="162">
        <v>1527</v>
      </c>
      <c r="D23" s="162">
        <v>413</v>
      </c>
      <c r="E23" s="162">
        <v>4277</v>
      </c>
      <c r="F23" s="162">
        <v>4227</v>
      </c>
      <c r="G23" s="162">
        <v>2166</v>
      </c>
      <c r="H23" s="162">
        <v>2943</v>
      </c>
      <c r="I23" s="163">
        <f>IFERROR(H23/G23-1,"-")</f>
        <v>0.3587257617728532</v>
      </c>
      <c r="J23" s="163">
        <f t="shared" si="12"/>
        <v>9.4247175466912608E-3</v>
      </c>
      <c r="K23" s="162">
        <v>15120</v>
      </c>
      <c r="L23" s="162">
        <v>51318</v>
      </c>
      <c r="M23" s="162">
        <v>51211</v>
      </c>
      <c r="N23" s="162">
        <v>40656</v>
      </c>
      <c r="O23" s="162">
        <v>35794</v>
      </c>
      <c r="P23" s="162">
        <v>33615</v>
      </c>
      <c r="Q23" s="163">
        <f>IFERROR(P23/O23-1,"-")</f>
        <v>-6.0876124490138017E-2</v>
      </c>
      <c r="R23" s="163">
        <f t="shared" si="14"/>
        <v>2.3808613172186952E-2</v>
      </c>
      <c r="S23" s="162">
        <v>16647</v>
      </c>
      <c r="T23" s="162">
        <v>55488</v>
      </c>
      <c r="U23" s="162">
        <v>44883</v>
      </c>
      <c r="V23" s="162">
        <v>37960</v>
      </c>
      <c r="W23" s="162">
        <v>36558</v>
      </c>
      <c r="X23" s="163">
        <f>IFERROR(W23/V23-1,"-")</f>
        <v>-3.6933614330874609E-2</v>
      </c>
      <c r="Y23" s="163">
        <f>W23/W$8</f>
        <v>2.1203516171465559E-2</v>
      </c>
    </row>
    <row r="24" spans="1:25" x14ac:dyDescent="0.25">
      <c r="A24" s="57"/>
      <c r="B24" s="165" t="s">
        <v>105</v>
      </c>
      <c r="C24" s="166">
        <v>1004</v>
      </c>
      <c r="D24" s="166">
        <v>160</v>
      </c>
      <c r="E24" s="166">
        <v>2670</v>
      </c>
      <c r="F24" s="166">
        <v>2178</v>
      </c>
      <c r="G24" s="166">
        <v>626</v>
      </c>
      <c r="H24" s="166">
        <v>1041</v>
      </c>
      <c r="I24" s="167">
        <f>IFERROR(H24/G24-1,"-")</f>
        <v>0.66293929712460065</v>
      </c>
      <c r="J24" s="167">
        <f t="shared" si="12"/>
        <v>3.3337176235493046E-3</v>
      </c>
      <c r="K24" s="166">
        <v>5468</v>
      </c>
      <c r="L24" s="166">
        <v>31051</v>
      </c>
      <c r="M24" s="166">
        <v>21604</v>
      </c>
      <c r="N24" s="166">
        <v>15756</v>
      </c>
      <c r="O24" s="166">
        <v>11860</v>
      </c>
      <c r="P24" s="166">
        <v>14926</v>
      </c>
      <c r="Q24" s="167">
        <f>IFERROR(P24/O24-1,"-")</f>
        <v>0.25851602023608766</v>
      </c>
      <c r="R24" s="167">
        <f t="shared" si="14"/>
        <v>1.0571690025526177E-2</v>
      </c>
      <c r="S24" s="166">
        <v>6472</v>
      </c>
      <c r="T24" s="166">
        <v>24274</v>
      </c>
      <c r="U24" s="166">
        <v>17934</v>
      </c>
      <c r="V24" s="166">
        <v>12486</v>
      </c>
      <c r="W24" s="166">
        <v>15967</v>
      </c>
      <c r="X24" s="167">
        <f>IFERROR(W24/V24-1,"-")</f>
        <v>0.27879224731699503</v>
      </c>
      <c r="Y24" s="167">
        <f>W24/W$8</f>
        <v>9.2608059168934453E-3</v>
      </c>
    </row>
    <row r="25" spans="1:25" x14ac:dyDescent="0.25">
      <c r="A25" s="57"/>
      <c r="B25" s="165" t="s">
        <v>102</v>
      </c>
      <c r="C25" s="166">
        <v>523</v>
      </c>
      <c r="D25" s="166">
        <v>253</v>
      </c>
      <c r="E25" s="166">
        <v>1607</v>
      </c>
      <c r="F25" s="166">
        <v>2049</v>
      </c>
      <c r="G25" s="166">
        <v>1540</v>
      </c>
      <c r="H25" s="166">
        <v>1902</v>
      </c>
      <c r="I25" s="167">
        <f>IFERROR(H25/G25-1,"-")</f>
        <v>0.23506493506493498</v>
      </c>
      <c r="J25" s="167">
        <f t="shared" si="12"/>
        <v>6.0909999231419567E-3</v>
      </c>
      <c r="K25" s="166">
        <v>9652</v>
      </c>
      <c r="L25" s="166">
        <v>20267</v>
      </c>
      <c r="M25" s="166">
        <v>29607</v>
      </c>
      <c r="N25" s="166">
        <v>24900</v>
      </c>
      <c r="O25" s="166">
        <v>23934</v>
      </c>
      <c r="P25" s="166">
        <v>18689</v>
      </c>
      <c r="Q25" s="167">
        <f>IFERROR(P25/O25-1,"-")</f>
        <v>-0.21914431352887109</v>
      </c>
      <c r="R25" s="167">
        <f t="shared" si="14"/>
        <v>1.3236923146660773E-2</v>
      </c>
      <c r="S25" s="166">
        <v>10175</v>
      </c>
      <c r="T25" s="166">
        <v>31214</v>
      </c>
      <c r="U25" s="166">
        <v>26949</v>
      </c>
      <c r="V25" s="166">
        <v>25474</v>
      </c>
      <c r="W25" s="166">
        <v>20591</v>
      </c>
      <c r="X25" s="167">
        <f>IFERROR(W25/V25-1,"-")</f>
        <v>-0.19168564026065793</v>
      </c>
      <c r="Y25" s="167">
        <f>W25/W$8</f>
        <v>1.1942710254572114E-2</v>
      </c>
    </row>
    <row r="26" spans="1:25" x14ac:dyDescent="0.25">
      <c r="A26" s="57"/>
      <c r="B26" s="161" t="s">
        <v>109</v>
      </c>
      <c r="C26" s="162">
        <v>34320</v>
      </c>
      <c r="D26" s="162">
        <v>1702</v>
      </c>
      <c r="E26" s="162">
        <v>57188</v>
      </c>
      <c r="F26" s="162">
        <v>64213</v>
      </c>
      <c r="G26" s="162">
        <v>62608</v>
      </c>
      <c r="H26" s="162">
        <v>62657</v>
      </c>
      <c r="I26" s="163">
        <f>IFERROR(H26/G26-1,"-")</f>
        <v>7.826475849732617E-4</v>
      </c>
      <c r="J26" s="163">
        <f t="shared" si="12"/>
        <v>0.20065393385084415</v>
      </c>
      <c r="K26" s="162">
        <v>228857</v>
      </c>
      <c r="L26" s="162">
        <v>52900</v>
      </c>
      <c r="M26" s="162">
        <v>477201</v>
      </c>
      <c r="N26" s="162">
        <v>514101</v>
      </c>
      <c r="O26" s="162">
        <v>552207</v>
      </c>
      <c r="P26" s="162">
        <v>520289</v>
      </c>
      <c r="Q26" s="163">
        <f>IFERROR(P26/O26-1,"-")</f>
        <v>-5.7800788472438747E-2</v>
      </c>
      <c r="R26" s="163">
        <f t="shared" si="14"/>
        <v>0.36850690283337723</v>
      </c>
      <c r="S26" s="162">
        <v>263177</v>
      </c>
      <c r="T26" s="162">
        <v>534389</v>
      </c>
      <c r="U26" s="162">
        <v>578314</v>
      </c>
      <c r="V26" s="162">
        <v>614815</v>
      </c>
      <c r="W26" s="162">
        <v>582946</v>
      </c>
      <c r="X26" s="163">
        <f>IFERROR(W26/V26-1,"-")</f>
        <v>-5.1835104868944271E-2</v>
      </c>
      <c r="Y26" s="163">
        <f>W26/W$8</f>
        <v>0.33810670545684013</v>
      </c>
    </row>
    <row r="27" spans="1:25" s="57" customFormat="1" x14ac:dyDescent="0.25">
      <c r="B27" s="165" t="s">
        <v>112</v>
      </c>
      <c r="C27" s="166">
        <v>13636</v>
      </c>
      <c r="D27" s="166">
        <v>5</v>
      </c>
      <c r="E27" s="166">
        <v>22606</v>
      </c>
      <c r="F27" s="166">
        <v>26648</v>
      </c>
      <c r="G27" s="166">
        <v>27187</v>
      </c>
      <c r="H27" s="166">
        <v>26394</v>
      </c>
      <c r="I27" s="167">
        <f t="shared" ref="I27:I34" si="15">IFERROR(H27/G27-1,"-")</f>
        <v>-2.9168352521425689E-2</v>
      </c>
      <c r="J27" s="167">
        <f t="shared" si="12"/>
        <v>8.4524633002843741E-2</v>
      </c>
      <c r="K27" s="166">
        <v>101958</v>
      </c>
      <c r="L27" s="166">
        <v>2107</v>
      </c>
      <c r="M27" s="166">
        <v>232130</v>
      </c>
      <c r="N27" s="166">
        <v>253863</v>
      </c>
      <c r="O27" s="166">
        <v>272919</v>
      </c>
      <c r="P27" s="166">
        <v>262428</v>
      </c>
      <c r="Q27" s="167">
        <f t="shared" ref="Q27:Q34" si="16">IFERROR(P27/O27-1,"-")</f>
        <v>-3.8439976696382439E-2</v>
      </c>
      <c r="R27" s="167">
        <f t="shared" si="14"/>
        <v>0.18587079391791395</v>
      </c>
      <c r="S27" s="166">
        <v>115594</v>
      </c>
      <c r="T27" s="166">
        <v>254736</v>
      </c>
      <c r="U27" s="166">
        <v>280511</v>
      </c>
      <c r="V27" s="166">
        <v>300106</v>
      </c>
      <c r="W27" s="166">
        <v>288822</v>
      </c>
      <c r="X27" s="167">
        <f t="shared" ref="X27:X34" si="17">IFERROR(W27/V27-1,"-")</f>
        <v>-3.7600047983045948E-2</v>
      </c>
      <c r="Y27" s="167">
        <f t="shared" ref="Y27:Y34" si="18">W27/W$8</f>
        <v>0.16751578170783482</v>
      </c>
    </row>
    <row r="28" spans="1:25" s="57" customFormat="1" x14ac:dyDescent="0.25">
      <c r="B28" s="165" t="s">
        <v>115</v>
      </c>
      <c r="C28" s="166">
        <v>5913</v>
      </c>
      <c r="D28" s="166">
        <v>29</v>
      </c>
      <c r="E28" s="166">
        <v>10179</v>
      </c>
      <c r="F28" s="166">
        <v>12656</v>
      </c>
      <c r="G28" s="166">
        <v>11744</v>
      </c>
      <c r="H28" s="166">
        <v>12063</v>
      </c>
      <c r="I28" s="167">
        <f t="shared" si="15"/>
        <v>2.7162806539509532E-2</v>
      </c>
      <c r="J28" s="167">
        <f t="shared" si="12"/>
        <v>3.8630773960494968E-2</v>
      </c>
      <c r="K28" s="166">
        <v>28236</v>
      </c>
      <c r="L28" s="166">
        <v>8697</v>
      </c>
      <c r="M28" s="166">
        <v>50375</v>
      </c>
      <c r="N28" s="166">
        <v>57027</v>
      </c>
      <c r="O28" s="166">
        <v>59792</v>
      </c>
      <c r="P28" s="166">
        <v>52776</v>
      </c>
      <c r="Q28" s="167">
        <f t="shared" si="16"/>
        <v>-0.11734011238961739</v>
      </c>
      <c r="R28" s="167">
        <f t="shared" si="14"/>
        <v>3.7379841403401413E-2</v>
      </c>
      <c r="S28" s="166">
        <v>34149</v>
      </c>
      <c r="T28" s="166">
        <v>60554</v>
      </c>
      <c r="U28" s="166">
        <v>69683</v>
      </c>
      <c r="V28" s="166">
        <v>71536</v>
      </c>
      <c r="W28" s="166">
        <v>64839</v>
      </c>
      <c r="X28" s="167">
        <f t="shared" si="17"/>
        <v>-9.3617199731603651E-2</v>
      </c>
      <c r="Y28" s="167">
        <f t="shared" si="18"/>
        <v>3.7606400378621792E-2</v>
      </c>
    </row>
    <row r="29" spans="1:25" x14ac:dyDescent="0.25">
      <c r="A29" s="57"/>
      <c r="B29" s="165" t="s">
        <v>118</v>
      </c>
      <c r="C29" s="166">
        <v>2029</v>
      </c>
      <c r="D29" s="166">
        <v>1297</v>
      </c>
      <c r="E29" s="166">
        <v>1770</v>
      </c>
      <c r="F29" s="166">
        <v>1557</v>
      </c>
      <c r="G29" s="166">
        <v>1388</v>
      </c>
      <c r="H29" s="166">
        <v>1465</v>
      </c>
      <c r="I29" s="167">
        <f t="shared" si="15"/>
        <v>5.54755043227666E-2</v>
      </c>
      <c r="J29" s="167">
        <f t="shared" si="12"/>
        <v>4.6915430533138623E-3</v>
      </c>
      <c r="K29" s="166">
        <v>8997</v>
      </c>
      <c r="L29" s="166">
        <v>9133</v>
      </c>
      <c r="M29" s="166">
        <v>21446</v>
      </c>
      <c r="N29" s="166">
        <v>20496</v>
      </c>
      <c r="O29" s="166">
        <v>18365</v>
      </c>
      <c r="P29" s="166">
        <v>16908</v>
      </c>
      <c r="Q29" s="167">
        <f t="shared" si="16"/>
        <v>-7.9335692894092036E-2</v>
      </c>
      <c r="R29" s="167">
        <f t="shared" si="14"/>
        <v>1.1975488071257978E-2</v>
      </c>
      <c r="S29" s="166">
        <v>11026</v>
      </c>
      <c r="T29" s="166">
        <v>23216</v>
      </c>
      <c r="U29" s="166">
        <v>22053</v>
      </c>
      <c r="V29" s="166">
        <v>19753</v>
      </c>
      <c r="W29" s="166">
        <v>18373</v>
      </c>
      <c r="X29" s="167">
        <f t="shared" si="17"/>
        <v>-6.9862805649774762E-2</v>
      </c>
      <c r="Y29" s="167">
        <f t="shared" si="18"/>
        <v>1.065627776733784E-2</v>
      </c>
    </row>
    <row r="30" spans="1:25" x14ac:dyDescent="0.25">
      <c r="A30" s="57"/>
      <c r="B30" s="165" t="s">
        <v>125</v>
      </c>
      <c r="C30" s="166">
        <v>1607</v>
      </c>
      <c r="D30" s="166">
        <v>6</v>
      </c>
      <c r="E30" s="166">
        <v>3316</v>
      </c>
      <c r="F30" s="166">
        <v>1890</v>
      </c>
      <c r="G30" s="166">
        <v>1466</v>
      </c>
      <c r="H30" s="166">
        <v>1490</v>
      </c>
      <c r="I30" s="167">
        <f t="shared" si="15"/>
        <v>1.6371077762619368E-2</v>
      </c>
      <c r="J30" s="167">
        <f t="shared" si="12"/>
        <v>4.7716035149745085E-3</v>
      </c>
      <c r="K30" s="166">
        <v>8621</v>
      </c>
      <c r="L30" s="166">
        <v>995</v>
      </c>
      <c r="M30" s="166">
        <v>26532</v>
      </c>
      <c r="N30" s="166">
        <v>21322</v>
      </c>
      <c r="O30" s="166">
        <v>23862</v>
      </c>
      <c r="P30" s="166">
        <v>21807</v>
      </c>
      <c r="Q30" s="167">
        <f t="shared" si="16"/>
        <v>-8.6120191098818188E-2</v>
      </c>
      <c r="R30" s="167">
        <f t="shared" si="14"/>
        <v>1.5445319870470944E-2</v>
      </c>
      <c r="S30" s="166">
        <v>10228</v>
      </c>
      <c r="T30" s="166">
        <v>29848</v>
      </c>
      <c r="U30" s="166">
        <v>23212</v>
      </c>
      <c r="V30" s="166">
        <v>25328</v>
      </c>
      <c r="W30" s="166">
        <v>23297</v>
      </c>
      <c r="X30" s="167">
        <f t="shared" si="17"/>
        <v>-8.0187934301958252E-2</v>
      </c>
      <c r="Y30" s="167">
        <f t="shared" si="18"/>
        <v>1.3512181088862442E-2</v>
      </c>
    </row>
    <row r="31" spans="1:25" x14ac:dyDescent="0.25">
      <c r="A31" s="57"/>
      <c r="B31" s="165" t="s">
        <v>121</v>
      </c>
      <c r="C31" s="166">
        <v>1003</v>
      </c>
      <c r="D31" s="166">
        <v>53</v>
      </c>
      <c r="E31" s="166">
        <v>1855</v>
      </c>
      <c r="F31" s="166">
        <v>1389</v>
      </c>
      <c r="G31" s="166">
        <v>1031</v>
      </c>
      <c r="H31" s="166">
        <v>1087</v>
      </c>
      <c r="I31" s="167">
        <f t="shared" si="15"/>
        <v>5.4316197866149274E-2</v>
      </c>
      <c r="J31" s="167">
        <f t="shared" si="12"/>
        <v>3.4810288730048934E-3</v>
      </c>
      <c r="K31" s="166">
        <v>13673</v>
      </c>
      <c r="L31" s="166">
        <v>3575</v>
      </c>
      <c r="M31" s="166">
        <v>32900</v>
      </c>
      <c r="N31" s="166">
        <v>29273</v>
      </c>
      <c r="O31" s="166">
        <v>30742</v>
      </c>
      <c r="P31" s="166">
        <v>29930</v>
      </c>
      <c r="Q31" s="167">
        <f t="shared" si="16"/>
        <v>-2.6413375837616271E-2</v>
      </c>
      <c r="R31" s="167">
        <f t="shared" si="14"/>
        <v>2.1198625382821818E-2</v>
      </c>
      <c r="S31" s="166">
        <v>14676</v>
      </c>
      <c r="T31" s="166">
        <v>34755</v>
      </c>
      <c r="U31" s="166">
        <v>30662</v>
      </c>
      <c r="V31" s="166">
        <v>31773</v>
      </c>
      <c r="W31" s="166">
        <v>31017</v>
      </c>
      <c r="X31" s="167">
        <f t="shared" si="17"/>
        <v>-2.3793787177792458E-2</v>
      </c>
      <c r="Y31" s="167">
        <f t="shared" si="18"/>
        <v>1.7989754939831151E-2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1068</v>
      </c>
      <c r="F32" s="166">
        <v>1506</v>
      </c>
      <c r="G32" s="166">
        <v>1538</v>
      </c>
      <c r="H32" s="166">
        <v>1343</v>
      </c>
      <c r="I32" s="167">
        <f t="shared" si="15"/>
        <v>-0.12678803641092329</v>
      </c>
      <c r="J32" s="167">
        <f t="shared" si="12"/>
        <v>4.3008480004099094E-3</v>
      </c>
      <c r="K32" s="166">
        <v>8151</v>
      </c>
      <c r="L32" s="166">
        <v>110</v>
      </c>
      <c r="M32" s="166">
        <v>10126</v>
      </c>
      <c r="N32" s="166">
        <v>11005</v>
      </c>
      <c r="O32" s="166">
        <v>9979</v>
      </c>
      <c r="P32" s="166">
        <v>8999</v>
      </c>
      <c r="Q32" s="167">
        <f t="shared" si="16"/>
        <v>-9.8206233089487949E-2</v>
      </c>
      <c r="R32" s="167">
        <f t="shared" si="14"/>
        <v>6.3737530845310239E-3</v>
      </c>
      <c r="S32" s="166">
        <v>9525</v>
      </c>
      <c r="T32" s="166">
        <v>11194</v>
      </c>
      <c r="U32" s="166">
        <v>12511</v>
      </c>
      <c r="V32" s="166">
        <v>11517</v>
      </c>
      <c r="W32" s="166">
        <v>10342</v>
      </c>
      <c r="X32" s="167">
        <f t="shared" si="17"/>
        <v>-0.10202309629243722</v>
      </c>
      <c r="Y32" s="167">
        <f t="shared" si="18"/>
        <v>5.9983249697821766E-3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362</v>
      </c>
      <c r="F33" s="166">
        <v>528</v>
      </c>
      <c r="G33" s="166">
        <v>318</v>
      </c>
      <c r="H33" s="166">
        <v>272</v>
      </c>
      <c r="I33" s="167">
        <f t="shared" si="15"/>
        <v>-0.14465408805031443</v>
      </c>
      <c r="J33" s="167">
        <f t="shared" si="12"/>
        <v>8.7105782286782982E-4</v>
      </c>
      <c r="K33" s="166">
        <v>10437</v>
      </c>
      <c r="L33" s="166">
        <v>190</v>
      </c>
      <c r="M33" s="166">
        <v>6474</v>
      </c>
      <c r="N33" s="166">
        <v>10814</v>
      </c>
      <c r="O33" s="166">
        <v>10693</v>
      </c>
      <c r="P33" s="166">
        <v>9123</v>
      </c>
      <c r="Q33" s="167">
        <f t="shared" si="16"/>
        <v>-0.14682502571775924</v>
      </c>
      <c r="R33" s="167">
        <f t="shared" si="14"/>
        <v>6.4615789965747896E-3</v>
      </c>
      <c r="S33" s="166">
        <v>11099</v>
      </c>
      <c r="T33" s="166">
        <v>6836</v>
      </c>
      <c r="U33" s="166">
        <v>11342</v>
      </c>
      <c r="V33" s="166">
        <v>11011</v>
      </c>
      <c r="W33" s="166">
        <v>9395</v>
      </c>
      <c r="X33" s="167">
        <f t="shared" si="17"/>
        <v>-0.14676232858051041</v>
      </c>
      <c r="Y33" s="167">
        <f t="shared" si="18"/>
        <v>5.4490681774418438E-3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309</v>
      </c>
      <c r="E34" s="171">
        <f t="shared" si="20"/>
        <v>16032</v>
      </c>
      <c r="F34" s="171">
        <f t="shared" si="20"/>
        <v>18039</v>
      </c>
      <c r="G34" s="171">
        <f t="shared" si="20"/>
        <v>17936</v>
      </c>
      <c r="H34" s="171">
        <f t="shared" si="20"/>
        <v>18543</v>
      </c>
      <c r="I34" s="172">
        <f t="shared" si="15"/>
        <v>3.3842551293487899E-2</v>
      </c>
      <c r="J34" s="172">
        <f t="shared" si="12"/>
        <v>5.9382445622934439E-2</v>
      </c>
      <c r="K34" s="171">
        <f t="shared" ref="K34:P34" si="21">K26-SUM(K27:K33)</f>
        <v>48784</v>
      </c>
      <c r="L34" s="171">
        <f t="shared" si="21"/>
        <v>28093</v>
      </c>
      <c r="M34" s="171">
        <f t="shared" si="21"/>
        <v>97218</v>
      </c>
      <c r="N34" s="171">
        <f t="shared" si="21"/>
        <v>110301</v>
      </c>
      <c r="O34" s="171">
        <f t="shared" si="21"/>
        <v>125855</v>
      </c>
      <c r="P34" s="171">
        <f t="shared" si="21"/>
        <v>118318</v>
      </c>
      <c r="Q34" s="172">
        <f t="shared" si="16"/>
        <v>-5.9886377180088157E-2</v>
      </c>
      <c r="R34" s="172">
        <f t="shared" si="14"/>
        <v>8.3801502106405343E-2</v>
      </c>
      <c r="S34" s="171">
        <f>S26-SUM(S27:S33)</f>
        <v>56880</v>
      </c>
      <c r="T34" s="171">
        <f>T26-SUM(T27:T33)</f>
        <v>113250</v>
      </c>
      <c r="U34" s="171">
        <f>U26-SUM(U27:U33)</f>
        <v>128340</v>
      </c>
      <c r="V34" s="171">
        <f>V26-SUM(V27:V33)</f>
        <v>143791</v>
      </c>
      <c r="W34" s="171">
        <f>W26-SUM(W27:W33)</f>
        <v>136861</v>
      </c>
      <c r="X34" s="172">
        <f t="shared" si="17"/>
        <v>-4.8194949614370874E-2</v>
      </c>
      <c r="Y34" s="172">
        <f t="shared" si="18"/>
        <v>7.9378916427128063E-2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2769</v>
      </c>
      <c r="E36" s="178">
        <f t="shared" si="22"/>
        <v>66913</v>
      </c>
      <c r="F36" s="178">
        <f t="shared" si="22"/>
        <v>81954</v>
      </c>
      <c r="G36" s="178">
        <f t="shared" si="22"/>
        <v>82643</v>
      </c>
      <c r="H36" s="178">
        <f t="shared" si="22"/>
        <v>80002</v>
      </c>
      <c r="I36" s="179">
        <f>IFERROR(H36/G36-1,"-")</f>
        <v>-3.1956729547572116E-2</v>
      </c>
      <c r="J36" s="179">
        <f t="shared" ref="J36:J48" si="23">H36/H$8</f>
        <v>0.25619988215100042</v>
      </c>
      <c r="K36" s="178">
        <f t="shared" ref="K36:P36" si="24">K37+K40</f>
        <v>107490</v>
      </c>
      <c r="L36" s="178">
        <f t="shared" si="24"/>
        <v>13634</v>
      </c>
      <c r="M36" s="178">
        <f t="shared" si="24"/>
        <v>210963</v>
      </c>
      <c r="N36" s="178">
        <f t="shared" si="24"/>
        <v>241856</v>
      </c>
      <c r="O36" s="178">
        <f t="shared" si="24"/>
        <v>259242</v>
      </c>
      <c r="P36" s="178">
        <f t="shared" si="24"/>
        <v>275154</v>
      </c>
      <c r="Q36" s="179">
        <f>IFERROR(P36/O36-1,"-")</f>
        <v>6.1378943226791938E-2</v>
      </c>
      <c r="R36" s="179">
        <f t="shared" ref="R36:R48" si="25">P36/P$8</f>
        <v>0.1948842822781475</v>
      </c>
      <c r="S36" s="178">
        <f>S37+S40</f>
        <v>147106</v>
      </c>
      <c r="T36" s="178">
        <f>T37+T40</f>
        <v>277876</v>
      </c>
      <c r="U36" s="178">
        <f>U37+U40</f>
        <v>323810</v>
      </c>
      <c r="V36" s="178">
        <f>V37+V40</f>
        <v>341885</v>
      </c>
      <c r="W36" s="178">
        <f>W37+W40</f>
        <v>355156</v>
      </c>
      <c r="X36" s="179">
        <f>IFERROR(W36/V36-1,"-")</f>
        <v>3.8817146116384205E-2</v>
      </c>
      <c r="Y36" s="179">
        <f>W36/W$8</f>
        <v>0.20598927702262218</v>
      </c>
    </row>
    <row r="37" spans="1:25" x14ac:dyDescent="0.25">
      <c r="A37" s="57"/>
      <c r="B37" s="161" t="s">
        <v>99</v>
      </c>
      <c r="C37" s="162">
        <v>2530</v>
      </c>
      <c r="D37" s="162">
        <v>1152</v>
      </c>
      <c r="E37" s="162">
        <v>7973</v>
      </c>
      <c r="F37" s="162">
        <v>10447</v>
      </c>
      <c r="G37" s="162">
        <v>9827</v>
      </c>
      <c r="H37" s="162">
        <v>8006</v>
      </c>
      <c r="I37" s="163">
        <f>IFERROR(H37/G37-1,"-")</f>
        <v>-0.18530579016993998</v>
      </c>
      <c r="J37" s="163">
        <f t="shared" si="23"/>
        <v>2.5638562242205315E-2</v>
      </c>
      <c r="K37" s="162">
        <v>7136</v>
      </c>
      <c r="L37" s="162">
        <v>3377</v>
      </c>
      <c r="M37" s="162">
        <v>18783</v>
      </c>
      <c r="N37" s="162">
        <v>15819</v>
      </c>
      <c r="O37" s="162">
        <v>15567</v>
      </c>
      <c r="P37" s="162">
        <v>19540</v>
      </c>
      <c r="Q37" s="163">
        <f>IFERROR(P37/O37-1,"-")</f>
        <v>0.25521937431746644</v>
      </c>
      <c r="R37" s="163">
        <f t="shared" si="25"/>
        <v>1.3839663881735327E-2</v>
      </c>
      <c r="S37" s="162">
        <v>9666</v>
      </c>
      <c r="T37" s="162">
        <v>26756</v>
      </c>
      <c r="U37" s="162">
        <v>26266</v>
      </c>
      <c r="V37" s="162">
        <v>25394</v>
      </c>
      <c r="W37" s="162">
        <v>27546</v>
      </c>
      <c r="X37" s="163">
        <f>IFERROR(W37/V37-1,"-")</f>
        <v>8.4744427817594614E-2</v>
      </c>
      <c r="Y37" s="163">
        <f>W37/W$8</f>
        <v>1.5976586696733693E-2</v>
      </c>
    </row>
    <row r="38" spans="1:25" x14ac:dyDescent="0.25">
      <c r="A38" s="57"/>
      <c r="B38" s="165" t="s">
        <v>105</v>
      </c>
      <c r="C38" s="166">
        <v>1111</v>
      </c>
      <c r="D38" s="166">
        <v>1044</v>
      </c>
      <c r="E38" s="166">
        <v>3920</v>
      </c>
      <c r="F38" s="166">
        <v>5331</v>
      </c>
      <c r="G38" s="166">
        <v>6814</v>
      </c>
      <c r="H38" s="166">
        <v>4612</v>
      </c>
      <c r="I38" s="167">
        <f>IFERROR(H38/G38-1,"-")</f>
        <v>-0.32315820369826831</v>
      </c>
      <c r="J38" s="167">
        <f t="shared" si="23"/>
        <v>1.4769553967155995E-2</v>
      </c>
      <c r="K38" s="166">
        <v>954</v>
      </c>
      <c r="L38" s="166">
        <v>1204</v>
      </c>
      <c r="M38" s="166">
        <v>3260</v>
      </c>
      <c r="N38" s="166">
        <v>2573</v>
      </c>
      <c r="O38" s="166">
        <v>2777</v>
      </c>
      <c r="P38" s="166">
        <v>5318</v>
      </c>
      <c r="Q38" s="167">
        <f>IFERROR(P38/O38-1,"-")</f>
        <v>0.91501620453727051</v>
      </c>
      <c r="R38" s="167">
        <f t="shared" si="25"/>
        <v>3.7665983891027877E-3</v>
      </c>
      <c r="S38" s="166">
        <v>2065</v>
      </c>
      <c r="T38" s="166">
        <v>7180</v>
      </c>
      <c r="U38" s="166">
        <v>7904</v>
      </c>
      <c r="V38" s="166">
        <v>9591</v>
      </c>
      <c r="W38" s="166">
        <v>9930</v>
      </c>
      <c r="X38" s="167">
        <f>IFERROR(W38/V38-1,"-")</f>
        <v>3.5345636534250824E-2</v>
      </c>
      <c r="Y38" s="167">
        <f>W38/W$8</f>
        <v>5.7593663653004263E-3</v>
      </c>
    </row>
    <row r="39" spans="1:25" x14ac:dyDescent="0.25">
      <c r="A39" s="57"/>
      <c r="B39" s="165" t="s">
        <v>102</v>
      </c>
      <c r="C39" s="166">
        <v>1419</v>
      </c>
      <c r="D39" s="166">
        <v>108</v>
      </c>
      <c r="E39" s="166">
        <v>4053</v>
      </c>
      <c r="F39" s="166">
        <v>5116</v>
      </c>
      <c r="G39" s="166">
        <v>3013</v>
      </c>
      <c r="H39" s="166">
        <v>3394</v>
      </c>
      <c r="I39" s="167">
        <f>IFERROR(H39/G39-1,"-")</f>
        <v>0.12645204115499498</v>
      </c>
      <c r="J39" s="167">
        <f t="shared" si="23"/>
        <v>1.0869008275049318E-2</v>
      </c>
      <c r="K39" s="166">
        <v>6182</v>
      </c>
      <c r="L39" s="166">
        <v>2173</v>
      </c>
      <c r="M39" s="166">
        <v>15523</v>
      </c>
      <c r="N39" s="166">
        <v>13246</v>
      </c>
      <c r="O39" s="166">
        <v>12790</v>
      </c>
      <c r="P39" s="166">
        <v>14222</v>
      </c>
      <c r="Q39" s="167">
        <f>IFERROR(P39/O39-1,"-")</f>
        <v>0.11196247068021892</v>
      </c>
      <c r="R39" s="167">
        <f t="shared" si="25"/>
        <v>1.007306549263254E-2</v>
      </c>
      <c r="S39" s="166">
        <v>7601</v>
      </c>
      <c r="T39" s="166">
        <v>19576</v>
      </c>
      <c r="U39" s="166">
        <v>18362</v>
      </c>
      <c r="V39" s="166">
        <v>15803</v>
      </c>
      <c r="W39" s="166">
        <v>17616</v>
      </c>
      <c r="X39" s="167">
        <f>IFERROR(W39/V39-1,"-")</f>
        <v>0.1147250522052774</v>
      </c>
      <c r="Y39" s="167">
        <f>W39/W$8</f>
        <v>1.0217220331433264E-2</v>
      </c>
    </row>
    <row r="40" spans="1:25" x14ac:dyDescent="0.25">
      <c r="A40" s="57"/>
      <c r="B40" s="161" t="s">
        <v>109</v>
      </c>
      <c r="C40" s="162">
        <v>37086</v>
      </c>
      <c r="D40" s="162">
        <v>1617</v>
      </c>
      <c r="E40" s="162">
        <v>58940</v>
      </c>
      <c r="F40" s="162">
        <v>71507</v>
      </c>
      <c r="G40" s="162">
        <v>72816</v>
      </c>
      <c r="H40" s="162">
        <v>71996</v>
      </c>
      <c r="I40" s="163">
        <f>IFERROR(H40/G40-1,"-")</f>
        <v>-1.1261261261261257E-2</v>
      </c>
      <c r="J40" s="163">
        <f t="shared" si="23"/>
        <v>0.23056131990879511</v>
      </c>
      <c r="K40" s="162">
        <v>100354</v>
      </c>
      <c r="L40" s="162">
        <v>10257</v>
      </c>
      <c r="M40" s="162">
        <v>192180</v>
      </c>
      <c r="N40" s="162">
        <v>226037</v>
      </c>
      <c r="O40" s="162">
        <v>243675</v>
      </c>
      <c r="P40" s="162">
        <v>255614</v>
      </c>
      <c r="Q40" s="163">
        <f>IFERROR(P40/O40-1,"-")</f>
        <v>4.899558838617013E-2</v>
      </c>
      <c r="R40" s="163">
        <f t="shared" si="25"/>
        <v>0.18104461839641217</v>
      </c>
      <c r="S40" s="162">
        <v>137440</v>
      </c>
      <c r="T40" s="162">
        <v>251120</v>
      </c>
      <c r="U40" s="162">
        <v>297544</v>
      </c>
      <c r="V40" s="162">
        <v>316491</v>
      </c>
      <c r="W40" s="162">
        <v>327610</v>
      </c>
      <c r="X40" s="163">
        <f>IFERROR(W40/V40-1,"-")</f>
        <v>3.5132120660618993E-2</v>
      </c>
      <c r="Y40" s="163">
        <f>W40/W$8</f>
        <v>0.19001269032588849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26891</v>
      </c>
      <c r="F41" s="166">
        <v>29840</v>
      </c>
      <c r="G41" s="166">
        <v>29326</v>
      </c>
      <c r="H41" s="166">
        <v>27286</v>
      </c>
      <c r="I41" s="167">
        <f t="shared" ref="I41:I48" si="26">IFERROR(H41/G41-1,"-")</f>
        <v>-6.9562845256768702E-2</v>
      </c>
      <c r="J41" s="167">
        <f t="shared" si="23"/>
        <v>8.7381190274895604E-2</v>
      </c>
      <c r="K41" s="166">
        <v>48199</v>
      </c>
      <c r="L41" s="166">
        <v>319</v>
      </c>
      <c r="M41" s="166">
        <v>92999</v>
      </c>
      <c r="N41" s="166">
        <v>111276</v>
      </c>
      <c r="O41" s="166">
        <v>126180</v>
      </c>
      <c r="P41" s="166">
        <v>132146</v>
      </c>
      <c r="Q41" s="167">
        <f t="shared" ref="Q41:Q48" si="27">IFERROR(P41/O41-1,"-")</f>
        <v>4.7281661119036311E-2</v>
      </c>
      <c r="R41" s="167">
        <f t="shared" si="25"/>
        <v>9.3595507846253659E-2</v>
      </c>
      <c r="S41" s="166">
        <v>66259</v>
      </c>
      <c r="T41" s="166">
        <v>119890</v>
      </c>
      <c r="U41" s="166">
        <v>141116</v>
      </c>
      <c r="V41" s="166">
        <v>155506</v>
      </c>
      <c r="W41" s="166">
        <v>159432</v>
      </c>
      <c r="X41" s="167">
        <f t="shared" ref="X41:X48" si="28">IFERROR(W41/V41-1,"-")</f>
        <v>2.5246614278548796E-2</v>
      </c>
      <c r="Y41" s="167">
        <f t="shared" ref="Y41:Y48" si="29">W41/W$8</f>
        <v>9.2470019975083348E-2</v>
      </c>
    </row>
    <row r="42" spans="1:25" s="57" customFormat="1" x14ac:dyDescent="0.25">
      <c r="B42" s="165" t="s">
        <v>115</v>
      </c>
      <c r="C42" s="166">
        <v>2861</v>
      </c>
      <c r="D42" s="166">
        <v>71</v>
      </c>
      <c r="E42" s="166">
        <v>2508</v>
      </c>
      <c r="F42" s="166">
        <v>4573</v>
      </c>
      <c r="G42" s="166">
        <v>4848</v>
      </c>
      <c r="H42" s="166">
        <v>5221</v>
      </c>
      <c r="I42" s="167">
        <f t="shared" si="26"/>
        <v>7.6938943894389489E-2</v>
      </c>
      <c r="J42" s="167">
        <f t="shared" si="23"/>
        <v>1.6719826813209337E-2</v>
      </c>
      <c r="K42" s="166">
        <v>5618</v>
      </c>
      <c r="L42" s="166">
        <v>1034</v>
      </c>
      <c r="M42" s="166">
        <v>8267</v>
      </c>
      <c r="N42" s="166">
        <v>10499</v>
      </c>
      <c r="O42" s="166">
        <v>9625</v>
      </c>
      <c r="P42" s="166">
        <v>8997</v>
      </c>
      <c r="Q42" s="167">
        <f t="shared" si="27"/>
        <v>-6.524675324675322E-2</v>
      </c>
      <c r="R42" s="167">
        <f t="shared" si="25"/>
        <v>6.3723365375625762E-3</v>
      </c>
      <c r="S42" s="166">
        <v>8479</v>
      </c>
      <c r="T42" s="166">
        <v>10775</v>
      </c>
      <c r="U42" s="166">
        <v>15072</v>
      </c>
      <c r="V42" s="166">
        <v>14473</v>
      </c>
      <c r="W42" s="166">
        <v>14218</v>
      </c>
      <c r="X42" s="167">
        <f t="shared" si="28"/>
        <v>-1.76190147170594E-2</v>
      </c>
      <c r="Y42" s="167">
        <f t="shared" si="29"/>
        <v>8.2463918410716486E-3</v>
      </c>
    </row>
    <row r="43" spans="1:25" x14ac:dyDescent="0.25">
      <c r="A43" s="57"/>
      <c r="B43" s="165" t="s">
        <v>118</v>
      </c>
      <c r="C43" s="166">
        <v>1616</v>
      </c>
      <c r="D43" s="166">
        <v>75</v>
      </c>
      <c r="E43" s="166">
        <v>2031</v>
      </c>
      <c r="F43" s="166">
        <v>3176</v>
      </c>
      <c r="G43" s="166">
        <v>3190</v>
      </c>
      <c r="H43" s="166">
        <v>3179</v>
      </c>
      <c r="I43" s="167">
        <f t="shared" si="26"/>
        <v>-3.4482758620689724E-3</v>
      </c>
      <c r="J43" s="167">
        <f t="shared" si="23"/>
        <v>1.0180488304767761E-2</v>
      </c>
      <c r="K43" s="166">
        <v>2576</v>
      </c>
      <c r="L43" s="166">
        <v>1735</v>
      </c>
      <c r="M43" s="166">
        <v>5215</v>
      </c>
      <c r="N43" s="166">
        <v>5861</v>
      </c>
      <c r="O43" s="166">
        <v>4959</v>
      </c>
      <c r="P43" s="166">
        <v>5811</v>
      </c>
      <c r="Q43" s="167">
        <f t="shared" si="27"/>
        <v>0.1718088324258924</v>
      </c>
      <c r="R43" s="167">
        <f t="shared" si="25"/>
        <v>4.1157772168251786E-3</v>
      </c>
      <c r="S43" s="166">
        <v>4192</v>
      </c>
      <c r="T43" s="166">
        <v>7246</v>
      </c>
      <c r="U43" s="166">
        <v>9037</v>
      </c>
      <c r="V43" s="166">
        <v>8149</v>
      </c>
      <c r="W43" s="166">
        <v>8990</v>
      </c>
      <c r="X43" s="167">
        <f t="shared" si="28"/>
        <v>0.10320284697508897</v>
      </c>
      <c r="Y43" s="167">
        <f t="shared" si="29"/>
        <v>5.2141695492498325E-3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1206</v>
      </c>
      <c r="F44" s="166">
        <v>1415</v>
      </c>
      <c r="G44" s="166">
        <v>1482</v>
      </c>
      <c r="H44" s="166">
        <v>1296</v>
      </c>
      <c r="I44" s="167">
        <f t="shared" si="26"/>
        <v>-0.12550607287449389</v>
      </c>
      <c r="J44" s="167">
        <f t="shared" si="23"/>
        <v>4.1503343324878952E-3</v>
      </c>
      <c r="K44" s="166">
        <v>4692</v>
      </c>
      <c r="L44" s="166">
        <v>189</v>
      </c>
      <c r="M44" s="166">
        <v>11388</v>
      </c>
      <c r="N44" s="166">
        <v>10473</v>
      </c>
      <c r="O44" s="166">
        <v>11382</v>
      </c>
      <c r="P44" s="166">
        <v>9924</v>
      </c>
      <c r="Q44" s="167">
        <f t="shared" si="27"/>
        <v>-0.12809699525566687</v>
      </c>
      <c r="R44" s="167">
        <f t="shared" si="25"/>
        <v>7.0289060574381468E-3</v>
      </c>
      <c r="S44" s="166">
        <v>5403</v>
      </c>
      <c r="T44" s="166">
        <v>12594</v>
      </c>
      <c r="U44" s="166">
        <v>11888</v>
      </c>
      <c r="V44" s="166">
        <v>12864</v>
      </c>
      <c r="W44" s="166">
        <v>11220</v>
      </c>
      <c r="X44" s="167">
        <f t="shared" si="28"/>
        <v>-0.12779850746268662</v>
      </c>
      <c r="Y44" s="167">
        <f t="shared" si="29"/>
        <v>6.5075619958379445E-3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671</v>
      </c>
      <c r="F45" s="166">
        <v>888</v>
      </c>
      <c r="G45" s="166">
        <v>988</v>
      </c>
      <c r="H45" s="166">
        <v>995</v>
      </c>
      <c r="I45" s="167">
        <f t="shared" si="26"/>
        <v>7.0850202429149078E-3</v>
      </c>
      <c r="J45" s="167">
        <f t="shared" si="23"/>
        <v>3.1864063740937158E-3</v>
      </c>
      <c r="K45" s="166">
        <v>6876</v>
      </c>
      <c r="L45" s="166">
        <v>455</v>
      </c>
      <c r="M45" s="166">
        <v>11495</v>
      </c>
      <c r="N45" s="166">
        <v>13310</v>
      </c>
      <c r="O45" s="166">
        <v>14303</v>
      </c>
      <c r="P45" s="166">
        <v>10871</v>
      </c>
      <c r="Q45" s="167">
        <f t="shared" si="27"/>
        <v>-0.23994966091029857</v>
      </c>
      <c r="R45" s="167">
        <f t="shared" si="25"/>
        <v>7.6996410469981954E-3</v>
      </c>
      <c r="S45" s="166">
        <v>7570</v>
      </c>
      <c r="T45" s="166">
        <v>12166</v>
      </c>
      <c r="U45" s="166">
        <v>14198</v>
      </c>
      <c r="V45" s="166">
        <v>15291</v>
      </c>
      <c r="W45" s="166">
        <v>11866</v>
      </c>
      <c r="X45" s="167">
        <f t="shared" si="28"/>
        <v>-0.22398796677784316</v>
      </c>
      <c r="Y45" s="167">
        <f t="shared" si="29"/>
        <v>6.8822398077195233E-3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1355</v>
      </c>
      <c r="F46" s="166">
        <v>1476</v>
      </c>
      <c r="G46" s="166">
        <v>806</v>
      </c>
      <c r="H46" s="166">
        <v>1143</v>
      </c>
      <c r="I46" s="167">
        <f t="shared" si="26"/>
        <v>0.41811414392059554</v>
      </c>
      <c r="J46" s="167">
        <f t="shared" si="23"/>
        <v>3.6603643071247407E-3</v>
      </c>
      <c r="K46" s="166">
        <v>2222</v>
      </c>
      <c r="L46" s="166">
        <v>90</v>
      </c>
      <c r="M46" s="166">
        <v>3052</v>
      </c>
      <c r="N46" s="166">
        <v>4383</v>
      </c>
      <c r="O46" s="166">
        <v>3939</v>
      </c>
      <c r="P46" s="166">
        <v>4798</v>
      </c>
      <c r="Q46" s="167">
        <f t="shared" si="27"/>
        <v>0.21807565371921811</v>
      </c>
      <c r="R46" s="167">
        <f t="shared" si="25"/>
        <v>3.3982961773063509E-3</v>
      </c>
      <c r="S46" s="166">
        <v>3315</v>
      </c>
      <c r="T46" s="166">
        <v>4407</v>
      </c>
      <c r="U46" s="166">
        <v>5859</v>
      </c>
      <c r="V46" s="166">
        <v>4745</v>
      </c>
      <c r="W46" s="166">
        <v>5941</v>
      </c>
      <c r="X46" s="167">
        <f t="shared" si="28"/>
        <v>0.25205479452054802</v>
      </c>
      <c r="Y46" s="167">
        <f t="shared" si="29"/>
        <v>3.4457598767623195E-3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730</v>
      </c>
      <c r="F47" s="166">
        <v>991</v>
      </c>
      <c r="G47" s="166">
        <v>834</v>
      </c>
      <c r="H47" s="166">
        <v>717</v>
      </c>
      <c r="I47" s="167">
        <f t="shared" si="26"/>
        <v>-0.14028776978417268</v>
      </c>
      <c r="J47" s="167">
        <f t="shared" si="23"/>
        <v>2.2961340404273308E-3</v>
      </c>
      <c r="K47" s="166">
        <v>3677</v>
      </c>
      <c r="L47" s="166">
        <v>616</v>
      </c>
      <c r="M47" s="166">
        <v>3013</v>
      </c>
      <c r="N47" s="166">
        <v>4676</v>
      </c>
      <c r="O47" s="166">
        <v>4454</v>
      </c>
      <c r="P47" s="166">
        <v>3807</v>
      </c>
      <c r="Q47" s="167">
        <f t="shared" si="27"/>
        <v>-0.14526268522676244</v>
      </c>
      <c r="R47" s="167">
        <f t="shared" si="25"/>
        <v>2.6963971544404497E-3</v>
      </c>
      <c r="S47" s="166">
        <v>4738</v>
      </c>
      <c r="T47" s="166">
        <v>3743</v>
      </c>
      <c r="U47" s="166">
        <v>5667</v>
      </c>
      <c r="V47" s="166">
        <v>5288</v>
      </c>
      <c r="W47" s="166">
        <v>4524</v>
      </c>
      <c r="X47" s="167">
        <f t="shared" si="28"/>
        <v>-0.14447806354009074</v>
      </c>
      <c r="Y47" s="167">
        <f t="shared" si="29"/>
        <v>2.6239046763966898E-3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1416</v>
      </c>
      <c r="E48" s="171">
        <f t="shared" si="31"/>
        <v>23548</v>
      </c>
      <c r="F48" s="171">
        <f t="shared" si="31"/>
        <v>29148</v>
      </c>
      <c r="G48" s="171">
        <f t="shared" si="31"/>
        <v>31342</v>
      </c>
      <c r="H48" s="171">
        <f t="shared" si="31"/>
        <v>32159</v>
      </c>
      <c r="I48" s="172">
        <f t="shared" si="26"/>
        <v>2.6067257992470116E-2</v>
      </c>
      <c r="J48" s="172">
        <f t="shared" si="23"/>
        <v>0.10298657546178874</v>
      </c>
      <c r="K48" s="171">
        <f t="shared" ref="K48:P48" si="32">K40-SUM(K41:K47)</f>
        <v>26494</v>
      </c>
      <c r="L48" s="171">
        <f t="shared" si="32"/>
        <v>5819</v>
      </c>
      <c r="M48" s="171">
        <f t="shared" si="32"/>
        <v>56751</v>
      </c>
      <c r="N48" s="171">
        <f t="shared" si="32"/>
        <v>65559</v>
      </c>
      <c r="O48" s="171">
        <f t="shared" si="32"/>
        <v>68833</v>
      </c>
      <c r="P48" s="171">
        <f t="shared" si="32"/>
        <v>79260</v>
      </c>
      <c r="Q48" s="172">
        <f t="shared" si="27"/>
        <v>0.15148257376549035</v>
      </c>
      <c r="R48" s="172">
        <f t="shared" si="25"/>
        <v>5.6137756359587614E-2</v>
      </c>
      <c r="S48" s="171">
        <f>S40-SUM(S41:S47)</f>
        <v>37484</v>
      </c>
      <c r="T48" s="171">
        <f>T40-SUM(T41:T47)</f>
        <v>80299</v>
      </c>
      <c r="U48" s="171">
        <f>U40-SUM(U41:U47)</f>
        <v>94707</v>
      </c>
      <c r="V48" s="171">
        <f>V40-SUM(V41:V47)</f>
        <v>100175</v>
      </c>
      <c r="W48" s="171">
        <f>W40-SUM(W41:W47)</f>
        <v>111419</v>
      </c>
      <c r="X48" s="172">
        <f t="shared" si="28"/>
        <v>0.11224357374594462</v>
      </c>
      <c r="Y48" s="172">
        <f t="shared" si="29"/>
        <v>6.4622642603767197E-2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14300</v>
      </c>
      <c r="U50" s="178">
        <f>U51+U54</f>
        <v>24103</v>
      </c>
      <c r="V50" s="178">
        <f>V51+V54</f>
        <v>20584</v>
      </c>
      <c r="W50" s="178">
        <f>W51+W54</f>
        <v>18160</v>
      </c>
      <c r="X50" s="179">
        <f>IFERROR(W50/V50-1,"-")</f>
        <v>-0.11776136805285664</v>
      </c>
      <c r="Y50" s="179">
        <f>W50/W$8</f>
        <v>1.0532738488807225E-2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1482</v>
      </c>
      <c r="U51" s="162">
        <v>10585</v>
      </c>
      <c r="V51" s="162">
        <v>5640</v>
      </c>
      <c r="W51" s="162">
        <v>3433</v>
      </c>
      <c r="X51" s="163">
        <f>IFERROR(W51/V51-1,"-")</f>
        <v>-0.39131205673758862</v>
      </c>
      <c r="Y51" s="163">
        <f>W51/W$8</f>
        <v>1.9911283718103087E-3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479</v>
      </c>
      <c r="U52" s="166">
        <v>7865</v>
      </c>
      <c r="V52" s="166">
        <v>3866</v>
      </c>
      <c r="W52" s="166">
        <v>2151</v>
      </c>
      <c r="X52" s="167">
        <f>IFERROR(W52/V52-1,"-")</f>
        <v>-0.44361096740817385</v>
      </c>
      <c r="Y52" s="167">
        <f>W52/W$8</f>
        <v>1.2475727141753492E-3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1003</v>
      </c>
      <c r="U53" s="166">
        <v>2720</v>
      </c>
      <c r="V53" s="166">
        <v>1774</v>
      </c>
      <c r="W53" s="166">
        <v>1282</v>
      </c>
      <c r="X53" s="167">
        <f>IFERROR(W53/V53-1,"-")</f>
        <v>-0.27733934611048483</v>
      </c>
      <c r="Y53" s="167">
        <f>W53/W$8</f>
        <v>7.4355565763495942E-4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12818</v>
      </c>
      <c r="U54" s="162">
        <v>13518</v>
      </c>
      <c r="V54" s="162">
        <v>14944</v>
      </c>
      <c r="W54" s="162">
        <v>14727</v>
      </c>
      <c r="X54" s="163">
        <f>IFERROR(W54/V54-1,"-")</f>
        <v>-1.4520877944325439E-2</v>
      </c>
      <c r="Y54" s="163">
        <f>W54/W$8</f>
        <v>8.5416101169969172E-3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4284</v>
      </c>
      <c r="U55" s="166">
        <v>3960</v>
      </c>
      <c r="V55" s="166">
        <v>4477</v>
      </c>
      <c r="W55" s="166">
        <v>5123</v>
      </c>
      <c r="X55" s="167">
        <f t="shared" ref="X55:X62" si="39">IFERROR(W55/V55-1,"-")</f>
        <v>0.14429305338396237</v>
      </c>
      <c r="Y55" s="167">
        <f t="shared" ref="Y55:Y62" si="40">W55/W$8</f>
        <v>2.9713226474757386E-3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3320</v>
      </c>
      <c r="U56" s="166">
        <v>2467</v>
      </c>
      <c r="V56" s="166">
        <v>3257</v>
      </c>
      <c r="W56" s="166">
        <v>3102</v>
      </c>
      <c r="X56" s="167">
        <f t="shared" si="39"/>
        <v>-4.7589806570463633E-2</v>
      </c>
      <c r="Y56" s="167">
        <f t="shared" si="40"/>
        <v>1.799149492966961E-3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1008</v>
      </c>
      <c r="U57" s="166">
        <v>1424</v>
      </c>
      <c r="V57" s="166">
        <v>1158</v>
      </c>
      <c r="W57" s="166">
        <v>901</v>
      </c>
      <c r="X57" s="167">
        <f t="shared" si="39"/>
        <v>-0.22193436960276336</v>
      </c>
      <c r="Y57" s="167">
        <f t="shared" si="40"/>
        <v>5.2257694815062276E-4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375</v>
      </c>
      <c r="U58" s="166">
        <v>320</v>
      </c>
      <c r="V58" s="166">
        <v>522</v>
      </c>
      <c r="W58" s="166">
        <v>429</v>
      </c>
      <c r="X58" s="167">
        <f t="shared" si="39"/>
        <v>-0.17816091954022983</v>
      </c>
      <c r="Y58" s="167">
        <f t="shared" si="40"/>
        <v>2.4881854689968612E-4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344</v>
      </c>
      <c r="U59" s="166">
        <v>319</v>
      </c>
      <c r="V59" s="166">
        <v>383</v>
      </c>
      <c r="W59" s="166">
        <v>419</v>
      </c>
      <c r="X59" s="167">
        <f t="shared" si="39"/>
        <v>9.3994778067885143E-2</v>
      </c>
      <c r="Y59" s="167">
        <f t="shared" si="40"/>
        <v>2.4301858077148828E-4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147</v>
      </c>
      <c r="V60" s="166">
        <v>78</v>
      </c>
      <c r="W60" s="166">
        <v>162</v>
      </c>
      <c r="X60" s="167">
        <f t="shared" si="39"/>
        <v>1.0769230769230771</v>
      </c>
      <c r="Y60" s="167">
        <f t="shared" si="40"/>
        <v>9.3959451276804539E-5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88</v>
      </c>
      <c r="U61" s="166">
        <v>133</v>
      </c>
      <c r="V61" s="166">
        <v>83</v>
      </c>
      <c r="W61" s="166">
        <v>321</v>
      </c>
      <c r="X61" s="167">
        <f t="shared" si="39"/>
        <v>2.8674698795180724</v>
      </c>
      <c r="Y61" s="167">
        <f t="shared" si="40"/>
        <v>1.8617891271514975E-4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3355</v>
      </c>
      <c r="U62" s="171">
        <f>U54-SUM(U55:U61)</f>
        <v>4748</v>
      </c>
      <c r="V62" s="171">
        <f>V54-SUM(V55:V61)</f>
        <v>4986</v>
      </c>
      <c r="W62" s="171">
        <f>W54-SUM(W55:W61)</f>
        <v>4270</v>
      </c>
      <c r="X62" s="172">
        <f t="shared" si="39"/>
        <v>-0.14360208584035294</v>
      </c>
      <c r="Y62" s="172">
        <f t="shared" si="40"/>
        <v>2.4765855367404653E-3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13364</v>
      </c>
      <c r="M64" s="178">
        <f t="shared" si="46"/>
        <v>0</v>
      </c>
      <c r="N64" s="178">
        <f t="shared" si="46"/>
        <v>6778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52151</v>
      </c>
      <c r="U64" s="178">
        <f>U65+U68</f>
        <v>67931</v>
      </c>
      <c r="V64" s="178">
        <f>V65+V68</f>
        <v>84114</v>
      </c>
      <c r="W64" s="178">
        <f>W65+W68</f>
        <v>62084</v>
      </c>
      <c r="X64" s="179">
        <f>IFERROR(W64/V64-1,"-")</f>
        <v>-0.26190646028009601</v>
      </c>
      <c r="Y64" s="179">
        <f>W64/W$8</f>
        <v>3.6008509710303289E-2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6820</v>
      </c>
      <c r="M65" s="162">
        <v>0</v>
      </c>
      <c r="N65" s="162">
        <v>762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12344</v>
      </c>
      <c r="U65" s="162">
        <v>6571</v>
      </c>
      <c r="V65" s="162">
        <v>20644</v>
      </c>
      <c r="W65" s="162">
        <v>12615</v>
      </c>
      <c r="X65" s="163">
        <f>IFERROR(W65/V65-1,"-")</f>
        <v>-0.38892656461925978</v>
      </c>
      <c r="Y65" s="163">
        <f>W65/W$8</f>
        <v>7.3166572707215388E-3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6751</v>
      </c>
      <c r="M66" s="166">
        <v>0</v>
      </c>
      <c r="N66" s="166">
        <v>63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8839</v>
      </c>
      <c r="U66" s="166">
        <v>4414</v>
      </c>
      <c r="V66" s="166">
        <v>11240</v>
      </c>
      <c r="W66" s="166">
        <v>4292</v>
      </c>
      <c r="X66" s="167">
        <f>IFERROR(W66/V66-1,"-")</f>
        <v>-0.61814946619217082</v>
      </c>
      <c r="Y66" s="167">
        <f>W66/W$8</f>
        <v>2.4893454622225007E-3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69</v>
      </c>
      <c r="M67" s="166">
        <v>0</v>
      </c>
      <c r="N67" s="166">
        <v>699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3505</v>
      </c>
      <c r="U67" s="166">
        <v>2157</v>
      </c>
      <c r="V67" s="166">
        <v>9404</v>
      </c>
      <c r="W67" s="166">
        <v>8323</v>
      </c>
      <c r="X67" s="167">
        <f>IFERROR(W67/V67-1,"-")</f>
        <v>-0.11495108464483195</v>
      </c>
      <c r="Y67" s="167">
        <f>W67/W$8</f>
        <v>4.8273118084990385E-3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6544</v>
      </c>
      <c r="M68" s="162">
        <v>0</v>
      </c>
      <c r="N68" s="162">
        <v>6016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39807</v>
      </c>
      <c r="U68" s="162">
        <v>61360</v>
      </c>
      <c r="V68" s="162">
        <v>63470</v>
      </c>
      <c r="W68" s="162">
        <v>49469</v>
      </c>
      <c r="X68" s="163">
        <f>IFERROR(W68/V68-1,"-")</f>
        <v>-0.22059240586103668</v>
      </c>
      <c r="Y68" s="163">
        <f>W68/W$8</f>
        <v>2.8691852439581753E-2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585</v>
      </c>
      <c r="M69" s="166">
        <v>0</v>
      </c>
      <c r="N69" s="166">
        <v>2431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15807</v>
      </c>
      <c r="U69" s="166">
        <v>22517</v>
      </c>
      <c r="V69" s="166">
        <v>19990</v>
      </c>
      <c r="W69" s="166">
        <v>20697</v>
      </c>
      <c r="X69" s="167">
        <f t="shared" ref="X69:X76" si="50">IFERROR(W69/V69-1,"-")</f>
        <v>3.5367683841921016E-2</v>
      </c>
      <c r="Y69" s="167">
        <f t="shared" ref="Y69:Y76" si="51">W69/W$8</f>
        <v>1.2004189895531011E-2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1120</v>
      </c>
      <c r="M70" s="166">
        <v>0</v>
      </c>
      <c r="N70" s="166">
        <v>339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4505</v>
      </c>
      <c r="U70" s="166">
        <v>3468</v>
      </c>
      <c r="V70" s="166">
        <v>4663</v>
      </c>
      <c r="W70" s="166">
        <v>4860</v>
      </c>
      <c r="X70" s="167">
        <f t="shared" si="50"/>
        <v>4.2247480162985296E-2</v>
      </c>
      <c r="Y70" s="167">
        <f t="shared" si="51"/>
        <v>2.8187835383041361E-3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969</v>
      </c>
      <c r="M71" s="166">
        <v>0</v>
      </c>
      <c r="N71" s="166">
        <v>625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6043</v>
      </c>
      <c r="U71" s="166">
        <v>8110</v>
      </c>
      <c r="V71" s="166">
        <v>9664</v>
      </c>
      <c r="W71" s="166">
        <v>4243</v>
      </c>
      <c r="X71" s="167">
        <f t="shared" si="50"/>
        <v>-0.56094784768211925</v>
      </c>
      <c r="Y71" s="167">
        <f t="shared" si="51"/>
        <v>2.4609256281943313E-3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178</v>
      </c>
      <c r="M72" s="166">
        <v>0</v>
      </c>
      <c r="N72" s="166">
        <v>184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621</v>
      </c>
      <c r="U72" s="166">
        <v>1564</v>
      </c>
      <c r="V72" s="166">
        <v>2265</v>
      </c>
      <c r="W72" s="166">
        <v>1198</v>
      </c>
      <c r="X72" s="167">
        <f t="shared" si="50"/>
        <v>-0.47108167770419429</v>
      </c>
      <c r="Y72" s="167">
        <f t="shared" si="51"/>
        <v>6.9483594215809783E-4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354</v>
      </c>
      <c r="M73" s="166">
        <v>0</v>
      </c>
      <c r="N73" s="166">
        <v>245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1193</v>
      </c>
      <c r="U73" s="166">
        <v>1181</v>
      </c>
      <c r="V73" s="166">
        <v>1580</v>
      </c>
      <c r="W73" s="166">
        <v>1358</v>
      </c>
      <c r="X73" s="167">
        <f t="shared" si="50"/>
        <v>-0.14050632911392402</v>
      </c>
      <c r="Y73" s="167">
        <f t="shared" si="51"/>
        <v>7.8763540020926283E-4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3180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4.6225730041736556E-4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16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191</v>
      </c>
      <c r="U75" s="166">
        <v>904</v>
      </c>
      <c r="V75" s="166">
        <v>202</v>
      </c>
      <c r="W75" s="166">
        <v>501</v>
      </c>
      <c r="X75" s="167">
        <f t="shared" si="50"/>
        <v>1.4801980198019802</v>
      </c>
      <c r="Y75" s="167">
        <f t="shared" si="51"/>
        <v>2.9057830302271033E-4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3338</v>
      </c>
      <c r="M76" s="171">
        <f t="shared" si="54"/>
        <v>0</v>
      </c>
      <c r="N76" s="171">
        <f t="shared" si="54"/>
        <v>2175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10603</v>
      </c>
      <c r="U76" s="171">
        <f>U68-SUM(U69:U75)</f>
        <v>20436</v>
      </c>
      <c r="V76" s="171">
        <f>V68-SUM(V69:V75)</f>
        <v>23469</v>
      </c>
      <c r="W76" s="171">
        <f>W68-SUM(W69:W75)</f>
        <v>15815</v>
      </c>
      <c r="X76" s="172">
        <f t="shared" si="50"/>
        <v>-0.32613234479526187</v>
      </c>
      <c r="Y76" s="172">
        <f t="shared" si="51"/>
        <v>9.1726464317448391E-3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13965</v>
      </c>
      <c r="E78" s="178">
        <f t="shared" si="55"/>
        <v>43337</v>
      </c>
      <c r="F78" s="178">
        <f t="shared" si="55"/>
        <v>40643</v>
      </c>
      <c r="G78" s="178">
        <f t="shared" si="55"/>
        <v>45538</v>
      </c>
      <c r="H78" s="178">
        <f t="shared" si="55"/>
        <v>48517</v>
      </c>
      <c r="I78" s="179">
        <f>IFERROR(H78/G78-1,"-")</f>
        <v>6.5417892748913076E-2</v>
      </c>
      <c r="J78" s="179">
        <f t="shared" ref="J78:J90" si="56">H78/H$8</f>
        <v>0.15537173673558272</v>
      </c>
      <c r="K78" s="178">
        <f t="shared" ref="K78:P78" si="57">K79+K82</f>
        <v>93394</v>
      </c>
      <c r="L78" s="178">
        <f t="shared" si="57"/>
        <v>18739</v>
      </c>
      <c r="M78" s="178">
        <f t="shared" si="57"/>
        <v>166765</v>
      </c>
      <c r="N78" s="178">
        <f t="shared" si="57"/>
        <v>208689</v>
      </c>
      <c r="O78" s="178">
        <f t="shared" si="57"/>
        <v>241600</v>
      </c>
      <c r="P78" s="178">
        <f t="shared" si="57"/>
        <v>244457</v>
      </c>
      <c r="Q78" s="179">
        <f>IFERROR(P78/O78-1,"-")</f>
        <v>1.1825331125827843E-2</v>
      </c>
      <c r="R78" s="179">
        <f t="shared" ref="R78:R90" si="58">P78/P$8</f>
        <v>0.17314241113292594</v>
      </c>
      <c r="S78" s="178">
        <f>S79+S82</f>
        <v>116219</v>
      </c>
      <c r="T78" s="178">
        <f>T79+T82</f>
        <v>210102</v>
      </c>
      <c r="U78" s="178">
        <f>U79+U82</f>
        <v>249332</v>
      </c>
      <c r="V78" s="178">
        <f>V79+V82</f>
        <v>287138</v>
      </c>
      <c r="W78" s="178">
        <f>W79+W82</f>
        <v>292974</v>
      </c>
      <c r="X78" s="179">
        <f>IFERROR(W78/V78-1,"-")</f>
        <v>2.032472191071899E-2</v>
      </c>
      <c r="Y78" s="179">
        <f>W78/W$8</f>
        <v>0.16992392764426256</v>
      </c>
    </row>
    <row r="79" spans="1:25" x14ac:dyDescent="0.25">
      <c r="A79" s="57"/>
      <c r="B79" s="161" t="s">
        <v>99</v>
      </c>
      <c r="C79" s="162">
        <v>7130</v>
      </c>
      <c r="D79" s="162">
        <v>7644</v>
      </c>
      <c r="E79" s="162">
        <v>19558</v>
      </c>
      <c r="F79" s="162">
        <v>17088</v>
      </c>
      <c r="G79" s="162">
        <v>19026</v>
      </c>
      <c r="H79" s="162">
        <v>21189</v>
      </c>
      <c r="I79" s="163">
        <f>IFERROR(H79/G79-1,"-")</f>
        <v>0.11368653421633557</v>
      </c>
      <c r="J79" s="163">
        <f t="shared" si="56"/>
        <v>6.7856044885097222E-2</v>
      </c>
      <c r="K79" s="162">
        <v>33582</v>
      </c>
      <c r="L79" s="162">
        <v>9702</v>
      </c>
      <c r="M79" s="162">
        <v>76711</v>
      </c>
      <c r="N79" s="162">
        <v>85260</v>
      </c>
      <c r="O79" s="162">
        <v>87539</v>
      </c>
      <c r="P79" s="162">
        <v>89413</v>
      </c>
      <c r="Q79" s="163">
        <f>IFERROR(P79/O79-1,"-")</f>
        <v>2.1407601183472513E-2</v>
      </c>
      <c r="R79" s="163">
        <f t="shared" si="58"/>
        <v>6.3328857044913034E-2</v>
      </c>
      <c r="S79" s="162">
        <v>40712</v>
      </c>
      <c r="T79" s="162">
        <v>96269</v>
      </c>
      <c r="U79" s="162">
        <v>102348</v>
      </c>
      <c r="V79" s="162">
        <v>106565</v>
      </c>
      <c r="W79" s="162">
        <v>110602</v>
      </c>
      <c r="X79" s="163">
        <f>IFERROR(W79/V79-1,"-")</f>
        <v>3.7882982217426031E-2</v>
      </c>
      <c r="Y79" s="163">
        <f>W79/W$8</f>
        <v>6.4148785371093434E-2</v>
      </c>
    </row>
    <row r="80" spans="1:25" x14ac:dyDescent="0.25">
      <c r="A80" s="57"/>
      <c r="B80" s="165" t="s">
        <v>105</v>
      </c>
      <c r="C80" s="166">
        <v>2296</v>
      </c>
      <c r="D80" s="166">
        <v>5440</v>
      </c>
      <c r="E80" s="166">
        <v>12116</v>
      </c>
      <c r="F80" s="166">
        <v>9994</v>
      </c>
      <c r="G80" s="166">
        <v>9419</v>
      </c>
      <c r="H80" s="166">
        <v>9814</v>
      </c>
      <c r="I80" s="167">
        <f>IFERROR(H80/G80-1,"-")</f>
        <v>4.1936511306932767E-2</v>
      </c>
      <c r="J80" s="167">
        <f t="shared" si="56"/>
        <v>3.1428534829503238E-2</v>
      </c>
      <c r="K80" s="166">
        <v>4508</v>
      </c>
      <c r="L80" s="166">
        <v>2591</v>
      </c>
      <c r="M80" s="166">
        <v>11961</v>
      </c>
      <c r="N80" s="166">
        <v>8738</v>
      </c>
      <c r="O80" s="166">
        <v>14643</v>
      </c>
      <c r="P80" s="166">
        <v>12235</v>
      </c>
      <c r="Q80" s="167">
        <f>IFERROR(P80/O80-1,"-")</f>
        <v>-0.16444717612511095</v>
      </c>
      <c r="R80" s="167">
        <f t="shared" si="58"/>
        <v>8.6657260794796177E-3</v>
      </c>
      <c r="S80" s="166">
        <v>6804</v>
      </c>
      <c r="T80" s="166">
        <v>24077</v>
      </c>
      <c r="U80" s="166">
        <v>18732</v>
      </c>
      <c r="V80" s="166">
        <v>24062</v>
      </c>
      <c r="W80" s="166">
        <v>22049</v>
      </c>
      <c r="X80" s="167">
        <f>IFERROR(W80/V80-1,"-")</f>
        <v>-8.3658881223505954E-2</v>
      </c>
      <c r="Y80" s="167">
        <f>W80/W$8</f>
        <v>1.2788345316063354E-2</v>
      </c>
    </row>
    <row r="81" spans="1:25" x14ac:dyDescent="0.25">
      <c r="A81" s="57"/>
      <c r="B81" s="165" t="s">
        <v>102</v>
      </c>
      <c r="C81" s="166">
        <v>4834</v>
      </c>
      <c r="D81" s="166">
        <v>2204</v>
      </c>
      <c r="E81" s="166">
        <v>7442</v>
      </c>
      <c r="F81" s="166">
        <v>7094</v>
      </c>
      <c r="G81" s="166">
        <v>9607</v>
      </c>
      <c r="H81" s="166">
        <v>11375</v>
      </c>
      <c r="I81" s="167">
        <f>IFERROR(H81/G81-1,"-")</f>
        <v>0.18403247631935038</v>
      </c>
      <c r="J81" s="167">
        <f t="shared" si="56"/>
        <v>3.6427510055593984E-2</v>
      </c>
      <c r="K81" s="166">
        <v>29074</v>
      </c>
      <c r="L81" s="166">
        <v>7111</v>
      </c>
      <c r="M81" s="166">
        <v>64750</v>
      </c>
      <c r="N81" s="166">
        <v>76522</v>
      </c>
      <c r="O81" s="166">
        <v>72896</v>
      </c>
      <c r="P81" s="166">
        <v>77178</v>
      </c>
      <c r="Q81" s="167">
        <f>IFERROR(P81/O81-1,"-")</f>
        <v>5.8741220368744518E-2</v>
      </c>
      <c r="R81" s="167">
        <f t="shared" si="58"/>
        <v>5.4663130965433418E-2</v>
      </c>
      <c r="S81" s="166">
        <v>33908</v>
      </c>
      <c r="T81" s="166">
        <v>72192</v>
      </c>
      <c r="U81" s="166">
        <v>83616</v>
      </c>
      <c r="V81" s="166">
        <v>82503</v>
      </c>
      <c r="W81" s="166">
        <v>88553</v>
      </c>
      <c r="X81" s="167">
        <f>IFERROR(W81/V81-1,"-")</f>
        <v>7.3330666763632868E-2</v>
      </c>
      <c r="Y81" s="167">
        <f>W81/W$8</f>
        <v>5.1360440055030078E-2</v>
      </c>
    </row>
    <row r="82" spans="1:25" x14ac:dyDescent="0.25">
      <c r="A82" s="57"/>
      <c r="B82" s="161" t="s">
        <v>109</v>
      </c>
      <c r="C82" s="162">
        <v>15695</v>
      </c>
      <c r="D82" s="162">
        <v>6321</v>
      </c>
      <c r="E82" s="162">
        <v>23779</v>
      </c>
      <c r="F82" s="162">
        <v>23555</v>
      </c>
      <c r="G82" s="162">
        <v>26512</v>
      </c>
      <c r="H82" s="162">
        <v>27328</v>
      </c>
      <c r="I82" s="163">
        <f>IFERROR(H82/G82-1,"-")</f>
        <v>3.0778515389257688E-2</v>
      </c>
      <c r="J82" s="163">
        <f t="shared" si="56"/>
        <v>8.751569185048548E-2</v>
      </c>
      <c r="K82" s="162">
        <v>59812</v>
      </c>
      <c r="L82" s="162">
        <v>9037</v>
      </c>
      <c r="M82" s="162">
        <v>90054</v>
      </c>
      <c r="N82" s="162">
        <v>123429</v>
      </c>
      <c r="O82" s="162">
        <v>154061</v>
      </c>
      <c r="P82" s="162">
        <v>155044</v>
      </c>
      <c r="Q82" s="163">
        <f>IFERROR(P82/O82-1,"-")</f>
        <v>6.3805895067539087E-3</v>
      </c>
      <c r="R82" s="163">
        <f t="shared" si="58"/>
        <v>0.1098135540880129</v>
      </c>
      <c r="S82" s="162">
        <v>75507</v>
      </c>
      <c r="T82" s="162">
        <v>113833</v>
      </c>
      <c r="U82" s="162">
        <v>146984</v>
      </c>
      <c r="V82" s="162">
        <v>180573</v>
      </c>
      <c r="W82" s="162">
        <v>182372</v>
      </c>
      <c r="X82" s="163">
        <f>IFERROR(W82/V82-1,"-")</f>
        <v>9.9627297547253413E-3</v>
      </c>
      <c r="Y82" s="163">
        <f>W82/W$8</f>
        <v>0.10577514227316913</v>
      </c>
    </row>
    <row r="83" spans="1:25" s="57" customFormat="1" x14ac:dyDescent="0.25">
      <c r="B83" s="165" t="s">
        <v>112</v>
      </c>
      <c r="C83" s="166">
        <v>2122</v>
      </c>
      <c r="D83" s="166">
        <v>668</v>
      </c>
      <c r="E83" s="166">
        <v>2318</v>
      </c>
      <c r="F83" s="166">
        <v>3162</v>
      </c>
      <c r="G83" s="166">
        <v>3798</v>
      </c>
      <c r="H83" s="166">
        <v>3561</v>
      </c>
      <c r="I83" s="167">
        <f t="shared" ref="I83:I90" si="59">IFERROR(H83/G83-1,"-")</f>
        <v>-6.2401263823064768E-2</v>
      </c>
      <c r="J83" s="167">
        <f t="shared" si="56"/>
        <v>1.1403812158942433E-2</v>
      </c>
      <c r="K83" s="166">
        <v>12866</v>
      </c>
      <c r="L83" s="166">
        <v>474</v>
      </c>
      <c r="M83" s="166">
        <v>18395</v>
      </c>
      <c r="N83" s="166">
        <v>26594</v>
      </c>
      <c r="O83" s="166">
        <v>32683</v>
      </c>
      <c r="P83" s="166">
        <v>33766</v>
      </c>
      <c r="Q83" s="167">
        <f t="shared" ref="Q83:Q90" si="60">IFERROR(P83/O83-1,"-")</f>
        <v>3.3136492978000698E-2</v>
      </c>
      <c r="R83" s="167">
        <f t="shared" si="58"/>
        <v>2.3915562468304761E-2</v>
      </c>
      <c r="S83" s="166">
        <v>14988</v>
      </c>
      <c r="T83" s="166">
        <v>20713</v>
      </c>
      <c r="U83" s="166">
        <v>29756</v>
      </c>
      <c r="V83" s="166">
        <v>36481</v>
      </c>
      <c r="W83" s="166">
        <v>37327</v>
      </c>
      <c r="X83" s="167">
        <f t="shared" ref="X83:X90" si="61">IFERROR(W83/V83-1,"-")</f>
        <v>2.319015377867939E-2</v>
      </c>
      <c r="Y83" s="167">
        <f t="shared" ref="Y83:Y90" si="62">W83/W$8</f>
        <v>2.1649533566723972E-2</v>
      </c>
    </row>
    <row r="84" spans="1:25" s="57" customFormat="1" x14ac:dyDescent="0.25">
      <c r="B84" s="165" t="s">
        <v>115</v>
      </c>
      <c r="C84" s="166">
        <v>4630</v>
      </c>
      <c r="D84" s="166">
        <v>1258</v>
      </c>
      <c r="E84" s="166">
        <v>6141</v>
      </c>
      <c r="F84" s="166">
        <v>7018</v>
      </c>
      <c r="G84" s="166">
        <v>7163</v>
      </c>
      <c r="H84" s="166">
        <v>6817</v>
      </c>
      <c r="I84" s="167">
        <f t="shared" si="59"/>
        <v>-4.83037833310066E-2</v>
      </c>
      <c r="J84" s="167">
        <f t="shared" si="56"/>
        <v>2.1830886685624985E-2</v>
      </c>
      <c r="K84" s="166">
        <v>23780</v>
      </c>
      <c r="L84" s="166">
        <v>1629</v>
      </c>
      <c r="M84" s="166">
        <v>32415</v>
      </c>
      <c r="N84" s="166">
        <v>42368</v>
      </c>
      <c r="O84" s="166">
        <v>49776</v>
      </c>
      <c r="P84" s="166">
        <v>47842</v>
      </c>
      <c r="Q84" s="167">
        <f t="shared" si="60"/>
        <v>-3.8854066216650551E-2</v>
      </c>
      <c r="R84" s="167">
        <f t="shared" si="58"/>
        <v>3.3885220032240607E-2</v>
      </c>
      <c r="S84" s="166">
        <v>28410</v>
      </c>
      <c r="T84" s="166">
        <v>38556</v>
      </c>
      <c r="U84" s="166">
        <v>49386</v>
      </c>
      <c r="V84" s="166">
        <v>56939</v>
      </c>
      <c r="W84" s="166">
        <v>54659</v>
      </c>
      <c r="X84" s="167">
        <f t="shared" si="61"/>
        <v>-4.0042852877640978E-2</v>
      </c>
      <c r="Y84" s="167">
        <f t="shared" si="62"/>
        <v>3.170203486011642E-2</v>
      </c>
    </row>
    <row r="85" spans="1:25" x14ac:dyDescent="0.25">
      <c r="A85" s="57"/>
      <c r="B85" s="165" t="s">
        <v>118</v>
      </c>
      <c r="C85" s="166">
        <v>1312</v>
      </c>
      <c r="D85" s="166">
        <v>1890</v>
      </c>
      <c r="E85" s="166">
        <v>3022</v>
      </c>
      <c r="F85" s="166">
        <v>2726</v>
      </c>
      <c r="G85" s="166">
        <v>2549</v>
      </c>
      <c r="H85" s="166">
        <v>2740</v>
      </c>
      <c r="I85" s="167">
        <f t="shared" si="59"/>
        <v>7.4931345625735668E-2</v>
      </c>
      <c r="J85" s="167">
        <f t="shared" si="56"/>
        <v>8.7746265980068149E-3</v>
      </c>
      <c r="K85" s="166">
        <v>3742</v>
      </c>
      <c r="L85" s="166">
        <v>1689</v>
      </c>
      <c r="M85" s="166">
        <v>8517</v>
      </c>
      <c r="N85" s="166">
        <v>12205</v>
      </c>
      <c r="O85" s="166">
        <v>18986</v>
      </c>
      <c r="P85" s="166">
        <v>17705</v>
      </c>
      <c r="Q85" s="167">
        <f t="shared" si="60"/>
        <v>-6.7470767934267317E-2</v>
      </c>
      <c r="R85" s="167">
        <f t="shared" si="58"/>
        <v>1.253998203818444E-2</v>
      </c>
      <c r="S85" s="166">
        <v>5054</v>
      </c>
      <c r="T85" s="166">
        <v>11539</v>
      </c>
      <c r="U85" s="166">
        <v>14931</v>
      </c>
      <c r="V85" s="166">
        <v>21535</v>
      </c>
      <c r="W85" s="166">
        <v>20445</v>
      </c>
      <c r="X85" s="167">
        <f t="shared" si="61"/>
        <v>-5.0615277455305363E-2</v>
      </c>
      <c r="Y85" s="167">
        <f t="shared" si="62"/>
        <v>1.1858030749100426E-2</v>
      </c>
    </row>
    <row r="86" spans="1:25" x14ac:dyDescent="0.25">
      <c r="A86" s="57"/>
      <c r="B86" s="165" t="s">
        <v>125</v>
      </c>
      <c r="C86" s="166">
        <v>223</v>
      </c>
      <c r="D86" s="166">
        <v>36</v>
      </c>
      <c r="E86" s="166">
        <v>618</v>
      </c>
      <c r="F86" s="166">
        <v>530</v>
      </c>
      <c r="G86" s="166">
        <v>687</v>
      </c>
      <c r="H86" s="166">
        <v>680</v>
      </c>
      <c r="I86" s="167">
        <f t="shared" si="59"/>
        <v>-1.0189228529839833E-2</v>
      </c>
      <c r="J86" s="167">
        <f t="shared" si="56"/>
        <v>2.1776445571695746E-3</v>
      </c>
      <c r="K86" s="166">
        <v>951</v>
      </c>
      <c r="L86" s="166">
        <v>138</v>
      </c>
      <c r="M86" s="166">
        <v>1933</v>
      </c>
      <c r="N86" s="166">
        <v>1779</v>
      </c>
      <c r="O86" s="166">
        <v>3258</v>
      </c>
      <c r="P86" s="166">
        <v>4113</v>
      </c>
      <c r="Q86" s="167">
        <f t="shared" si="60"/>
        <v>0.26243093922651939</v>
      </c>
      <c r="R86" s="167">
        <f t="shared" si="58"/>
        <v>2.9131288406129682E-3</v>
      </c>
      <c r="S86" s="166">
        <v>1174</v>
      </c>
      <c r="T86" s="166">
        <v>2551</v>
      </c>
      <c r="U86" s="166">
        <v>2309</v>
      </c>
      <c r="V86" s="166">
        <v>3945</v>
      </c>
      <c r="W86" s="166">
        <v>4793</v>
      </c>
      <c r="X86" s="167">
        <f t="shared" si="61"/>
        <v>0.21495564005069712</v>
      </c>
      <c r="Y86" s="167">
        <f t="shared" si="62"/>
        <v>2.7799237652452111E-3</v>
      </c>
    </row>
    <row r="87" spans="1:25" x14ac:dyDescent="0.25">
      <c r="A87" s="57"/>
      <c r="B87" s="165" t="s">
        <v>121</v>
      </c>
      <c r="C87" s="166">
        <v>139</v>
      </c>
      <c r="D87" s="166">
        <v>163</v>
      </c>
      <c r="E87" s="166">
        <v>445</v>
      </c>
      <c r="F87" s="166">
        <v>337</v>
      </c>
      <c r="G87" s="166">
        <v>318</v>
      </c>
      <c r="H87" s="166">
        <v>335</v>
      </c>
      <c r="I87" s="167">
        <f t="shared" si="59"/>
        <v>5.3459119496855445E-2</v>
      </c>
      <c r="J87" s="167">
        <f t="shared" si="56"/>
        <v>1.072810186252658E-3</v>
      </c>
      <c r="K87" s="166">
        <v>854</v>
      </c>
      <c r="L87" s="166">
        <v>189</v>
      </c>
      <c r="M87" s="166">
        <v>1740</v>
      </c>
      <c r="N87" s="166">
        <v>1770</v>
      </c>
      <c r="O87" s="166">
        <v>2289</v>
      </c>
      <c r="P87" s="166">
        <v>2519</v>
      </c>
      <c r="Q87" s="167">
        <f t="shared" si="60"/>
        <v>0.10048055919615551</v>
      </c>
      <c r="R87" s="167">
        <f t="shared" si="58"/>
        <v>1.7841409067600453E-3</v>
      </c>
      <c r="S87" s="166">
        <v>993</v>
      </c>
      <c r="T87" s="166">
        <v>2185</v>
      </c>
      <c r="U87" s="166">
        <v>2107</v>
      </c>
      <c r="V87" s="166">
        <v>2607</v>
      </c>
      <c r="W87" s="166">
        <v>2854</v>
      </c>
      <c r="X87" s="167">
        <f t="shared" si="61"/>
        <v>9.474491752972769E-2</v>
      </c>
      <c r="Y87" s="167">
        <f t="shared" si="62"/>
        <v>1.6553103329876554E-3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218</v>
      </c>
      <c r="F88" s="166">
        <v>271</v>
      </c>
      <c r="G88" s="166">
        <v>308</v>
      </c>
      <c r="H88" s="166">
        <v>330</v>
      </c>
      <c r="I88" s="167">
        <f t="shared" si="59"/>
        <v>7.1428571428571397E-2</v>
      </c>
      <c r="J88" s="167">
        <f t="shared" si="56"/>
        <v>1.0567980939205288E-3</v>
      </c>
      <c r="K88" s="166">
        <v>1406</v>
      </c>
      <c r="L88" s="166">
        <v>18</v>
      </c>
      <c r="M88" s="166">
        <v>1427</v>
      </c>
      <c r="N88" s="166">
        <v>2144</v>
      </c>
      <c r="O88" s="166">
        <v>2062</v>
      </c>
      <c r="P88" s="166">
        <v>2122</v>
      </c>
      <c r="Q88" s="167">
        <f t="shared" si="60"/>
        <v>2.9097963142580063E-2</v>
      </c>
      <c r="R88" s="167">
        <f t="shared" si="58"/>
        <v>1.5029563335231507E-3</v>
      </c>
      <c r="S88" s="166">
        <v>1688</v>
      </c>
      <c r="T88" s="166">
        <v>1645</v>
      </c>
      <c r="U88" s="166">
        <v>2415</v>
      </c>
      <c r="V88" s="166">
        <v>2370</v>
      </c>
      <c r="W88" s="166">
        <v>2452</v>
      </c>
      <c r="X88" s="167">
        <f t="shared" si="61"/>
        <v>3.459915611814357E-2</v>
      </c>
      <c r="Y88" s="167">
        <f t="shared" si="62"/>
        <v>1.4221516946341032E-3</v>
      </c>
    </row>
    <row r="89" spans="1:25" x14ac:dyDescent="0.25">
      <c r="A89" s="57"/>
      <c r="B89" s="165" t="s">
        <v>133</v>
      </c>
      <c r="C89" s="166">
        <v>378</v>
      </c>
      <c r="D89" s="166">
        <v>88</v>
      </c>
      <c r="E89" s="166">
        <v>376</v>
      </c>
      <c r="F89" s="166">
        <v>351</v>
      </c>
      <c r="G89" s="166">
        <v>345</v>
      </c>
      <c r="H89" s="166">
        <v>419</v>
      </c>
      <c r="I89" s="167">
        <f t="shared" si="59"/>
        <v>0.21449275362318843</v>
      </c>
      <c r="J89" s="167">
        <f t="shared" si="56"/>
        <v>1.3418133374324289E-3</v>
      </c>
      <c r="K89" s="166">
        <v>1875</v>
      </c>
      <c r="L89" s="166">
        <v>80</v>
      </c>
      <c r="M89" s="166">
        <v>1002</v>
      </c>
      <c r="N89" s="166">
        <v>2069</v>
      </c>
      <c r="O89" s="166">
        <v>2535</v>
      </c>
      <c r="P89" s="166">
        <v>1601</v>
      </c>
      <c r="Q89" s="167">
        <f t="shared" si="60"/>
        <v>-0.36844181459566072</v>
      </c>
      <c r="R89" s="167">
        <f t="shared" si="58"/>
        <v>1.1339458482424903E-3</v>
      </c>
      <c r="S89" s="166">
        <v>2253</v>
      </c>
      <c r="T89" s="166">
        <v>1378</v>
      </c>
      <c r="U89" s="166">
        <v>2420</v>
      </c>
      <c r="V89" s="166">
        <v>2880</v>
      </c>
      <c r="W89" s="166">
        <v>2020</v>
      </c>
      <c r="X89" s="167">
        <f t="shared" si="61"/>
        <v>-0.29861111111111116</v>
      </c>
      <c r="Y89" s="167">
        <f t="shared" si="62"/>
        <v>1.1715931578959579E-3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2192</v>
      </c>
      <c r="E90" s="171">
        <f t="shared" si="64"/>
        <v>10641</v>
      </c>
      <c r="F90" s="171">
        <f t="shared" si="64"/>
        <v>9160</v>
      </c>
      <c r="G90" s="171">
        <f t="shared" si="64"/>
        <v>11344</v>
      </c>
      <c r="H90" s="171">
        <f t="shared" si="64"/>
        <v>12446</v>
      </c>
      <c r="I90" s="172">
        <f t="shared" si="59"/>
        <v>9.7143864598025376E-2</v>
      </c>
      <c r="J90" s="172">
        <f t="shared" si="56"/>
        <v>3.9857300233136064E-2</v>
      </c>
      <c r="K90" s="171">
        <f t="shared" ref="K90:P90" si="65">K82-SUM(K83:K89)</f>
        <v>14338</v>
      </c>
      <c r="L90" s="171">
        <f t="shared" si="65"/>
        <v>4820</v>
      </c>
      <c r="M90" s="171">
        <f t="shared" si="65"/>
        <v>24625</v>
      </c>
      <c r="N90" s="171">
        <f t="shared" si="65"/>
        <v>34500</v>
      </c>
      <c r="O90" s="171">
        <f t="shared" si="65"/>
        <v>42472</v>
      </c>
      <c r="P90" s="171">
        <f t="shared" si="65"/>
        <v>45376</v>
      </c>
      <c r="Q90" s="172">
        <f t="shared" si="60"/>
        <v>6.8374458466754495E-2</v>
      </c>
      <c r="R90" s="172">
        <f t="shared" si="58"/>
        <v>3.213861762014443E-2</v>
      </c>
      <c r="S90" s="171">
        <f>S82-SUM(S83:S89)</f>
        <v>20947</v>
      </c>
      <c r="T90" s="171">
        <f>T82-SUM(T83:T89)</f>
        <v>35266</v>
      </c>
      <c r="U90" s="171">
        <f>U82-SUM(U83:U89)</f>
        <v>43660</v>
      </c>
      <c r="V90" s="171">
        <f>V82-SUM(V83:V89)</f>
        <v>53816</v>
      </c>
      <c r="W90" s="171">
        <f>W82-SUM(W83:W89)</f>
        <v>57822</v>
      </c>
      <c r="X90" s="172">
        <f t="shared" si="61"/>
        <v>7.4438828601159468E-2</v>
      </c>
      <c r="Y90" s="172">
        <f t="shared" si="62"/>
        <v>3.3536564146465386E-2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969</v>
      </c>
      <c r="F92" s="178">
        <f t="shared" si="66"/>
        <v>3547</v>
      </c>
      <c r="G92" s="178">
        <f t="shared" si="66"/>
        <v>3434</v>
      </c>
      <c r="H92" s="178">
        <f t="shared" si="66"/>
        <v>3865</v>
      </c>
      <c r="I92" s="179">
        <f>IFERROR(H92/G92-1,"-")</f>
        <v>0.12550960978450787</v>
      </c>
      <c r="J92" s="179">
        <f t="shared" ref="J92:J104" si="67">H92/H$8</f>
        <v>1.2377347372735889E-2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6738</v>
      </c>
      <c r="N92" s="178">
        <f t="shared" si="68"/>
        <v>22955</v>
      </c>
      <c r="O92" s="178">
        <f t="shared" si="68"/>
        <v>21800</v>
      </c>
      <c r="P92" s="178">
        <f t="shared" si="68"/>
        <v>20288</v>
      </c>
      <c r="Q92" s="179">
        <f>IFERROR(P92/O92-1,"-")</f>
        <v>-6.9357798165137652E-2</v>
      </c>
      <c r="R92" s="179">
        <f t="shared" ref="R92:R104" si="69">P92/P$8</f>
        <v>1.4369452447934816E-2</v>
      </c>
      <c r="S92" s="178">
        <f>S93+S96</f>
        <v>12754</v>
      </c>
      <c r="T92" s="178">
        <f>T93+T96</f>
        <v>20151</v>
      </c>
      <c r="U92" s="178">
        <f>U93+U96</f>
        <v>26502</v>
      </c>
      <c r="V92" s="178">
        <f>V93+V96</f>
        <v>25234</v>
      </c>
      <c r="W92" s="178">
        <f>W93+W96</f>
        <v>24153</v>
      </c>
      <c r="X92" s="179">
        <f>IFERROR(W92/V92-1,"-")</f>
        <v>-4.2839026709994399E-2</v>
      </c>
      <c r="Y92" s="179">
        <f>W92/W$8</f>
        <v>1.4008658189436174E-2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766</v>
      </c>
      <c r="F93" s="162">
        <v>2319</v>
      </c>
      <c r="G93" s="162">
        <v>2369</v>
      </c>
      <c r="H93" s="162">
        <v>2646</v>
      </c>
      <c r="I93" s="163">
        <f>IFERROR(H93/G93-1,"-")</f>
        <v>0.1169269734065006</v>
      </c>
      <c r="J93" s="163">
        <f t="shared" si="67"/>
        <v>8.4735992621627846E-3</v>
      </c>
      <c r="K93" s="162">
        <v>4723</v>
      </c>
      <c r="L93" s="162">
        <v>0</v>
      </c>
      <c r="M93" s="162">
        <v>4334</v>
      </c>
      <c r="N93" s="162">
        <v>14317</v>
      </c>
      <c r="O93" s="162">
        <v>11519</v>
      </c>
      <c r="P93" s="162">
        <v>10881</v>
      </c>
      <c r="Q93" s="163">
        <f>IFERROR(P93/O93-1,"-")</f>
        <v>-5.538675232225021E-2</v>
      </c>
      <c r="R93" s="163">
        <f t="shared" si="69"/>
        <v>7.7067237818404348E-3</v>
      </c>
      <c r="S93" s="162">
        <v>7454</v>
      </c>
      <c r="T93" s="162">
        <v>11803</v>
      </c>
      <c r="U93" s="162">
        <v>16636</v>
      </c>
      <c r="V93" s="162">
        <v>13888</v>
      </c>
      <c r="W93" s="162">
        <v>13527</v>
      </c>
      <c r="X93" s="163">
        <f>IFERROR(W93/V93-1,"-")</f>
        <v>-2.5993663594470084E-2</v>
      </c>
      <c r="Y93" s="163">
        <f>W93/W$8</f>
        <v>7.8456141816131801E-3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557</v>
      </c>
      <c r="F94" s="166">
        <v>1624</v>
      </c>
      <c r="G94" s="166">
        <v>1648</v>
      </c>
      <c r="H94" s="166">
        <v>1878</v>
      </c>
      <c r="I94" s="167">
        <f>IFERROR(H94/G94-1,"-")</f>
        <v>0.1395631067961165</v>
      </c>
      <c r="J94" s="167">
        <f t="shared" si="67"/>
        <v>6.0141418799477368E-3</v>
      </c>
      <c r="K94" s="166">
        <v>2176</v>
      </c>
      <c r="L94" s="166">
        <v>0</v>
      </c>
      <c r="M94" s="166">
        <v>1858</v>
      </c>
      <c r="N94" s="166">
        <v>3513</v>
      </c>
      <c r="O94" s="166">
        <v>2300</v>
      </c>
      <c r="P94" s="166">
        <v>2494</v>
      </c>
      <c r="Q94" s="167">
        <f>IFERROR(P94/O94-1,"-")</f>
        <v>8.4347826086956568E-2</v>
      </c>
      <c r="R94" s="167">
        <f t="shared" si="69"/>
        <v>1.7664340696544475E-3</v>
      </c>
      <c r="S94" s="166">
        <v>4239</v>
      </c>
      <c r="T94" s="166">
        <v>5649</v>
      </c>
      <c r="U94" s="166">
        <v>5137</v>
      </c>
      <c r="V94" s="166">
        <v>3948</v>
      </c>
      <c r="W94" s="166">
        <v>4372</v>
      </c>
      <c r="X94" s="167">
        <f>IFERROR(W94/V94-1,"-")</f>
        <v>0.10739614994934144</v>
      </c>
      <c r="Y94" s="167">
        <f>W94/W$8</f>
        <v>2.5357451912480832E-3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209</v>
      </c>
      <c r="F95" s="166">
        <v>695</v>
      </c>
      <c r="G95" s="166">
        <v>721</v>
      </c>
      <c r="H95" s="166">
        <v>768</v>
      </c>
      <c r="I95" s="167">
        <f>IFERROR(H95/G95-1,"-")</f>
        <v>6.5187239944521469E-2</v>
      </c>
      <c r="J95" s="167">
        <f t="shared" si="67"/>
        <v>2.4594573822150486E-3</v>
      </c>
      <c r="K95" s="166">
        <v>2547</v>
      </c>
      <c r="L95" s="166">
        <v>0</v>
      </c>
      <c r="M95" s="166">
        <v>2476</v>
      </c>
      <c r="N95" s="166">
        <v>10804</v>
      </c>
      <c r="O95" s="166">
        <v>9219</v>
      </c>
      <c r="P95" s="166">
        <v>8387</v>
      </c>
      <c r="Q95" s="167">
        <f>IFERROR(P95/O95-1,"-")</f>
        <v>-9.0248400043388632E-2</v>
      </c>
      <c r="R95" s="167">
        <f t="shared" si="69"/>
        <v>5.9402897121859869E-3</v>
      </c>
      <c r="S95" s="166">
        <v>3215</v>
      </c>
      <c r="T95" s="166">
        <v>6154</v>
      </c>
      <c r="U95" s="166">
        <v>11499</v>
      </c>
      <c r="V95" s="166">
        <v>9940</v>
      </c>
      <c r="W95" s="166">
        <v>9155</v>
      </c>
      <c r="X95" s="167">
        <f>IFERROR(W95/V95-1,"-")</f>
        <v>-7.8973843058350091E-2</v>
      </c>
      <c r="Y95" s="167">
        <f>W95/W$8</f>
        <v>5.3098689903650961E-3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203</v>
      </c>
      <c r="F96" s="162">
        <v>1228</v>
      </c>
      <c r="G96" s="162">
        <v>1065</v>
      </c>
      <c r="H96" s="162">
        <v>1219</v>
      </c>
      <c r="I96" s="163">
        <f>IFERROR(H96/G96-1,"-")</f>
        <v>0.14460093896713611</v>
      </c>
      <c r="J96" s="163">
        <f t="shared" si="67"/>
        <v>3.9037481105731048E-3</v>
      </c>
      <c r="K96" s="162">
        <v>3970</v>
      </c>
      <c r="L96" s="162">
        <v>0</v>
      </c>
      <c r="M96" s="162">
        <v>2404</v>
      </c>
      <c r="N96" s="162">
        <v>8638</v>
      </c>
      <c r="O96" s="162">
        <v>10281</v>
      </c>
      <c r="P96" s="162">
        <v>9407</v>
      </c>
      <c r="Q96" s="163">
        <f>IFERROR(P96/O96-1,"-")</f>
        <v>-8.5011185682326573E-2</v>
      </c>
      <c r="R96" s="163">
        <f t="shared" si="69"/>
        <v>6.6627286660943816E-3</v>
      </c>
      <c r="S96" s="162">
        <v>5300</v>
      </c>
      <c r="T96" s="162">
        <v>8348</v>
      </c>
      <c r="U96" s="162">
        <v>9866</v>
      </c>
      <c r="V96" s="162">
        <v>11346</v>
      </c>
      <c r="W96" s="162">
        <v>10626</v>
      </c>
      <c r="X96" s="163">
        <f>IFERROR(W96/V96-1,"-")</f>
        <v>-6.3458487572712885E-2</v>
      </c>
      <c r="Y96" s="163">
        <f>W96/W$8</f>
        <v>6.1630440078229943E-3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5</v>
      </c>
      <c r="F97" s="166">
        <v>62</v>
      </c>
      <c r="G97" s="166">
        <v>86</v>
      </c>
      <c r="H97" s="166">
        <v>72</v>
      </c>
      <c r="I97" s="167">
        <f t="shared" ref="I97:I104" si="70">IFERROR(H97/G97-1,"-")</f>
        <v>-0.16279069767441856</v>
      </c>
      <c r="J97" s="167">
        <f t="shared" si="67"/>
        <v>2.3057412958266084E-4</v>
      </c>
      <c r="K97" s="166">
        <v>915</v>
      </c>
      <c r="L97" s="166">
        <v>0</v>
      </c>
      <c r="M97" s="166">
        <v>267</v>
      </c>
      <c r="N97" s="166">
        <v>1375</v>
      </c>
      <c r="O97" s="166">
        <v>1659</v>
      </c>
      <c r="P97" s="166">
        <v>1367</v>
      </c>
      <c r="Q97" s="167">
        <f t="shared" ref="Q97:Q104" si="71">IFERROR(P97/O97-1,"-")</f>
        <v>-0.17600964436407474</v>
      </c>
      <c r="R97" s="167">
        <f t="shared" si="69"/>
        <v>9.6820985293409373E-4</v>
      </c>
      <c r="S97" s="166">
        <v>994</v>
      </c>
      <c r="T97" s="166">
        <v>1187</v>
      </c>
      <c r="U97" s="166">
        <v>1437</v>
      </c>
      <c r="V97" s="166">
        <v>1745</v>
      </c>
      <c r="W97" s="166">
        <v>1439</v>
      </c>
      <c r="X97" s="167">
        <f t="shared" ref="X97:X104" si="72">IFERROR(W97/V97-1,"-")</f>
        <v>-0.17535816618911171</v>
      </c>
      <c r="Y97" s="167">
        <f t="shared" ref="Y97:Y104" si="73">W97/W$8</f>
        <v>8.34615125847665E-4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37</v>
      </c>
      <c r="F98" s="166">
        <v>157</v>
      </c>
      <c r="G98" s="166">
        <v>187</v>
      </c>
      <c r="H98" s="166">
        <v>176</v>
      </c>
      <c r="I98" s="167">
        <f t="shared" si="70"/>
        <v>-5.8823529411764719E-2</v>
      </c>
      <c r="J98" s="167">
        <f t="shared" si="67"/>
        <v>5.6362565009094874E-4</v>
      </c>
      <c r="K98" s="166">
        <v>772</v>
      </c>
      <c r="L98" s="166">
        <v>0</v>
      </c>
      <c r="M98" s="166">
        <v>505</v>
      </c>
      <c r="N98" s="166">
        <v>1739</v>
      </c>
      <c r="O98" s="166">
        <v>2148</v>
      </c>
      <c r="P98" s="166">
        <v>1880</v>
      </c>
      <c r="Q98" s="167">
        <f t="shared" si="71"/>
        <v>-0.12476722532588458</v>
      </c>
      <c r="R98" s="167">
        <f t="shared" si="69"/>
        <v>1.3315541503409628E-3</v>
      </c>
      <c r="S98" s="166">
        <v>1071</v>
      </c>
      <c r="T98" s="166">
        <v>1672</v>
      </c>
      <c r="U98" s="166">
        <v>1896</v>
      </c>
      <c r="V98" s="166">
        <v>2335</v>
      </c>
      <c r="W98" s="166">
        <v>2056</v>
      </c>
      <c r="X98" s="167">
        <f t="shared" si="72"/>
        <v>-0.11948608137044969</v>
      </c>
      <c r="Y98" s="167">
        <f t="shared" si="73"/>
        <v>1.19247303595747E-3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80</v>
      </c>
      <c r="F99" s="166">
        <v>506</v>
      </c>
      <c r="G99" s="166">
        <v>354</v>
      </c>
      <c r="H99" s="166">
        <v>431</v>
      </c>
      <c r="I99" s="167">
        <f t="shared" si="70"/>
        <v>0.21751412429378525</v>
      </c>
      <c r="J99" s="167">
        <f t="shared" si="67"/>
        <v>1.380242359029539E-3</v>
      </c>
      <c r="K99" s="166">
        <v>622</v>
      </c>
      <c r="L99" s="166">
        <v>0</v>
      </c>
      <c r="M99" s="166">
        <v>481</v>
      </c>
      <c r="N99" s="166">
        <v>1461</v>
      </c>
      <c r="O99" s="166">
        <v>1610</v>
      </c>
      <c r="P99" s="166">
        <v>1461</v>
      </c>
      <c r="Q99" s="167">
        <f t="shared" si="71"/>
        <v>-9.254658385093173E-2</v>
      </c>
      <c r="R99" s="167">
        <f t="shared" si="69"/>
        <v>1.0347875604511418E-3</v>
      </c>
      <c r="S99" s="166">
        <v>1161</v>
      </c>
      <c r="T99" s="166">
        <v>1657</v>
      </c>
      <c r="U99" s="166">
        <v>1967</v>
      </c>
      <c r="V99" s="166">
        <v>1964</v>
      </c>
      <c r="W99" s="166">
        <v>1892</v>
      </c>
      <c r="X99" s="167">
        <f t="shared" si="72"/>
        <v>-3.6659877800407359E-2</v>
      </c>
      <c r="Y99" s="167">
        <f t="shared" si="73"/>
        <v>1.0973535914550259E-3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6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1.3770399405631134E-4</v>
      </c>
      <c r="K100" s="166">
        <v>210</v>
      </c>
      <c r="L100" s="166">
        <v>0</v>
      </c>
      <c r="M100" s="166">
        <v>179</v>
      </c>
      <c r="N100" s="166">
        <v>484</v>
      </c>
      <c r="O100" s="166">
        <v>507</v>
      </c>
      <c r="P100" s="166">
        <v>500</v>
      </c>
      <c r="Q100" s="167">
        <f t="shared" si="71"/>
        <v>-1.3806706114398382E-2</v>
      </c>
      <c r="R100" s="167">
        <f t="shared" si="69"/>
        <v>3.5413674211195821E-4</v>
      </c>
      <c r="S100" s="166">
        <v>265</v>
      </c>
      <c r="T100" s="166">
        <v>587</v>
      </c>
      <c r="U100" s="166">
        <v>501</v>
      </c>
      <c r="V100" s="166">
        <v>562</v>
      </c>
      <c r="W100" s="166">
        <v>543</v>
      </c>
      <c r="X100" s="167">
        <f t="shared" si="72"/>
        <v>-3.3807829181494609E-2</v>
      </c>
      <c r="Y100" s="167">
        <f t="shared" si="73"/>
        <v>3.1493816076114117E-4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1.3129915712345965E-4</v>
      </c>
      <c r="K101" s="166">
        <v>102</v>
      </c>
      <c r="L101" s="166">
        <v>0</v>
      </c>
      <c r="M101" s="166">
        <v>92</v>
      </c>
      <c r="N101" s="166">
        <v>205</v>
      </c>
      <c r="O101" s="166">
        <v>466</v>
      </c>
      <c r="P101" s="166">
        <v>425</v>
      </c>
      <c r="Q101" s="167">
        <f t="shared" si="71"/>
        <v>-8.7982832618025753E-2</v>
      </c>
      <c r="R101" s="167">
        <f t="shared" si="69"/>
        <v>3.0101623079516448E-4</v>
      </c>
      <c r="S101" s="166">
        <v>132</v>
      </c>
      <c r="T101" s="166">
        <v>342</v>
      </c>
      <c r="U101" s="166">
        <v>261</v>
      </c>
      <c r="V101" s="166">
        <v>495</v>
      </c>
      <c r="W101" s="166">
        <v>466</v>
      </c>
      <c r="X101" s="167">
        <f t="shared" si="72"/>
        <v>-5.858585858585863E-2</v>
      </c>
      <c r="Y101" s="167">
        <f t="shared" si="73"/>
        <v>2.7027842157401803E-4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3.8429021597110135E-5</v>
      </c>
      <c r="K102" s="166">
        <v>90</v>
      </c>
      <c r="L102" s="166">
        <v>0</v>
      </c>
      <c r="M102" s="166">
        <v>16</v>
      </c>
      <c r="N102" s="166">
        <v>79</v>
      </c>
      <c r="O102" s="166">
        <v>90</v>
      </c>
      <c r="P102" s="166">
        <v>114</v>
      </c>
      <c r="Q102" s="167">
        <f t="shared" si="71"/>
        <v>0.26666666666666661</v>
      </c>
      <c r="R102" s="167">
        <f t="shared" si="69"/>
        <v>8.0743177201526465E-5</v>
      </c>
      <c r="S102" s="166">
        <v>112</v>
      </c>
      <c r="T102" s="166">
        <v>175</v>
      </c>
      <c r="U102" s="166">
        <v>85</v>
      </c>
      <c r="V102" s="166">
        <v>104</v>
      </c>
      <c r="W102" s="166">
        <v>126</v>
      </c>
      <c r="X102" s="167">
        <f t="shared" si="72"/>
        <v>0.21153846153846145</v>
      </c>
      <c r="Y102" s="167">
        <f t="shared" si="73"/>
        <v>7.3079573215292421E-5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2.5619347731406759E-5</v>
      </c>
      <c r="K103" s="166">
        <v>61</v>
      </c>
      <c r="L103" s="166">
        <v>0</v>
      </c>
      <c r="M103" s="166">
        <v>8</v>
      </c>
      <c r="N103" s="166">
        <v>146</v>
      </c>
      <c r="O103" s="166">
        <v>254</v>
      </c>
      <c r="P103" s="166">
        <v>131</v>
      </c>
      <c r="Q103" s="167">
        <f t="shared" si="71"/>
        <v>-0.48425196850393704</v>
      </c>
      <c r="R103" s="167">
        <f t="shared" si="69"/>
        <v>9.2783826433333045E-5</v>
      </c>
      <c r="S103" s="166">
        <v>61</v>
      </c>
      <c r="T103" s="166">
        <v>77</v>
      </c>
      <c r="U103" s="166">
        <v>146</v>
      </c>
      <c r="V103" s="166">
        <v>265</v>
      </c>
      <c r="W103" s="166">
        <v>139</v>
      </c>
      <c r="X103" s="167">
        <f t="shared" si="72"/>
        <v>-0.47547169811320755</v>
      </c>
      <c r="Y103" s="167">
        <f t="shared" si="73"/>
        <v>8.0619529181949571E-5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75</v>
      </c>
      <c r="F104" s="171">
        <f t="shared" si="75"/>
        <v>424</v>
      </c>
      <c r="G104" s="171">
        <f t="shared" si="75"/>
        <v>329</v>
      </c>
      <c r="H104" s="171">
        <f t="shared" si="75"/>
        <v>436</v>
      </c>
      <c r="I104" s="172">
        <f t="shared" si="70"/>
        <v>0.32522796352583594</v>
      </c>
      <c r="J104" s="172">
        <f t="shared" si="67"/>
        <v>1.3962544513616683E-3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856</v>
      </c>
      <c r="N104" s="171">
        <f t="shared" si="76"/>
        <v>3149</v>
      </c>
      <c r="O104" s="171">
        <f t="shared" si="76"/>
        <v>3547</v>
      </c>
      <c r="P104" s="171">
        <f t="shared" si="76"/>
        <v>3529</v>
      </c>
      <c r="Q104" s="172">
        <f t="shared" si="71"/>
        <v>-5.0747110234000692E-3</v>
      </c>
      <c r="R104" s="172">
        <f t="shared" si="69"/>
        <v>2.4994971258262009E-3</v>
      </c>
      <c r="S104" s="171">
        <f>S96-SUM(S97:S103)</f>
        <v>1504</v>
      </c>
      <c r="T104" s="171">
        <f>T96-SUM(T97:T103)</f>
        <v>2651</v>
      </c>
      <c r="U104" s="171">
        <f>U96-SUM(U97:U103)</f>
        <v>3573</v>
      </c>
      <c r="V104" s="171">
        <f>V96-SUM(V97:V103)</f>
        <v>3876</v>
      </c>
      <c r="W104" s="171">
        <f>W96-SUM(W97:W103)</f>
        <v>3965</v>
      </c>
      <c r="X104" s="172">
        <f t="shared" si="72"/>
        <v>2.2961816305469451E-2</v>
      </c>
      <c r="Y104" s="172">
        <f t="shared" si="73"/>
        <v>2.299686569830432E-3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68287</v>
      </c>
      <c r="U106" s="178">
        <f>U107+U110</f>
        <v>92728</v>
      </c>
      <c r="V106" s="178">
        <f>V107+V110</f>
        <v>86636</v>
      </c>
      <c r="W106" s="178">
        <f>W107+W110</f>
        <v>95259</v>
      </c>
      <c r="X106" s="179">
        <f>IFERROR(W106/V106-1,"-")</f>
        <v>9.9531372639549476E-2</v>
      </c>
      <c r="Y106" s="179">
        <f>W106/W$8</f>
        <v>5.5249897340599534E-2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13107</v>
      </c>
      <c r="U107" s="162">
        <v>17275</v>
      </c>
      <c r="V107" s="162">
        <v>16131</v>
      </c>
      <c r="W107" s="162">
        <v>17740</v>
      </c>
      <c r="X107" s="163">
        <f>IFERROR(W107/V107-1,"-")</f>
        <v>9.9745831008617003E-2</v>
      </c>
      <c r="Y107" s="163">
        <f>W107/W$8</f>
        <v>1.0289139911422917E-2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5114</v>
      </c>
      <c r="U108" s="166">
        <v>6615</v>
      </c>
      <c r="V108" s="166">
        <v>4058</v>
      </c>
      <c r="W108" s="166">
        <v>5541</v>
      </c>
      <c r="X108" s="167">
        <f>IFERROR(W108/V108-1,"-")</f>
        <v>0.36545096106456376</v>
      </c>
      <c r="Y108" s="167">
        <f>W108/W$8</f>
        <v>3.2137612316344073E-3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7993</v>
      </c>
      <c r="U109" s="166">
        <v>10660</v>
      </c>
      <c r="V109" s="166">
        <v>12073</v>
      </c>
      <c r="W109" s="166">
        <v>12199</v>
      </c>
      <c r="X109" s="167">
        <f>IFERROR(W109/V109-1,"-")</f>
        <v>1.0436511223391065E-2</v>
      </c>
      <c r="Y109" s="167">
        <f>W109/W$8</f>
        <v>7.0753786797885104E-3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55180</v>
      </c>
      <c r="U110" s="162">
        <v>75453</v>
      </c>
      <c r="V110" s="162">
        <v>70505</v>
      </c>
      <c r="W110" s="162">
        <v>77519</v>
      </c>
      <c r="X110" s="163">
        <f>IFERROR(W110/V110-1,"-")</f>
        <v>9.9482306219417005E-2</v>
      </c>
      <c r="Y110" s="163">
        <f>W110/W$8</f>
        <v>4.4960757429176615E-2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30291</v>
      </c>
      <c r="U111" s="166">
        <v>48894</v>
      </c>
      <c r="V111" s="166">
        <v>42355</v>
      </c>
      <c r="W111" s="166">
        <v>44687</v>
      </c>
      <c r="X111" s="167">
        <f t="shared" ref="X111:X118" si="83">IFERROR(W111/V111-1,"-")</f>
        <v>5.5058434659426281E-2</v>
      </c>
      <c r="Y111" s="167">
        <f t="shared" ref="Y111:Y118" si="84">W111/W$8</f>
        <v>2.5918308637077558E-2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3092</v>
      </c>
      <c r="U112" s="166">
        <v>3778</v>
      </c>
      <c r="V112" s="166">
        <v>3352</v>
      </c>
      <c r="W112" s="166">
        <v>3940</v>
      </c>
      <c r="X112" s="167">
        <f t="shared" si="83"/>
        <v>0.17541766109785195</v>
      </c>
      <c r="Y112" s="167">
        <f t="shared" si="84"/>
        <v>2.2851866545099378E-3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3780</v>
      </c>
      <c r="U113" s="166">
        <v>6852</v>
      </c>
      <c r="V113" s="166">
        <v>4816</v>
      </c>
      <c r="W113" s="166">
        <v>6372</v>
      </c>
      <c r="X113" s="167">
        <f t="shared" si="83"/>
        <v>0.32308970099667778</v>
      </c>
      <c r="Y113" s="167">
        <f t="shared" si="84"/>
        <v>3.6957384168876456E-3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3219</v>
      </c>
      <c r="U114" s="166">
        <v>2628</v>
      </c>
      <c r="V114" s="166">
        <v>3107</v>
      </c>
      <c r="W114" s="166">
        <v>2989</v>
      </c>
      <c r="X114" s="167">
        <f t="shared" si="83"/>
        <v>-3.7978757644029582E-2</v>
      </c>
      <c r="Y114" s="167">
        <f t="shared" si="84"/>
        <v>1.7336098757183259E-3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2104</v>
      </c>
      <c r="U115" s="166">
        <v>1868</v>
      </c>
      <c r="V115" s="166">
        <v>2165</v>
      </c>
      <c r="W115" s="166">
        <v>2043</v>
      </c>
      <c r="X115" s="167">
        <f t="shared" si="83"/>
        <v>-5.635103926096996E-2</v>
      </c>
      <c r="Y115" s="167">
        <f t="shared" si="84"/>
        <v>1.1849330799908128E-3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413</v>
      </c>
      <c r="U116" s="166">
        <v>578</v>
      </c>
      <c r="V116" s="166">
        <v>806</v>
      </c>
      <c r="W116" s="166">
        <v>767</v>
      </c>
      <c r="X116" s="167">
        <f t="shared" si="83"/>
        <v>-4.8387096774193505E-2</v>
      </c>
      <c r="Y116" s="167">
        <f t="shared" si="84"/>
        <v>4.4485740203277214E-4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621</v>
      </c>
      <c r="U117" s="166">
        <v>362</v>
      </c>
      <c r="V117" s="166">
        <v>1002</v>
      </c>
      <c r="W117" s="166">
        <v>637</v>
      </c>
      <c r="X117" s="167">
        <f t="shared" si="83"/>
        <v>-0.36427145708582831</v>
      </c>
      <c r="Y117" s="167">
        <f t="shared" si="84"/>
        <v>3.6945784236620057E-4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11660</v>
      </c>
      <c r="U118" s="171">
        <f>U110-SUM(U111:U117)</f>
        <v>10493</v>
      </c>
      <c r="V118" s="171">
        <f>V110-SUM(V111:V117)</f>
        <v>12902</v>
      </c>
      <c r="W118" s="171">
        <f>W110-SUM(W111:W117)</f>
        <v>16084</v>
      </c>
      <c r="X118" s="172">
        <f t="shared" si="83"/>
        <v>0.24662842970082166</v>
      </c>
      <c r="Y118" s="172">
        <f t="shared" si="84"/>
        <v>9.32866552059336E-3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19550</v>
      </c>
      <c r="E120" s="178">
        <f t="shared" si="88"/>
        <v>32829</v>
      </c>
      <c r="F120" s="178">
        <f t="shared" si="88"/>
        <v>43190</v>
      </c>
      <c r="G120" s="178">
        <f t="shared" si="88"/>
        <v>44511</v>
      </c>
      <c r="H120" s="178">
        <f t="shared" si="88"/>
        <v>42611</v>
      </c>
      <c r="I120" s="179">
        <f>IFERROR(H120/G120-1,"-")</f>
        <v>-4.2686077598795835E-2</v>
      </c>
      <c r="J120" s="179">
        <f t="shared" ref="J120:J132" si="89">H120/H$8</f>
        <v>0.13645825327287167</v>
      </c>
      <c r="K120" s="178">
        <f t="shared" ref="K120:P120" si="90">K121+K124</f>
        <v>26292</v>
      </c>
      <c r="L120" s="178">
        <f t="shared" si="90"/>
        <v>25712</v>
      </c>
      <c r="M120" s="178">
        <f t="shared" si="90"/>
        <v>53984</v>
      </c>
      <c r="N120" s="178">
        <f t="shared" si="90"/>
        <v>65403</v>
      </c>
      <c r="O120" s="178">
        <f t="shared" si="90"/>
        <v>61420</v>
      </c>
      <c r="P120" s="178">
        <f t="shared" si="90"/>
        <v>77277</v>
      </c>
      <c r="Q120" s="179">
        <f>IFERROR(P120/O120-1,"-")</f>
        <v>0.25817323347443821</v>
      </c>
      <c r="R120" s="179">
        <f t="shared" ref="R120:R132" si="91">P120/P$8</f>
        <v>5.4733250040371585E-2</v>
      </c>
      <c r="S120" s="178">
        <f>S121+S124</f>
        <v>52853</v>
      </c>
      <c r="T120" s="178">
        <f>T121+T124</f>
        <v>86813</v>
      </c>
      <c r="U120" s="178">
        <f>U121+U124</f>
        <v>108593</v>
      </c>
      <c r="V120" s="178">
        <f>V121+V124</f>
        <v>105931</v>
      </c>
      <c r="W120" s="178">
        <f>W121+W124</f>
        <v>119888</v>
      </c>
      <c r="X120" s="179">
        <f>IFERROR(W120/V120-1,"-")</f>
        <v>0.13175557674335181</v>
      </c>
      <c r="Y120" s="179">
        <f>W120/W$8</f>
        <v>6.9534633917737926E-2</v>
      </c>
    </row>
    <row r="121" spans="1:25" x14ac:dyDescent="0.25">
      <c r="A121" s="57"/>
      <c r="B121" s="161" t="s">
        <v>99</v>
      </c>
      <c r="C121" s="162">
        <v>12262</v>
      </c>
      <c r="D121" s="162">
        <v>9862</v>
      </c>
      <c r="E121" s="162">
        <v>18062</v>
      </c>
      <c r="F121" s="162">
        <v>26156</v>
      </c>
      <c r="G121" s="162">
        <v>28110</v>
      </c>
      <c r="H121" s="162">
        <v>25065</v>
      </c>
      <c r="I121" s="163">
        <f>IFERROR(H121/G121-1,"-")</f>
        <v>-0.108324439701174</v>
      </c>
      <c r="J121" s="163">
        <f t="shared" si="89"/>
        <v>8.02686188609638E-2</v>
      </c>
      <c r="K121" s="162">
        <v>14678</v>
      </c>
      <c r="L121" s="162">
        <v>18868</v>
      </c>
      <c r="M121" s="162">
        <v>32505</v>
      </c>
      <c r="N121" s="162">
        <v>37243</v>
      </c>
      <c r="O121" s="162">
        <v>32952</v>
      </c>
      <c r="P121" s="162">
        <v>45988</v>
      </c>
      <c r="Q121" s="163">
        <f>IFERROR(P121/O121-1,"-")</f>
        <v>0.39560572954600626</v>
      </c>
      <c r="R121" s="163">
        <f t="shared" si="91"/>
        <v>3.2572080992489469E-2</v>
      </c>
      <c r="S121" s="162">
        <v>26940</v>
      </c>
      <c r="T121" s="162">
        <v>50567</v>
      </c>
      <c r="U121" s="162">
        <v>63399</v>
      </c>
      <c r="V121" s="162">
        <v>61062</v>
      </c>
      <c r="W121" s="162">
        <v>71053</v>
      </c>
      <c r="X121" s="163">
        <f>IFERROR(W121/V121-1,"-")</f>
        <v>0.16362058235891386</v>
      </c>
      <c r="Y121" s="163">
        <f>W121/W$8</f>
        <v>4.1210499330683908E-2</v>
      </c>
    </row>
    <row r="122" spans="1:25" x14ac:dyDescent="0.25">
      <c r="A122" s="57"/>
      <c r="B122" s="165" t="s">
        <v>105</v>
      </c>
      <c r="C122" s="166">
        <v>6450</v>
      </c>
      <c r="D122" s="166">
        <v>5080</v>
      </c>
      <c r="E122" s="166">
        <v>9481</v>
      </c>
      <c r="F122" s="166">
        <v>11586</v>
      </c>
      <c r="G122" s="166">
        <v>15351</v>
      </c>
      <c r="H122" s="166">
        <v>14170</v>
      </c>
      <c r="I122" s="167">
        <f>IFERROR(H122/G122-1,"-")</f>
        <v>-7.6933098820923695E-2</v>
      </c>
      <c r="J122" s="167">
        <f t="shared" si="89"/>
        <v>4.537826966925422E-2</v>
      </c>
      <c r="K122" s="166">
        <v>7265</v>
      </c>
      <c r="L122" s="166">
        <v>10256</v>
      </c>
      <c r="M122" s="166">
        <v>15226</v>
      </c>
      <c r="N122" s="166">
        <v>17626</v>
      </c>
      <c r="O122" s="166">
        <v>11425</v>
      </c>
      <c r="P122" s="166">
        <v>20975</v>
      </c>
      <c r="Q122" s="167">
        <f>IFERROR(P122/O122-1,"-")</f>
        <v>0.83588621444201316</v>
      </c>
      <c r="R122" s="167">
        <f t="shared" si="91"/>
        <v>1.4856036331596647E-2</v>
      </c>
      <c r="S122" s="166">
        <v>13715</v>
      </c>
      <c r="T122" s="166">
        <v>24707</v>
      </c>
      <c r="U122" s="166">
        <v>29212</v>
      </c>
      <c r="V122" s="166">
        <v>26776</v>
      </c>
      <c r="W122" s="166">
        <v>35145</v>
      </c>
      <c r="X122" s="167">
        <f>IFERROR(W122/V122-1,"-")</f>
        <v>0.31255602031670149</v>
      </c>
      <c r="Y122" s="167">
        <f>W122/W$8</f>
        <v>2.0383980957551208E-2</v>
      </c>
    </row>
    <row r="123" spans="1:25" x14ac:dyDescent="0.25">
      <c r="A123" s="57"/>
      <c r="B123" s="165" t="s">
        <v>102</v>
      </c>
      <c r="C123" s="166">
        <v>5812</v>
      </c>
      <c r="D123" s="166">
        <v>4782</v>
      </c>
      <c r="E123" s="166">
        <v>8581</v>
      </c>
      <c r="F123" s="166">
        <v>14570</v>
      </c>
      <c r="G123" s="166">
        <v>12759</v>
      </c>
      <c r="H123" s="166">
        <v>10895</v>
      </c>
      <c r="I123" s="167">
        <f>IFERROR(H123/G123-1,"-")</f>
        <v>-0.14609295399325961</v>
      </c>
      <c r="J123" s="167">
        <f t="shared" si="89"/>
        <v>3.489034919170958E-2</v>
      </c>
      <c r="K123" s="166">
        <v>7413</v>
      </c>
      <c r="L123" s="166">
        <v>8612</v>
      </c>
      <c r="M123" s="166">
        <v>17279</v>
      </c>
      <c r="N123" s="166">
        <v>19617</v>
      </c>
      <c r="O123" s="166">
        <v>21527</v>
      </c>
      <c r="P123" s="166">
        <v>25013</v>
      </c>
      <c r="Q123" s="167">
        <f>IFERROR(P123/O123-1,"-")</f>
        <v>0.16193617317786968</v>
      </c>
      <c r="R123" s="167">
        <f t="shared" si="91"/>
        <v>1.771604466089282E-2</v>
      </c>
      <c r="S123" s="166">
        <v>13225</v>
      </c>
      <c r="T123" s="166">
        <v>25860</v>
      </c>
      <c r="U123" s="166">
        <v>34187</v>
      </c>
      <c r="V123" s="166">
        <v>34286</v>
      </c>
      <c r="W123" s="166">
        <v>35908</v>
      </c>
      <c r="X123" s="167">
        <f>IFERROR(W123/V123-1,"-")</f>
        <v>4.7307939100507568E-2</v>
      </c>
      <c r="Y123" s="167">
        <f>W123/W$8</f>
        <v>2.0826518373132701E-2</v>
      </c>
    </row>
    <row r="124" spans="1:25" x14ac:dyDescent="0.25">
      <c r="A124" s="57"/>
      <c r="B124" s="161" t="s">
        <v>109</v>
      </c>
      <c r="C124" s="162">
        <v>14299</v>
      </c>
      <c r="D124" s="162">
        <v>9688</v>
      </c>
      <c r="E124" s="162">
        <v>14767</v>
      </c>
      <c r="F124" s="162">
        <v>17034</v>
      </c>
      <c r="G124" s="162">
        <v>16401</v>
      </c>
      <c r="H124" s="162">
        <v>17546</v>
      </c>
      <c r="I124" s="163">
        <f>IFERROR(H124/G124-1,"-")</f>
        <v>6.9812816291689561E-2</v>
      </c>
      <c r="J124" s="163">
        <f t="shared" si="89"/>
        <v>5.6189634411907871E-2</v>
      </c>
      <c r="K124" s="162">
        <v>11614</v>
      </c>
      <c r="L124" s="162">
        <v>6844</v>
      </c>
      <c r="M124" s="162">
        <v>21479</v>
      </c>
      <c r="N124" s="162">
        <v>28160</v>
      </c>
      <c r="O124" s="162">
        <v>28468</v>
      </c>
      <c r="P124" s="162">
        <v>31289</v>
      </c>
      <c r="Q124" s="163">
        <f>IFERROR(P124/O124-1,"-")</f>
        <v>9.909371926373467E-2</v>
      </c>
      <c r="R124" s="163">
        <f t="shared" si="91"/>
        <v>2.216116904788212E-2</v>
      </c>
      <c r="S124" s="162">
        <v>25913</v>
      </c>
      <c r="T124" s="162">
        <v>36246</v>
      </c>
      <c r="U124" s="162">
        <v>45194</v>
      </c>
      <c r="V124" s="162">
        <v>44869</v>
      </c>
      <c r="W124" s="162">
        <v>48835</v>
      </c>
      <c r="X124" s="163">
        <f>IFERROR(W124/V124-1,"-")</f>
        <v>8.8390648331810429E-2</v>
      </c>
      <c r="Y124" s="163">
        <f>W124/W$8</f>
        <v>2.832413458705401E-2</v>
      </c>
    </row>
    <row r="125" spans="1:25" s="57" customFormat="1" x14ac:dyDescent="0.25">
      <c r="B125" s="165" t="s">
        <v>112</v>
      </c>
      <c r="C125" s="166">
        <v>1009</v>
      </c>
      <c r="D125" s="166">
        <v>111</v>
      </c>
      <c r="E125" s="166">
        <v>775</v>
      </c>
      <c r="F125" s="166">
        <v>1276</v>
      </c>
      <c r="G125" s="166">
        <v>1231</v>
      </c>
      <c r="H125" s="166">
        <v>1332</v>
      </c>
      <c r="I125" s="167">
        <f t="shared" ref="I125:I132" si="92">IFERROR(H125/G125-1,"-")</f>
        <v>8.2047116165719025E-2</v>
      </c>
      <c r="J125" s="167">
        <f t="shared" si="89"/>
        <v>4.265621397279225E-3</v>
      </c>
      <c r="K125" s="166">
        <v>1801</v>
      </c>
      <c r="L125" s="166">
        <v>373</v>
      </c>
      <c r="M125" s="166">
        <v>2778</v>
      </c>
      <c r="N125" s="166">
        <v>3882</v>
      </c>
      <c r="O125" s="166">
        <v>4124</v>
      </c>
      <c r="P125" s="166">
        <v>3817</v>
      </c>
      <c r="Q125" s="167">
        <f t="shared" ref="Q125:Q132" si="93">IFERROR(P125/O125-1,"-")</f>
        <v>-7.444228903976724E-2</v>
      </c>
      <c r="R125" s="167">
        <f t="shared" si="91"/>
        <v>2.7034798892826891E-3</v>
      </c>
      <c r="S125" s="166">
        <v>2810</v>
      </c>
      <c r="T125" s="166">
        <v>3553</v>
      </c>
      <c r="U125" s="166">
        <v>5158</v>
      </c>
      <c r="V125" s="166">
        <v>5355</v>
      </c>
      <c r="W125" s="166">
        <v>5149</v>
      </c>
      <c r="X125" s="167">
        <f t="shared" ref="X125:X132" si="94">IFERROR(W125/V125-1,"-")</f>
        <v>-3.8468720821661972E-2</v>
      </c>
      <c r="Y125" s="167">
        <f t="shared" ref="Y125:Y132" si="95">W125/W$8</f>
        <v>2.9864025594090529E-3</v>
      </c>
    </row>
    <row r="126" spans="1:25" s="57" customFormat="1" x14ac:dyDescent="0.25">
      <c r="B126" s="165" t="s">
        <v>115</v>
      </c>
      <c r="C126" s="166">
        <v>1174</v>
      </c>
      <c r="D126" s="166">
        <v>899</v>
      </c>
      <c r="E126" s="166">
        <v>1376</v>
      </c>
      <c r="F126" s="166">
        <v>2662</v>
      </c>
      <c r="G126" s="166">
        <v>2597</v>
      </c>
      <c r="H126" s="166">
        <v>2612</v>
      </c>
      <c r="I126" s="167">
        <f t="shared" si="92"/>
        <v>5.7758952637658734E-3</v>
      </c>
      <c r="J126" s="167">
        <f t="shared" si="89"/>
        <v>8.3647170343043066E-3</v>
      </c>
      <c r="K126" s="166">
        <v>1720</v>
      </c>
      <c r="L126" s="166">
        <v>844</v>
      </c>
      <c r="M126" s="166">
        <v>2945</v>
      </c>
      <c r="N126" s="166">
        <v>4470</v>
      </c>
      <c r="O126" s="166">
        <v>4156</v>
      </c>
      <c r="P126" s="166">
        <v>5065</v>
      </c>
      <c r="Q126" s="167">
        <f t="shared" si="93"/>
        <v>0.21871992300288734</v>
      </c>
      <c r="R126" s="167">
        <f t="shared" si="91"/>
        <v>3.5874051975941365E-3</v>
      </c>
      <c r="S126" s="166">
        <v>2894</v>
      </c>
      <c r="T126" s="166">
        <v>4321</v>
      </c>
      <c r="U126" s="166">
        <v>7132</v>
      </c>
      <c r="V126" s="166">
        <v>6753</v>
      </c>
      <c r="W126" s="166">
        <v>7677</v>
      </c>
      <c r="X126" s="167">
        <f t="shared" si="94"/>
        <v>0.13682807641048433</v>
      </c>
      <c r="Y126" s="167">
        <f t="shared" si="95"/>
        <v>4.4526339966174597E-3</v>
      </c>
    </row>
    <row r="127" spans="1:25" x14ac:dyDescent="0.25">
      <c r="A127" s="57"/>
      <c r="B127" s="165" t="s">
        <v>118</v>
      </c>
      <c r="C127" s="166">
        <v>890</v>
      </c>
      <c r="D127" s="166">
        <v>827</v>
      </c>
      <c r="E127" s="166">
        <v>1152</v>
      </c>
      <c r="F127" s="166">
        <v>1443</v>
      </c>
      <c r="G127" s="166">
        <v>1328</v>
      </c>
      <c r="H127" s="166">
        <v>1475</v>
      </c>
      <c r="I127" s="167">
        <f t="shared" si="92"/>
        <v>0.11069277108433728</v>
      </c>
      <c r="J127" s="167">
        <f t="shared" si="89"/>
        <v>4.7235672379781213E-3</v>
      </c>
      <c r="K127" s="166">
        <v>1060</v>
      </c>
      <c r="L127" s="166">
        <v>1675</v>
      </c>
      <c r="M127" s="166">
        <v>2485</v>
      </c>
      <c r="N127" s="166">
        <v>2592</v>
      </c>
      <c r="O127" s="166">
        <v>2453</v>
      </c>
      <c r="P127" s="166">
        <v>2408</v>
      </c>
      <c r="Q127" s="167">
        <f t="shared" si="93"/>
        <v>-1.8344883815735846E-2</v>
      </c>
      <c r="R127" s="167">
        <f t="shared" si="91"/>
        <v>1.7055225500111908E-3</v>
      </c>
      <c r="S127" s="166">
        <v>1950</v>
      </c>
      <c r="T127" s="166">
        <v>3637</v>
      </c>
      <c r="U127" s="166">
        <v>4035</v>
      </c>
      <c r="V127" s="166">
        <v>3781</v>
      </c>
      <c r="W127" s="166">
        <v>3883</v>
      </c>
      <c r="X127" s="167">
        <f t="shared" si="94"/>
        <v>2.6976990214228946E-2</v>
      </c>
      <c r="Y127" s="167">
        <f t="shared" si="95"/>
        <v>2.2521268475792101E-3</v>
      </c>
    </row>
    <row r="128" spans="1:25" x14ac:dyDescent="0.25">
      <c r="A128" s="57"/>
      <c r="B128" s="165" t="s">
        <v>125</v>
      </c>
      <c r="C128" s="166">
        <v>261</v>
      </c>
      <c r="D128" s="166">
        <v>91</v>
      </c>
      <c r="E128" s="166">
        <v>313</v>
      </c>
      <c r="F128" s="166">
        <v>310</v>
      </c>
      <c r="G128" s="166">
        <v>322</v>
      </c>
      <c r="H128" s="166">
        <v>451</v>
      </c>
      <c r="I128" s="167">
        <f t="shared" si="92"/>
        <v>0.40062111801242239</v>
      </c>
      <c r="J128" s="167">
        <f t="shared" si="89"/>
        <v>1.4442907283580559E-3</v>
      </c>
      <c r="K128" s="166">
        <v>266</v>
      </c>
      <c r="L128" s="166">
        <v>144</v>
      </c>
      <c r="M128" s="166">
        <v>739</v>
      </c>
      <c r="N128" s="166">
        <v>817</v>
      </c>
      <c r="O128" s="166">
        <v>824</v>
      </c>
      <c r="P128" s="166">
        <v>744</v>
      </c>
      <c r="Q128" s="167">
        <f t="shared" si="93"/>
        <v>-9.7087378640776656E-2</v>
      </c>
      <c r="R128" s="167">
        <f t="shared" si="91"/>
        <v>5.2695547226259379E-4</v>
      </c>
      <c r="S128" s="166">
        <v>527</v>
      </c>
      <c r="T128" s="166">
        <v>1052</v>
      </c>
      <c r="U128" s="166">
        <v>1127</v>
      </c>
      <c r="V128" s="166">
        <v>1146</v>
      </c>
      <c r="W128" s="166">
        <v>1195</v>
      </c>
      <c r="X128" s="167">
        <f t="shared" si="94"/>
        <v>4.2757417102966766E-2</v>
      </c>
      <c r="Y128" s="167">
        <f t="shared" si="95"/>
        <v>6.9309595231963842E-4</v>
      </c>
    </row>
    <row r="129" spans="1:25" x14ac:dyDescent="0.25">
      <c r="A129" s="57"/>
      <c r="B129" s="165" t="s">
        <v>121</v>
      </c>
      <c r="C129" s="166">
        <v>170</v>
      </c>
      <c r="D129" s="166">
        <v>88</v>
      </c>
      <c r="E129" s="166">
        <v>236</v>
      </c>
      <c r="F129" s="166">
        <v>272</v>
      </c>
      <c r="G129" s="166">
        <v>279</v>
      </c>
      <c r="H129" s="166">
        <v>262</v>
      </c>
      <c r="I129" s="167">
        <f t="shared" si="92"/>
        <v>-6.0931899641577081E-2</v>
      </c>
      <c r="J129" s="167">
        <f t="shared" si="89"/>
        <v>8.3903363820357136E-4</v>
      </c>
      <c r="K129" s="166">
        <v>285</v>
      </c>
      <c r="L129" s="166">
        <v>154</v>
      </c>
      <c r="M129" s="166">
        <v>545</v>
      </c>
      <c r="N129" s="166">
        <v>582</v>
      </c>
      <c r="O129" s="166">
        <v>617</v>
      </c>
      <c r="P129" s="166">
        <v>754</v>
      </c>
      <c r="Q129" s="167">
        <f t="shared" si="93"/>
        <v>0.22204213938411677</v>
      </c>
      <c r="R129" s="167">
        <f t="shared" si="91"/>
        <v>5.3403820710483298E-4</v>
      </c>
      <c r="S129" s="166">
        <v>455</v>
      </c>
      <c r="T129" s="166">
        <v>781</v>
      </c>
      <c r="U129" s="166">
        <v>854</v>
      </c>
      <c r="V129" s="166">
        <v>896</v>
      </c>
      <c r="W129" s="166">
        <v>1016</v>
      </c>
      <c r="X129" s="167">
        <f t="shared" si="94"/>
        <v>0.1339285714285714</v>
      </c>
      <c r="Y129" s="167">
        <f t="shared" si="95"/>
        <v>5.8927655862489766E-4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137</v>
      </c>
      <c r="F130" s="166">
        <v>135</v>
      </c>
      <c r="G130" s="166">
        <v>158</v>
      </c>
      <c r="H130" s="166">
        <v>188</v>
      </c>
      <c r="I130" s="167">
        <f t="shared" si="92"/>
        <v>0.18987341772151889</v>
      </c>
      <c r="J130" s="167">
        <f t="shared" si="89"/>
        <v>6.0205467168805878E-4</v>
      </c>
      <c r="K130" s="166">
        <v>461</v>
      </c>
      <c r="L130" s="166">
        <v>19</v>
      </c>
      <c r="M130" s="166">
        <v>399</v>
      </c>
      <c r="N130" s="166">
        <v>614</v>
      </c>
      <c r="O130" s="166">
        <v>661</v>
      </c>
      <c r="P130" s="166">
        <v>454</v>
      </c>
      <c r="Q130" s="167">
        <f t="shared" si="93"/>
        <v>-0.31316187594553702</v>
      </c>
      <c r="R130" s="167">
        <f t="shared" si="91"/>
        <v>3.2155616183765804E-4</v>
      </c>
      <c r="S130" s="166">
        <v>630</v>
      </c>
      <c r="T130" s="166">
        <v>536</v>
      </c>
      <c r="U130" s="166">
        <v>749</v>
      </c>
      <c r="V130" s="166">
        <v>819</v>
      </c>
      <c r="W130" s="166">
        <v>642</v>
      </c>
      <c r="X130" s="167">
        <f t="shared" si="94"/>
        <v>-0.21611721611721613</v>
      </c>
      <c r="Y130" s="167">
        <f t="shared" si="95"/>
        <v>3.723578254302995E-4</v>
      </c>
    </row>
    <row r="131" spans="1:25" x14ac:dyDescent="0.25">
      <c r="A131" s="57"/>
      <c r="B131" s="165" t="s">
        <v>133</v>
      </c>
      <c r="C131" s="166">
        <v>146</v>
      </c>
      <c r="D131" s="166">
        <v>53</v>
      </c>
      <c r="E131" s="166">
        <v>125</v>
      </c>
      <c r="F131" s="166">
        <v>247</v>
      </c>
      <c r="G131" s="166">
        <v>166</v>
      </c>
      <c r="H131" s="166">
        <v>170</v>
      </c>
      <c r="I131" s="167">
        <f t="shared" si="92"/>
        <v>2.4096385542168752E-2</v>
      </c>
      <c r="J131" s="167">
        <f t="shared" si="89"/>
        <v>5.4441113929239366E-4</v>
      </c>
      <c r="K131" s="166">
        <v>824</v>
      </c>
      <c r="L131" s="166">
        <v>61</v>
      </c>
      <c r="M131" s="166">
        <v>854</v>
      </c>
      <c r="N131" s="166">
        <v>1174</v>
      </c>
      <c r="O131" s="166">
        <v>1126</v>
      </c>
      <c r="P131" s="166">
        <v>1171</v>
      </c>
      <c r="Q131" s="167">
        <f t="shared" si="93"/>
        <v>3.9964476021314477E-2</v>
      </c>
      <c r="R131" s="167">
        <f t="shared" si="91"/>
        <v>8.2938825002620614E-4</v>
      </c>
      <c r="S131" s="166">
        <v>970</v>
      </c>
      <c r="T131" s="166">
        <v>979</v>
      </c>
      <c r="U131" s="166">
        <v>1421</v>
      </c>
      <c r="V131" s="166">
        <v>1292</v>
      </c>
      <c r="W131" s="166">
        <v>1341</v>
      </c>
      <c r="X131" s="167">
        <f t="shared" si="94"/>
        <v>3.7925696594427238E-2</v>
      </c>
      <c r="Y131" s="167">
        <f t="shared" si="95"/>
        <v>7.7777545779132652E-4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7607</v>
      </c>
      <c r="E132" s="171">
        <f t="shared" si="97"/>
        <v>10653</v>
      </c>
      <c r="F132" s="171">
        <f t="shared" si="97"/>
        <v>10689</v>
      </c>
      <c r="G132" s="171">
        <f t="shared" si="97"/>
        <v>10320</v>
      </c>
      <c r="H132" s="171">
        <f t="shared" si="97"/>
        <v>11056</v>
      </c>
      <c r="I132" s="172">
        <f t="shared" si="92"/>
        <v>7.1317829457364423E-2</v>
      </c>
      <c r="J132" s="172">
        <f t="shared" si="89"/>
        <v>3.5405938564804139E-2</v>
      </c>
      <c r="K132" s="171">
        <f t="shared" ref="K132:P132" si="98">K124-SUM(K125:K131)</f>
        <v>5197</v>
      </c>
      <c r="L132" s="171">
        <f t="shared" si="98"/>
        <v>3574</v>
      </c>
      <c r="M132" s="171">
        <f t="shared" si="98"/>
        <v>10734</v>
      </c>
      <c r="N132" s="171">
        <f t="shared" si="98"/>
        <v>14029</v>
      </c>
      <c r="O132" s="171">
        <f t="shared" si="98"/>
        <v>14507</v>
      </c>
      <c r="P132" s="171">
        <f t="shared" si="98"/>
        <v>16876</v>
      </c>
      <c r="Q132" s="172">
        <f t="shared" si="93"/>
        <v>0.1633004756324532</v>
      </c>
      <c r="R132" s="172">
        <f t="shared" si="91"/>
        <v>1.1952823319762813E-2</v>
      </c>
      <c r="S132" s="171">
        <f>S124-SUM(S125:S131)</f>
        <v>15677</v>
      </c>
      <c r="T132" s="171">
        <f>T124-SUM(T125:T131)</f>
        <v>21387</v>
      </c>
      <c r="U132" s="171">
        <f>U124-SUM(U125:U131)</f>
        <v>24718</v>
      </c>
      <c r="V132" s="171">
        <f>V124-SUM(V125:V131)</f>
        <v>24827</v>
      </c>
      <c r="W132" s="171">
        <f>W124-SUM(W125:W131)</f>
        <v>27932</v>
      </c>
      <c r="X132" s="172">
        <f t="shared" si="94"/>
        <v>0.12506545293430538</v>
      </c>
      <c r="Y132" s="172">
        <f t="shared" si="95"/>
        <v>1.6200465389282128E-2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19242</v>
      </c>
      <c r="F134" s="178">
        <f t="shared" si="99"/>
        <v>18573</v>
      </c>
      <c r="G134" s="178">
        <f t="shared" si="99"/>
        <v>21086</v>
      </c>
      <c r="H134" s="178">
        <f t="shared" si="99"/>
        <v>20128</v>
      </c>
      <c r="I134" s="179">
        <f>IFERROR(H134/G134-1,"-")</f>
        <v>-4.5432988712890032E-2</v>
      </c>
      <c r="J134" s="179">
        <f t="shared" ref="J134:J146" si="100">H134/H$8</f>
        <v>6.4458278892219403E-2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66024</v>
      </c>
      <c r="N134" s="178">
        <f t="shared" si="101"/>
        <v>73849</v>
      </c>
      <c r="O134" s="178">
        <f t="shared" si="101"/>
        <v>77626</v>
      </c>
      <c r="P134" s="178">
        <f t="shared" si="101"/>
        <v>71340</v>
      </c>
      <c r="Q134" s="179">
        <f>IFERROR(P134/O134-1,"-")</f>
        <v>-8.0978022827403184E-2</v>
      </c>
      <c r="R134" s="179">
        <f t="shared" ref="R134:R146" si="102">P134/P$8</f>
        <v>5.0528230364534195E-2</v>
      </c>
      <c r="S134" s="178">
        <f>S135+S138</f>
        <v>39287</v>
      </c>
      <c r="T134" s="178">
        <f>T135+T138</f>
        <v>85266</v>
      </c>
      <c r="U134" s="178">
        <f>U135+U138</f>
        <v>92422</v>
      </c>
      <c r="V134" s="178">
        <f>V135+V138</f>
        <v>98712</v>
      </c>
      <c r="W134" s="178">
        <f>W135+W138</f>
        <v>91468</v>
      </c>
      <c r="X134" s="179">
        <f>IFERROR(W134/V134-1,"-")</f>
        <v>-7.3385201393954103E-2</v>
      </c>
      <c r="Y134" s="179">
        <f>W134/W$8</f>
        <v>5.3051130181399737E-2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1779</v>
      </c>
      <c r="F135" s="162">
        <v>2368</v>
      </c>
      <c r="G135" s="162">
        <v>2702</v>
      </c>
      <c r="H135" s="162">
        <v>755</v>
      </c>
      <c r="I135" s="163">
        <f>IFERROR(H135/G135-1,"-")</f>
        <v>-0.72057735011102886</v>
      </c>
      <c r="J135" s="163">
        <f t="shared" si="100"/>
        <v>2.4178259421515128E-3</v>
      </c>
      <c r="K135" s="162">
        <v>1373</v>
      </c>
      <c r="L135" s="162">
        <v>0</v>
      </c>
      <c r="M135" s="162">
        <v>5952</v>
      </c>
      <c r="N135" s="162">
        <v>5795</v>
      </c>
      <c r="O135" s="162">
        <v>3416</v>
      </c>
      <c r="P135" s="162">
        <v>3679</v>
      </c>
      <c r="Q135" s="163">
        <f>IFERROR(P135/O135-1,"-")</f>
        <v>7.6990632318501229E-2</v>
      </c>
      <c r="R135" s="163">
        <f t="shared" si="102"/>
        <v>2.6057381484597885E-3</v>
      </c>
      <c r="S135" s="162">
        <v>1887</v>
      </c>
      <c r="T135" s="162">
        <v>7731</v>
      </c>
      <c r="U135" s="162">
        <v>8163</v>
      </c>
      <c r="V135" s="162">
        <v>6118</v>
      </c>
      <c r="W135" s="162">
        <v>4434</v>
      </c>
      <c r="X135" s="163">
        <f>IFERROR(W135/V135-1,"-")</f>
        <v>-0.27525335076822488</v>
      </c>
      <c r="Y135" s="163">
        <f>W135/W$8</f>
        <v>2.5717049812429096E-3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1708</v>
      </c>
      <c r="F136" s="166">
        <v>2368</v>
      </c>
      <c r="G136" s="166">
        <v>2702</v>
      </c>
      <c r="H136" s="166">
        <v>755</v>
      </c>
      <c r="I136" s="167">
        <f>IFERROR(H136/G136-1,"-")</f>
        <v>-0.72057735011102886</v>
      </c>
      <c r="J136" s="167">
        <f t="shared" si="100"/>
        <v>2.4178259421515128E-3</v>
      </c>
      <c r="K136" s="166">
        <v>632</v>
      </c>
      <c r="L136" s="166">
        <v>0</v>
      </c>
      <c r="M136" s="166">
        <v>3781</v>
      </c>
      <c r="N136" s="166">
        <v>3022</v>
      </c>
      <c r="O136" s="166">
        <v>1009</v>
      </c>
      <c r="P136" s="166">
        <v>943</v>
      </c>
      <c r="Q136" s="167">
        <f>IFERROR(P136/O136-1,"-")</f>
        <v>-6.5411298315163569E-2</v>
      </c>
      <c r="R136" s="167">
        <f t="shared" si="102"/>
        <v>6.6790189562315316E-4</v>
      </c>
      <c r="S136" s="166">
        <v>1146</v>
      </c>
      <c r="T136" s="166">
        <v>5489</v>
      </c>
      <c r="U136" s="166">
        <v>5390</v>
      </c>
      <c r="V136" s="166">
        <v>3711</v>
      </c>
      <c r="W136" s="166">
        <v>1698</v>
      </c>
      <c r="X136" s="167">
        <f>IFERROR(W136/V136-1,"-")</f>
        <v>-0.54244139046079232</v>
      </c>
      <c r="Y136" s="167">
        <f>W136/W$8</f>
        <v>9.8483424856798843E-4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2171</v>
      </c>
      <c r="N137" s="166">
        <v>2773</v>
      </c>
      <c r="O137" s="166">
        <v>2407</v>
      </c>
      <c r="P137" s="166">
        <v>2736</v>
      </c>
      <c r="Q137" s="167">
        <f>IFERROR(P137/O137-1,"-")</f>
        <v>0.13668466971333615</v>
      </c>
      <c r="R137" s="167">
        <f t="shared" si="102"/>
        <v>1.9378362528366354E-3</v>
      </c>
      <c r="S137" s="166">
        <v>741</v>
      </c>
      <c r="T137" s="166">
        <v>2242</v>
      </c>
      <c r="U137" s="166">
        <v>2773</v>
      </c>
      <c r="V137" s="166">
        <v>2407</v>
      </c>
      <c r="W137" s="166">
        <v>2736</v>
      </c>
      <c r="X137" s="167">
        <f>IFERROR(W137/V137-1,"-")</f>
        <v>0.13668466971333615</v>
      </c>
      <c r="Y137" s="167">
        <f>W137/W$8</f>
        <v>1.5868707326749212E-3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17463</v>
      </c>
      <c r="F138" s="162">
        <v>16205</v>
      </c>
      <c r="G138" s="162">
        <v>18384</v>
      </c>
      <c r="H138" s="162">
        <v>19373</v>
      </c>
      <c r="I138" s="163">
        <f>IFERROR(H138/G138-1,"-")</f>
        <v>5.379677980852926E-2</v>
      </c>
      <c r="J138" s="163">
        <f t="shared" si="100"/>
        <v>6.2040452950067888E-2</v>
      </c>
      <c r="K138" s="162">
        <v>31161</v>
      </c>
      <c r="L138" s="162">
        <v>0</v>
      </c>
      <c r="M138" s="162">
        <v>60072</v>
      </c>
      <c r="N138" s="162">
        <v>68054</v>
      </c>
      <c r="O138" s="162">
        <v>74210</v>
      </c>
      <c r="P138" s="162">
        <v>67661</v>
      </c>
      <c r="Q138" s="163">
        <f>IFERROR(P138/O138-1,"-")</f>
        <v>-8.8249562053631547E-2</v>
      </c>
      <c r="R138" s="163">
        <f t="shared" si="102"/>
        <v>4.7922492216074405E-2</v>
      </c>
      <c r="S138" s="162">
        <v>37400</v>
      </c>
      <c r="T138" s="162">
        <v>77535</v>
      </c>
      <c r="U138" s="162">
        <v>84259</v>
      </c>
      <c r="V138" s="162">
        <v>92594</v>
      </c>
      <c r="W138" s="162">
        <v>87034</v>
      </c>
      <c r="X138" s="163">
        <f>IFERROR(W138/V138-1,"-")</f>
        <v>-6.0047087284273326E-2</v>
      </c>
      <c r="Y138" s="163">
        <f>W138/W$8</f>
        <v>5.047942520015683E-2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9027</v>
      </c>
      <c r="F139" s="166">
        <v>8375</v>
      </c>
      <c r="G139" s="166">
        <v>10258</v>
      </c>
      <c r="H139" s="166">
        <v>11012</v>
      </c>
      <c r="I139" s="167">
        <f t="shared" ref="I139:I146" si="103">IFERROR(H139/G139-1,"-")</f>
        <v>7.350360694092406E-2</v>
      </c>
      <c r="J139" s="167">
        <f t="shared" si="100"/>
        <v>3.5265032152281404E-2</v>
      </c>
      <c r="K139" s="166">
        <v>12322</v>
      </c>
      <c r="L139" s="166">
        <v>0</v>
      </c>
      <c r="M139" s="166">
        <v>23092</v>
      </c>
      <c r="N139" s="166">
        <v>24614</v>
      </c>
      <c r="O139" s="166">
        <v>28399</v>
      </c>
      <c r="P139" s="166">
        <v>27605</v>
      </c>
      <c r="Q139" s="167">
        <f t="shared" ref="Q139:Q146" si="104">IFERROR(P139/O139-1,"-")</f>
        <v>-2.7958730941230359E-2</v>
      </c>
      <c r="R139" s="167">
        <f t="shared" si="102"/>
        <v>1.9551889532001213E-2</v>
      </c>
      <c r="S139" s="166">
        <v>15636</v>
      </c>
      <c r="T139" s="166">
        <v>32119</v>
      </c>
      <c r="U139" s="166">
        <v>32989</v>
      </c>
      <c r="V139" s="166">
        <v>38657</v>
      </c>
      <c r="W139" s="166">
        <v>38617</v>
      </c>
      <c r="X139" s="167">
        <f t="shared" ref="X139:X146" si="105">IFERROR(W139/V139-1,"-")</f>
        <v>-1.0347414439816349E-3</v>
      </c>
      <c r="Y139" s="167">
        <f t="shared" ref="Y139:Y146" si="106">W139/W$8</f>
        <v>2.2397729197261487E-2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458</v>
      </c>
      <c r="F140" s="166">
        <v>914</v>
      </c>
      <c r="G140" s="166">
        <v>832</v>
      </c>
      <c r="H140" s="166">
        <v>908</v>
      </c>
      <c r="I140" s="167">
        <f t="shared" si="103"/>
        <v>9.1346153846153744E-2</v>
      </c>
      <c r="J140" s="167">
        <f t="shared" si="100"/>
        <v>2.9077959675146673E-3</v>
      </c>
      <c r="K140" s="166">
        <v>1709</v>
      </c>
      <c r="L140" s="166">
        <v>0</v>
      </c>
      <c r="M140" s="166">
        <v>4339</v>
      </c>
      <c r="N140" s="166">
        <v>6747</v>
      </c>
      <c r="O140" s="166">
        <v>8161</v>
      </c>
      <c r="P140" s="166">
        <v>6624</v>
      </c>
      <c r="Q140" s="167">
        <f t="shared" si="104"/>
        <v>-0.18833476289670381</v>
      </c>
      <c r="R140" s="167">
        <f t="shared" si="102"/>
        <v>4.691603559499222E-3</v>
      </c>
      <c r="S140" s="166">
        <v>2675</v>
      </c>
      <c r="T140" s="166">
        <v>4797</v>
      </c>
      <c r="U140" s="166">
        <v>7661</v>
      </c>
      <c r="V140" s="166">
        <v>8993</v>
      </c>
      <c r="W140" s="166">
        <v>7532</v>
      </c>
      <c r="X140" s="167">
        <f t="shared" si="105"/>
        <v>-0.16245969087067724</v>
      </c>
      <c r="Y140" s="167">
        <f t="shared" si="106"/>
        <v>4.3685344877585916E-3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2224</v>
      </c>
      <c r="F141" s="166">
        <v>1808</v>
      </c>
      <c r="G141" s="166">
        <v>2095</v>
      </c>
      <c r="H141" s="166">
        <v>2012</v>
      </c>
      <c r="I141" s="167">
        <f t="shared" si="103"/>
        <v>-3.9618138424820981E-2</v>
      </c>
      <c r="J141" s="167">
        <f t="shared" si="100"/>
        <v>6.4432659544487996E-3</v>
      </c>
      <c r="K141" s="166">
        <v>3010</v>
      </c>
      <c r="L141" s="166">
        <v>0</v>
      </c>
      <c r="M141" s="166">
        <v>7965</v>
      </c>
      <c r="N141" s="166">
        <v>7599</v>
      </c>
      <c r="O141" s="166">
        <v>7962</v>
      </c>
      <c r="P141" s="166">
        <v>6037</v>
      </c>
      <c r="Q141" s="167">
        <f t="shared" si="104"/>
        <v>-0.2417734237628737</v>
      </c>
      <c r="R141" s="167">
        <f t="shared" si="102"/>
        <v>4.2758470242597836E-3</v>
      </c>
      <c r="S141" s="166">
        <v>3097</v>
      </c>
      <c r="T141" s="166">
        <v>10189</v>
      </c>
      <c r="U141" s="166">
        <v>9407</v>
      </c>
      <c r="V141" s="166">
        <v>10057</v>
      </c>
      <c r="W141" s="166">
        <v>8049</v>
      </c>
      <c r="X141" s="167">
        <f t="shared" si="105"/>
        <v>-0.19966192701600871</v>
      </c>
      <c r="Y141" s="167">
        <f t="shared" si="106"/>
        <v>4.6683927365864181E-3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1624</v>
      </c>
      <c r="F142" s="166">
        <v>1183</v>
      </c>
      <c r="G142" s="166">
        <v>763</v>
      </c>
      <c r="H142" s="166">
        <v>670</v>
      </c>
      <c r="I142" s="167">
        <f t="shared" si="103"/>
        <v>-0.1218872870249017</v>
      </c>
      <c r="J142" s="167">
        <f t="shared" si="100"/>
        <v>2.1456203725053161E-3</v>
      </c>
      <c r="K142" s="166">
        <v>312</v>
      </c>
      <c r="L142" s="166">
        <v>0</v>
      </c>
      <c r="M142" s="166">
        <v>1754</v>
      </c>
      <c r="N142" s="166">
        <v>1872</v>
      </c>
      <c r="O142" s="166">
        <v>1479</v>
      </c>
      <c r="P142" s="166">
        <v>1350</v>
      </c>
      <c r="Q142" s="167">
        <f t="shared" si="104"/>
        <v>-8.7221095334685583E-2</v>
      </c>
      <c r="R142" s="167">
        <f t="shared" si="102"/>
        <v>9.5616920370228712E-4</v>
      </c>
      <c r="S142" s="166">
        <v>406</v>
      </c>
      <c r="T142" s="166">
        <v>3378</v>
      </c>
      <c r="U142" s="166">
        <v>3055</v>
      </c>
      <c r="V142" s="166">
        <v>2242</v>
      </c>
      <c r="W142" s="166">
        <v>2020</v>
      </c>
      <c r="X142" s="167">
        <f t="shared" si="105"/>
        <v>-9.9018733273862569E-2</v>
      </c>
      <c r="Y142" s="167">
        <f t="shared" si="106"/>
        <v>1.1715931578959579E-3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150</v>
      </c>
      <c r="F143" s="166">
        <v>213</v>
      </c>
      <c r="G143" s="166">
        <v>309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1316</v>
      </c>
      <c r="N143" s="166">
        <v>1490</v>
      </c>
      <c r="O143" s="166">
        <v>1717</v>
      </c>
      <c r="P143" s="166">
        <v>1449</v>
      </c>
      <c r="Q143" s="167">
        <f t="shared" si="104"/>
        <v>-0.1560861968549796</v>
      </c>
      <c r="R143" s="167">
        <f t="shared" si="102"/>
        <v>1.0262882786404549E-3</v>
      </c>
      <c r="S143" s="166">
        <v>671</v>
      </c>
      <c r="T143" s="166">
        <v>1466</v>
      </c>
      <c r="U143" s="166">
        <v>1703</v>
      </c>
      <c r="V143" s="166">
        <v>2026</v>
      </c>
      <c r="W143" s="166">
        <v>1449</v>
      </c>
      <c r="X143" s="167">
        <f t="shared" si="105"/>
        <v>-0.28479763079960518</v>
      </c>
      <c r="Y143" s="167">
        <f t="shared" si="106"/>
        <v>8.4041509197586286E-4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1480</v>
      </c>
      <c r="N144" s="166">
        <v>1805</v>
      </c>
      <c r="O144" s="166">
        <v>1790</v>
      </c>
      <c r="P144" s="166">
        <v>1975</v>
      </c>
      <c r="Q144" s="167">
        <f t="shared" si="104"/>
        <v>0.1033519553072626</v>
      </c>
      <c r="R144" s="167">
        <f t="shared" si="102"/>
        <v>1.398840131342235E-3</v>
      </c>
      <c r="S144" s="166">
        <v>1581</v>
      </c>
      <c r="T144" s="166">
        <v>1548</v>
      </c>
      <c r="U144" s="166">
        <v>1944</v>
      </c>
      <c r="V144" s="166">
        <v>1796</v>
      </c>
      <c r="W144" s="166">
        <v>1975</v>
      </c>
      <c r="X144" s="167">
        <f t="shared" si="105"/>
        <v>9.9665924276169271E-2</v>
      </c>
      <c r="Y144" s="167">
        <f t="shared" si="106"/>
        <v>1.1454933103190678E-3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664</v>
      </c>
      <c r="N145" s="166">
        <v>1226</v>
      </c>
      <c r="O145" s="166">
        <v>1096</v>
      </c>
      <c r="P145" s="166">
        <v>798</v>
      </c>
      <c r="Q145" s="167">
        <f t="shared" si="104"/>
        <v>-0.27189781021897808</v>
      </c>
      <c r="R145" s="167">
        <f t="shared" si="102"/>
        <v>5.6520224041068528E-4</v>
      </c>
      <c r="S145" s="166">
        <v>3277</v>
      </c>
      <c r="T145" s="166">
        <v>713</v>
      </c>
      <c r="U145" s="166">
        <v>1288</v>
      </c>
      <c r="V145" s="166">
        <v>1149</v>
      </c>
      <c r="W145" s="166">
        <v>798</v>
      </c>
      <c r="X145" s="167">
        <f t="shared" si="105"/>
        <v>-0.3054830287206266</v>
      </c>
      <c r="Y145" s="167">
        <f t="shared" si="106"/>
        <v>4.6283729703018535E-4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3863</v>
      </c>
      <c r="F146" s="171">
        <f t="shared" si="108"/>
        <v>3511</v>
      </c>
      <c r="G146" s="171">
        <f t="shared" si="108"/>
        <v>4068</v>
      </c>
      <c r="H146" s="171">
        <f t="shared" si="108"/>
        <v>4771</v>
      </c>
      <c r="I146" s="172">
        <f t="shared" si="103"/>
        <v>0.17281219272369719</v>
      </c>
      <c r="J146" s="172">
        <f t="shared" si="100"/>
        <v>1.5278738503317705E-2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19462</v>
      </c>
      <c r="N146" s="171">
        <f t="shared" si="109"/>
        <v>22701</v>
      </c>
      <c r="O146" s="171">
        <f t="shared" si="109"/>
        <v>23606</v>
      </c>
      <c r="P146" s="171">
        <f t="shared" si="109"/>
        <v>21823</v>
      </c>
      <c r="Q146" s="172">
        <f t="shared" si="104"/>
        <v>-7.5531644497161765E-2</v>
      </c>
      <c r="R146" s="172">
        <f t="shared" si="102"/>
        <v>1.5456652246218528E-2</v>
      </c>
      <c r="S146" s="171">
        <f>S138-SUM(S139:S145)</f>
        <v>10057</v>
      </c>
      <c r="T146" s="171">
        <f>T138-SUM(T139:T145)</f>
        <v>23325</v>
      </c>
      <c r="U146" s="171">
        <f>U138-SUM(U139:U145)</f>
        <v>26212</v>
      </c>
      <c r="V146" s="171">
        <f>V138-SUM(V139:V145)</f>
        <v>27674</v>
      </c>
      <c r="W146" s="171">
        <f>W138-SUM(W139:W145)</f>
        <v>26594</v>
      </c>
      <c r="X146" s="172">
        <f t="shared" si="105"/>
        <v>-3.9025800390258047E-2</v>
      </c>
      <c r="Y146" s="172">
        <f t="shared" si="106"/>
        <v>1.5424429921329259E-2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2656</v>
      </c>
      <c r="E148" s="178">
        <f t="shared" si="110"/>
        <v>12694</v>
      </c>
      <c r="F148" s="178">
        <f t="shared" si="110"/>
        <v>12356</v>
      </c>
      <c r="G148" s="178">
        <f t="shared" si="110"/>
        <v>14219</v>
      </c>
      <c r="H148" s="178">
        <f t="shared" si="110"/>
        <v>13918</v>
      </c>
      <c r="I148" s="179">
        <f>IFERROR(H148/G148-1,"-")</f>
        <v>-2.1168858569519666E-2</v>
      </c>
      <c r="J148" s="179">
        <f t="shared" ref="J148:J160" si="111">H148/H$8</f>
        <v>4.4571260215714906E-2</v>
      </c>
      <c r="K148" s="178">
        <f t="shared" ref="K148:P148" si="112">K149+K152</f>
        <v>16907</v>
      </c>
      <c r="L148" s="178">
        <f t="shared" si="112"/>
        <v>14234</v>
      </c>
      <c r="M148" s="178">
        <f t="shared" si="112"/>
        <v>32159</v>
      </c>
      <c r="N148" s="178">
        <f t="shared" si="112"/>
        <v>33450</v>
      </c>
      <c r="O148" s="178">
        <f t="shared" si="112"/>
        <v>35137</v>
      </c>
      <c r="P148" s="178">
        <f t="shared" si="112"/>
        <v>31584</v>
      </c>
      <c r="Q148" s="179">
        <f>IFERROR(P148/O148-1,"-")</f>
        <v>-0.10111847909610949</v>
      </c>
      <c r="R148" s="179">
        <f t="shared" ref="R148:R160" si="113">P148/P$8</f>
        <v>2.2370109725728175E-2</v>
      </c>
      <c r="S148" s="178">
        <f>S149+S152</f>
        <v>22394</v>
      </c>
      <c r="T148" s="178">
        <f>T149+T152</f>
        <v>44853</v>
      </c>
      <c r="U148" s="178">
        <f>U149+U152</f>
        <v>45806</v>
      </c>
      <c r="V148" s="178">
        <f>V149+V152</f>
        <v>49356</v>
      </c>
      <c r="W148" s="178">
        <f>W149+W152</f>
        <v>45502</v>
      </c>
      <c r="X148" s="179">
        <f>IFERROR(W148/V148-1,"-")</f>
        <v>-7.8085744387713762E-2</v>
      </c>
      <c r="Y148" s="179">
        <f>W148/W$8</f>
        <v>2.6391005876525681E-2</v>
      </c>
    </row>
    <row r="149" spans="1:25" x14ac:dyDescent="0.25">
      <c r="A149" s="57"/>
      <c r="B149" s="161" t="s">
        <v>99</v>
      </c>
      <c r="C149" s="162">
        <v>3443</v>
      </c>
      <c r="D149" s="162">
        <v>1310</v>
      </c>
      <c r="E149" s="162">
        <v>7630</v>
      </c>
      <c r="F149" s="162">
        <v>7654</v>
      </c>
      <c r="G149" s="162">
        <v>7082</v>
      </c>
      <c r="H149" s="162">
        <v>6514</v>
      </c>
      <c r="I149" s="163">
        <f>IFERROR(H149/G149-1,"-")</f>
        <v>-8.0203332391979631E-2</v>
      </c>
      <c r="J149" s="163">
        <f t="shared" si="111"/>
        <v>2.0860553890297954E-2</v>
      </c>
      <c r="K149" s="162">
        <v>4415</v>
      </c>
      <c r="L149" s="162">
        <v>10211</v>
      </c>
      <c r="M149" s="162">
        <v>16106</v>
      </c>
      <c r="N149" s="162">
        <v>14608</v>
      </c>
      <c r="O149" s="162">
        <v>14494</v>
      </c>
      <c r="P149" s="162">
        <v>11361</v>
      </c>
      <c r="Q149" s="163">
        <f>IFERROR(P149/O149-1,"-")</f>
        <v>-0.21615841037670758</v>
      </c>
      <c r="R149" s="163">
        <f t="shared" si="113"/>
        <v>8.0466950542679144E-3</v>
      </c>
      <c r="S149" s="162">
        <v>7858</v>
      </c>
      <c r="T149" s="162">
        <v>23736</v>
      </c>
      <c r="U149" s="162">
        <v>22262</v>
      </c>
      <c r="V149" s="162">
        <v>21576</v>
      </c>
      <c r="W149" s="162">
        <v>17875</v>
      </c>
      <c r="X149" s="163">
        <f>IFERROR(W149/V149-1,"-")</f>
        <v>-0.17153318502039305</v>
      </c>
      <c r="Y149" s="163">
        <f>W149/W$8</f>
        <v>1.0367439454153587E-2</v>
      </c>
    </row>
    <row r="150" spans="1:25" x14ac:dyDescent="0.25">
      <c r="A150" s="57"/>
      <c r="B150" s="165" t="s">
        <v>105</v>
      </c>
      <c r="C150" s="166">
        <v>545</v>
      </c>
      <c r="D150" s="166">
        <v>931</v>
      </c>
      <c r="E150" s="166">
        <v>1817</v>
      </c>
      <c r="F150" s="166">
        <v>1788</v>
      </c>
      <c r="G150" s="166">
        <v>1534</v>
      </c>
      <c r="H150" s="166">
        <v>1926</v>
      </c>
      <c r="I150" s="167">
        <f>IFERROR(H150/G150-1,"-")</f>
        <v>0.2555410691003912</v>
      </c>
      <c r="J150" s="167">
        <f t="shared" si="111"/>
        <v>6.1678579663361774E-3</v>
      </c>
      <c r="K150" s="166">
        <v>3315</v>
      </c>
      <c r="L150" s="166">
        <v>9355</v>
      </c>
      <c r="M150" s="166">
        <v>14382</v>
      </c>
      <c r="N150" s="166">
        <v>13745</v>
      </c>
      <c r="O150" s="166">
        <v>13854</v>
      </c>
      <c r="P150" s="166">
        <v>9873</v>
      </c>
      <c r="Q150" s="167">
        <f>IFERROR(P150/O150-1,"-")</f>
        <v>-0.28735383282806415</v>
      </c>
      <c r="R150" s="167">
        <f t="shared" si="113"/>
        <v>6.9927841097427263E-3</v>
      </c>
      <c r="S150" s="166">
        <v>3860</v>
      </c>
      <c r="T150" s="166">
        <v>16199</v>
      </c>
      <c r="U150" s="166">
        <v>15533</v>
      </c>
      <c r="V150" s="166">
        <v>15388</v>
      </c>
      <c r="W150" s="166">
        <v>11799</v>
      </c>
      <c r="X150" s="167">
        <f>IFERROR(W150/V150-1,"-")</f>
        <v>-0.23323368858851057</v>
      </c>
      <c r="Y150" s="167">
        <f>W150/W$8</f>
        <v>6.8433800346605978E-3</v>
      </c>
    </row>
    <row r="151" spans="1:25" x14ac:dyDescent="0.25">
      <c r="A151" s="57"/>
      <c r="B151" s="165" t="s">
        <v>102</v>
      </c>
      <c r="C151" s="166">
        <v>2898</v>
      </c>
      <c r="D151" s="166">
        <v>379</v>
      </c>
      <c r="E151" s="166">
        <v>5813</v>
      </c>
      <c r="F151" s="166">
        <v>5866</v>
      </c>
      <c r="G151" s="166">
        <v>5548</v>
      </c>
      <c r="H151" s="166">
        <v>4588</v>
      </c>
      <c r="I151" s="167">
        <f>IFERROR(H151/G151-1,"-")</f>
        <v>-0.17303532804614274</v>
      </c>
      <c r="J151" s="167">
        <f t="shared" si="111"/>
        <v>1.4692695923961776E-2</v>
      </c>
      <c r="K151" s="166">
        <v>1100</v>
      </c>
      <c r="L151" s="166">
        <v>856</v>
      </c>
      <c r="M151" s="166">
        <v>1724</v>
      </c>
      <c r="N151" s="166">
        <v>863</v>
      </c>
      <c r="O151" s="166">
        <v>640</v>
      </c>
      <c r="P151" s="166">
        <v>1488</v>
      </c>
      <c r="Q151" s="167">
        <f>IFERROR(P151/O151-1,"-")</f>
        <v>1.3250000000000002</v>
      </c>
      <c r="R151" s="167">
        <f t="shared" si="113"/>
        <v>1.0539109445251876E-3</v>
      </c>
      <c r="S151" s="166">
        <v>3998</v>
      </c>
      <c r="T151" s="166">
        <v>7537</v>
      </c>
      <c r="U151" s="166">
        <v>6729</v>
      </c>
      <c r="V151" s="166">
        <v>6188</v>
      </c>
      <c r="W151" s="166">
        <v>6076</v>
      </c>
      <c r="X151" s="167">
        <f>IFERROR(W151/V151-1,"-")</f>
        <v>-1.8099547511312264E-2</v>
      </c>
      <c r="Y151" s="167">
        <f>W151/W$8</f>
        <v>3.5240594194929902E-3</v>
      </c>
    </row>
    <row r="152" spans="1:25" x14ac:dyDescent="0.25">
      <c r="A152" s="57"/>
      <c r="B152" s="161" t="s">
        <v>109</v>
      </c>
      <c r="C152" s="162">
        <v>2044</v>
      </c>
      <c r="D152" s="162">
        <v>1346</v>
      </c>
      <c r="E152" s="162">
        <v>5064</v>
      </c>
      <c r="F152" s="162">
        <v>4702</v>
      </c>
      <c r="G152" s="162">
        <v>7137</v>
      </c>
      <c r="H152" s="162">
        <v>7404</v>
      </c>
      <c r="I152" s="163">
        <f>IFERROR(H152/G152-1,"-")</f>
        <v>3.7410676754939143E-2</v>
      </c>
      <c r="J152" s="163">
        <f t="shared" si="111"/>
        <v>2.3710706325416955E-2</v>
      </c>
      <c r="K152" s="162">
        <v>12492</v>
      </c>
      <c r="L152" s="162">
        <v>4023</v>
      </c>
      <c r="M152" s="162">
        <v>16053</v>
      </c>
      <c r="N152" s="162">
        <v>18842</v>
      </c>
      <c r="O152" s="162">
        <v>20643</v>
      </c>
      <c r="P152" s="162">
        <v>20223</v>
      </c>
      <c r="Q152" s="163">
        <f>IFERROR(P152/O152-1,"-")</f>
        <v>-2.0345879959308255E-2</v>
      </c>
      <c r="R152" s="163">
        <f t="shared" si="113"/>
        <v>1.4323414671460262E-2</v>
      </c>
      <c r="S152" s="162">
        <v>14536</v>
      </c>
      <c r="T152" s="162">
        <v>21117</v>
      </c>
      <c r="U152" s="162">
        <v>23544</v>
      </c>
      <c r="V152" s="162">
        <v>27780</v>
      </c>
      <c r="W152" s="162">
        <v>27627</v>
      </c>
      <c r="X152" s="163">
        <f>IFERROR(W152/V152-1,"-")</f>
        <v>-5.5075593952483848E-3</v>
      </c>
      <c r="Y152" s="163">
        <f>W152/W$8</f>
        <v>1.6023566422372092E-2</v>
      </c>
    </row>
    <row r="153" spans="1:25" s="57" customFormat="1" x14ac:dyDescent="0.25">
      <c r="B153" s="165" t="s">
        <v>112</v>
      </c>
      <c r="C153" s="166">
        <v>267</v>
      </c>
      <c r="D153" s="166">
        <v>64</v>
      </c>
      <c r="E153" s="166">
        <v>479</v>
      </c>
      <c r="F153" s="166">
        <v>383</v>
      </c>
      <c r="G153" s="166">
        <v>641</v>
      </c>
      <c r="H153" s="166">
        <v>610</v>
      </c>
      <c r="I153" s="167">
        <f t="shared" ref="I153:I160" si="114">IFERROR(H153/G153-1,"-")</f>
        <v>-4.8361934477379132E-2</v>
      </c>
      <c r="J153" s="167">
        <f t="shared" si="111"/>
        <v>1.9534752645197651E-3</v>
      </c>
      <c r="K153" s="166">
        <v>4639</v>
      </c>
      <c r="L153" s="166">
        <v>150</v>
      </c>
      <c r="M153" s="166">
        <v>7006</v>
      </c>
      <c r="N153" s="166">
        <v>7775</v>
      </c>
      <c r="O153" s="166">
        <v>8557</v>
      </c>
      <c r="P153" s="166">
        <v>6724</v>
      </c>
      <c r="Q153" s="167">
        <f t="shared" ref="Q153:Q160" si="115">IFERROR(P153/O153-1,"-")</f>
        <v>-0.21421058782283509</v>
      </c>
      <c r="R153" s="167">
        <f t="shared" si="113"/>
        <v>4.7624309079216135E-3</v>
      </c>
      <c r="S153" s="166">
        <v>4906</v>
      </c>
      <c r="T153" s="166">
        <v>7485</v>
      </c>
      <c r="U153" s="166">
        <v>8158</v>
      </c>
      <c r="V153" s="166">
        <v>9198</v>
      </c>
      <c r="W153" s="166">
        <v>7334</v>
      </c>
      <c r="X153" s="167">
        <f t="shared" ref="X153:X160" si="116">IFERROR(W153/V153-1,"-")</f>
        <v>-0.20265275059795607</v>
      </c>
      <c r="Y153" s="167">
        <f t="shared" ref="Y153:Y160" si="117">W153/W$8</f>
        <v>4.2536951584202752E-3</v>
      </c>
    </row>
    <row r="154" spans="1:25" s="57" customFormat="1" x14ac:dyDescent="0.25">
      <c r="B154" s="165" t="s">
        <v>115</v>
      </c>
      <c r="C154" s="166">
        <v>395</v>
      </c>
      <c r="D154" s="166">
        <v>199</v>
      </c>
      <c r="E154" s="166">
        <v>1009</v>
      </c>
      <c r="F154" s="166">
        <v>1042</v>
      </c>
      <c r="G154" s="166">
        <v>1483</v>
      </c>
      <c r="H154" s="166">
        <v>1414</v>
      </c>
      <c r="I154" s="167">
        <f t="shared" si="114"/>
        <v>-4.6527309507754522E-2</v>
      </c>
      <c r="J154" s="167">
        <f t="shared" si="111"/>
        <v>4.5282197115261444E-3</v>
      </c>
      <c r="K154" s="166">
        <v>3440</v>
      </c>
      <c r="L154" s="166">
        <v>787</v>
      </c>
      <c r="M154" s="166">
        <v>3627</v>
      </c>
      <c r="N154" s="166">
        <v>3629</v>
      </c>
      <c r="O154" s="166">
        <v>3437</v>
      </c>
      <c r="P154" s="166">
        <v>3380</v>
      </c>
      <c r="Q154" s="167">
        <f t="shared" si="115"/>
        <v>-1.6584230433517644E-2</v>
      </c>
      <c r="R154" s="167">
        <f t="shared" si="113"/>
        <v>2.3939643766768375E-3</v>
      </c>
      <c r="S154" s="166">
        <v>3835</v>
      </c>
      <c r="T154" s="166">
        <v>4636</v>
      </c>
      <c r="U154" s="166">
        <v>4671</v>
      </c>
      <c r="V154" s="166">
        <v>4920</v>
      </c>
      <c r="W154" s="166">
        <v>4794</v>
      </c>
      <c r="X154" s="167">
        <f t="shared" si="116"/>
        <v>-2.5609756097560998E-2</v>
      </c>
      <c r="Y154" s="167">
        <f t="shared" si="117"/>
        <v>2.7805037618580308E-3</v>
      </c>
    </row>
    <row r="155" spans="1:25" x14ac:dyDescent="0.25">
      <c r="A155" s="57"/>
      <c r="B155" s="165" t="s">
        <v>118</v>
      </c>
      <c r="C155" s="166">
        <v>268</v>
      </c>
      <c r="D155" s="166">
        <v>331</v>
      </c>
      <c r="E155" s="166">
        <v>925</v>
      </c>
      <c r="F155" s="166">
        <v>886</v>
      </c>
      <c r="G155" s="166">
        <v>1176</v>
      </c>
      <c r="H155" s="166">
        <v>1268</v>
      </c>
      <c r="I155" s="167">
        <f t="shared" si="114"/>
        <v>7.8231292517006779E-2</v>
      </c>
      <c r="J155" s="167">
        <f t="shared" si="111"/>
        <v>4.0606666154279708E-3</v>
      </c>
      <c r="K155" s="166">
        <v>1433</v>
      </c>
      <c r="L155" s="166">
        <v>1244</v>
      </c>
      <c r="M155" s="166">
        <v>1565</v>
      </c>
      <c r="N155" s="166">
        <v>2593</v>
      </c>
      <c r="O155" s="166">
        <v>3146</v>
      </c>
      <c r="P155" s="166">
        <v>5044</v>
      </c>
      <c r="Q155" s="167">
        <f t="shared" si="115"/>
        <v>0.60330578512396693</v>
      </c>
      <c r="R155" s="167">
        <f t="shared" si="113"/>
        <v>3.5725314544254342E-3</v>
      </c>
      <c r="S155" s="166">
        <v>1701</v>
      </c>
      <c r="T155" s="166">
        <v>2490</v>
      </c>
      <c r="U155" s="166">
        <v>3479</v>
      </c>
      <c r="V155" s="166">
        <v>4322</v>
      </c>
      <c r="W155" s="166">
        <v>6312</v>
      </c>
      <c r="X155" s="167">
        <f t="shared" si="116"/>
        <v>0.46043498380379444</v>
      </c>
      <c r="Y155" s="167">
        <f t="shared" si="117"/>
        <v>3.6609386201184586E-3</v>
      </c>
    </row>
    <row r="156" spans="1:25" x14ac:dyDescent="0.25">
      <c r="A156" s="57"/>
      <c r="B156" s="165" t="s">
        <v>125</v>
      </c>
      <c r="C156" s="166">
        <v>189</v>
      </c>
      <c r="D156" s="166">
        <v>64</v>
      </c>
      <c r="E156" s="166">
        <v>316</v>
      </c>
      <c r="F156" s="166">
        <v>326</v>
      </c>
      <c r="G156" s="166">
        <v>454</v>
      </c>
      <c r="H156" s="166">
        <v>512</v>
      </c>
      <c r="I156" s="167">
        <f t="shared" si="114"/>
        <v>0.12775330396475781</v>
      </c>
      <c r="J156" s="167">
        <f t="shared" si="111"/>
        <v>1.6396382548100326E-3</v>
      </c>
      <c r="K156" s="166">
        <v>306</v>
      </c>
      <c r="L156" s="166">
        <v>122</v>
      </c>
      <c r="M156" s="166">
        <v>342</v>
      </c>
      <c r="N156" s="166">
        <v>381</v>
      </c>
      <c r="O156" s="166">
        <v>520</v>
      </c>
      <c r="P156" s="166">
        <v>503</v>
      </c>
      <c r="Q156" s="167">
        <f t="shared" si="115"/>
        <v>-3.2692307692307687E-2</v>
      </c>
      <c r="R156" s="167">
        <f t="shared" si="113"/>
        <v>3.5626156256462994E-4</v>
      </c>
      <c r="S156" s="166">
        <v>495</v>
      </c>
      <c r="T156" s="166">
        <v>658</v>
      </c>
      <c r="U156" s="166">
        <v>707</v>
      </c>
      <c r="V156" s="166">
        <v>974</v>
      </c>
      <c r="W156" s="166">
        <v>1015</v>
      </c>
      <c r="X156" s="167">
        <f t="shared" si="116"/>
        <v>4.2094455852156099E-2</v>
      </c>
      <c r="Y156" s="167">
        <f t="shared" si="117"/>
        <v>5.8869656201207782E-4</v>
      </c>
    </row>
    <row r="157" spans="1:25" x14ac:dyDescent="0.25">
      <c r="A157" s="57"/>
      <c r="B157" s="165" t="s">
        <v>121</v>
      </c>
      <c r="C157" s="166">
        <v>114</v>
      </c>
      <c r="D157" s="166">
        <v>78</v>
      </c>
      <c r="E157" s="166">
        <v>224</v>
      </c>
      <c r="F157" s="166">
        <v>233</v>
      </c>
      <c r="G157" s="166">
        <v>322</v>
      </c>
      <c r="H157" s="166">
        <v>392</v>
      </c>
      <c r="I157" s="167">
        <f t="shared" si="114"/>
        <v>0.21739130434782616</v>
      </c>
      <c r="J157" s="167">
        <f t="shared" si="111"/>
        <v>1.2553480388389311E-3</v>
      </c>
      <c r="K157" s="166">
        <v>393</v>
      </c>
      <c r="L157" s="166">
        <v>117</v>
      </c>
      <c r="M157" s="166">
        <v>668</v>
      </c>
      <c r="N157" s="166">
        <v>820</v>
      </c>
      <c r="O157" s="166">
        <v>809</v>
      </c>
      <c r="P157" s="166">
        <v>677</v>
      </c>
      <c r="Q157" s="167">
        <f t="shared" si="115"/>
        <v>-0.16316440049443759</v>
      </c>
      <c r="R157" s="167">
        <f t="shared" si="113"/>
        <v>4.7950114881959143E-4</v>
      </c>
      <c r="S157" s="166">
        <v>507</v>
      </c>
      <c r="T157" s="166">
        <v>892</v>
      </c>
      <c r="U157" s="166">
        <v>1053</v>
      </c>
      <c r="V157" s="166">
        <v>1131</v>
      </c>
      <c r="W157" s="166">
        <v>1069</v>
      </c>
      <c r="X157" s="167">
        <f t="shared" si="116"/>
        <v>-5.4818744473916881E-2</v>
      </c>
      <c r="Y157" s="167">
        <f t="shared" si="117"/>
        <v>6.2001637910434604E-4</v>
      </c>
    </row>
    <row r="158" spans="1:25" x14ac:dyDescent="0.25">
      <c r="A158" s="57"/>
      <c r="B158" s="165" t="s">
        <v>130</v>
      </c>
      <c r="C158" s="166">
        <v>42</v>
      </c>
      <c r="D158" s="166">
        <v>15</v>
      </c>
      <c r="E158" s="166">
        <v>70</v>
      </c>
      <c r="F158" s="166">
        <v>67</v>
      </c>
      <c r="G158" s="166">
        <v>62</v>
      </c>
      <c r="H158" s="166">
        <v>48</v>
      </c>
      <c r="I158" s="167">
        <f t="shared" si="114"/>
        <v>-0.22580645161290325</v>
      </c>
      <c r="J158" s="167">
        <f t="shared" si="111"/>
        <v>1.5371608638844054E-4</v>
      </c>
      <c r="K158" s="166">
        <v>167</v>
      </c>
      <c r="L158" s="166">
        <v>7</v>
      </c>
      <c r="M158" s="166">
        <v>166</v>
      </c>
      <c r="N158" s="166">
        <v>167</v>
      </c>
      <c r="O158" s="166">
        <v>196</v>
      </c>
      <c r="P158" s="166">
        <v>136</v>
      </c>
      <c r="Q158" s="167">
        <f t="shared" si="115"/>
        <v>-0.30612244897959184</v>
      </c>
      <c r="R158" s="167">
        <f t="shared" si="113"/>
        <v>9.6325193854452629E-5</v>
      </c>
      <c r="S158" s="166">
        <v>209</v>
      </c>
      <c r="T158" s="166">
        <v>236</v>
      </c>
      <c r="U158" s="166">
        <v>234</v>
      </c>
      <c r="V158" s="166">
        <v>258</v>
      </c>
      <c r="W158" s="166">
        <v>184</v>
      </c>
      <c r="X158" s="167">
        <f t="shared" si="116"/>
        <v>-0.28682170542635654</v>
      </c>
      <c r="Y158" s="167">
        <f t="shared" si="117"/>
        <v>1.0671937675883972E-4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51</v>
      </c>
      <c r="F159" s="166">
        <v>41</v>
      </c>
      <c r="G159" s="166">
        <v>43</v>
      </c>
      <c r="H159" s="166">
        <v>51</v>
      </c>
      <c r="I159" s="167">
        <f t="shared" si="114"/>
        <v>0.18604651162790709</v>
      </c>
      <c r="J159" s="167">
        <f t="shared" si="111"/>
        <v>1.6332334178771808E-4</v>
      </c>
      <c r="K159" s="166">
        <v>221</v>
      </c>
      <c r="L159" s="166">
        <v>37</v>
      </c>
      <c r="M159" s="166">
        <v>317</v>
      </c>
      <c r="N159" s="166">
        <v>447</v>
      </c>
      <c r="O159" s="166">
        <v>321</v>
      </c>
      <c r="P159" s="166">
        <v>209</v>
      </c>
      <c r="Q159" s="167">
        <f t="shared" si="115"/>
        <v>-0.34890965732087231</v>
      </c>
      <c r="R159" s="167">
        <f t="shared" si="113"/>
        <v>1.4802915820279853E-4</v>
      </c>
      <c r="S159" s="166">
        <v>277</v>
      </c>
      <c r="T159" s="166">
        <v>368</v>
      </c>
      <c r="U159" s="166">
        <v>488</v>
      </c>
      <c r="V159" s="166">
        <v>364</v>
      </c>
      <c r="W159" s="166">
        <v>260</v>
      </c>
      <c r="X159" s="167">
        <f t="shared" si="116"/>
        <v>-0.2857142857142857</v>
      </c>
      <c r="Y159" s="167">
        <f t="shared" si="117"/>
        <v>1.507991193331431E-4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576</v>
      </c>
      <c r="E160" s="171">
        <f t="shared" si="119"/>
        <v>1990</v>
      </c>
      <c r="F160" s="171">
        <f t="shared" si="119"/>
        <v>1724</v>
      </c>
      <c r="G160" s="171">
        <f t="shared" si="119"/>
        <v>2956</v>
      </c>
      <c r="H160" s="171">
        <f t="shared" si="119"/>
        <v>3109</v>
      </c>
      <c r="I160" s="172">
        <f t="shared" si="114"/>
        <v>5.175913396481735E-2</v>
      </c>
      <c r="J160" s="172">
        <f t="shared" si="111"/>
        <v>9.9563190121179507E-3</v>
      </c>
      <c r="K160" s="171">
        <f t="shared" ref="K160:P160" si="120">K152-SUM(K153:K159)</f>
        <v>1893</v>
      </c>
      <c r="L160" s="171">
        <f t="shared" si="120"/>
        <v>1559</v>
      </c>
      <c r="M160" s="171">
        <f t="shared" si="120"/>
        <v>2362</v>
      </c>
      <c r="N160" s="171">
        <f t="shared" si="120"/>
        <v>3030</v>
      </c>
      <c r="O160" s="171">
        <f t="shared" si="120"/>
        <v>3657</v>
      </c>
      <c r="P160" s="171">
        <f t="shared" si="120"/>
        <v>3550</v>
      </c>
      <c r="Q160" s="172">
        <f t="shared" si="115"/>
        <v>-2.9258955427946431E-2</v>
      </c>
      <c r="R160" s="172">
        <f t="shared" si="113"/>
        <v>2.5143708689949031E-3</v>
      </c>
      <c r="S160" s="171">
        <f>S152-SUM(S153:S159)</f>
        <v>2606</v>
      </c>
      <c r="T160" s="171">
        <f>T152-SUM(T153:T159)</f>
        <v>4352</v>
      </c>
      <c r="U160" s="171">
        <f>U152-SUM(U153:U159)</f>
        <v>4754</v>
      </c>
      <c r="V160" s="171">
        <f>V152-SUM(V153:V159)</f>
        <v>6613</v>
      </c>
      <c r="W160" s="171">
        <f>W152-SUM(W153:W159)</f>
        <v>6659</v>
      </c>
      <c r="X160" s="172">
        <f t="shared" si="116"/>
        <v>6.9559957659155458E-3</v>
      </c>
      <c r="Y160" s="172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88B41-E375-4BFA-A4A9-0D9DF779A57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1B69-BBB0-4C6D-B863-8E91ACC97D59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225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5" t="s">
        <v>46</v>
      </c>
      <c r="C7" s="290" t="s">
        <v>8</v>
      </c>
      <c r="D7" s="15" t="s">
        <v>32</v>
      </c>
      <c r="E7" s="16">
        <v>42014</v>
      </c>
      <c r="F7" s="16">
        <v>145846</v>
      </c>
      <c r="G7" s="16">
        <v>150325</v>
      </c>
      <c r="H7" s="16">
        <v>161561</v>
      </c>
      <c r="I7" s="16">
        <v>153212</v>
      </c>
      <c r="J7" s="17">
        <f>I7/H7-1</f>
        <v>-5.167707553184242E-2</v>
      </c>
      <c r="K7" s="16">
        <f>I7-H7</f>
        <v>-8349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33362</v>
      </c>
      <c r="F8" s="20">
        <v>125144</v>
      </c>
      <c r="G8" s="20">
        <v>124155</v>
      </c>
      <c r="H8" s="20">
        <v>132737</v>
      </c>
      <c r="I8" s="20">
        <v>123526</v>
      </c>
      <c r="J8" s="21">
        <f t="shared" ref="J8:J20" si="0">I8/H8-1</f>
        <v>-6.9392859564401776E-2</v>
      </c>
      <c r="K8" s="20">
        <f t="shared" ref="K8:K17" si="1">I8-H8</f>
        <v>-9211</v>
      </c>
      <c r="L8" s="22">
        <f>I8/$I$7</f>
        <v>0.80624233088791997</v>
      </c>
    </row>
    <row r="9" spans="2:12" x14ac:dyDescent="0.25">
      <c r="B9" s="283"/>
      <c r="C9" s="286"/>
      <c r="D9" s="23" t="s">
        <v>34</v>
      </c>
      <c r="E9" s="24">
        <v>8652</v>
      </c>
      <c r="F9" s="24">
        <v>20702</v>
      </c>
      <c r="G9" s="24">
        <v>26170</v>
      </c>
      <c r="H9" s="24">
        <v>28824</v>
      </c>
      <c r="I9" s="24">
        <v>29686</v>
      </c>
      <c r="J9" s="25">
        <f>IFERROR(I9/H9-1,"-")</f>
        <v>2.9905634193727382E-2</v>
      </c>
      <c r="K9" s="24">
        <f>IFERROR(I9-H9,"-")</f>
        <v>862</v>
      </c>
      <c r="L9" s="25">
        <f>IFERROR(I9/$I$7,"-")</f>
        <v>0.19375766911208001</v>
      </c>
    </row>
    <row r="10" spans="2:12" x14ac:dyDescent="0.25">
      <c r="B10" s="283"/>
      <c r="C10" s="287" t="s">
        <v>35</v>
      </c>
      <c r="D10" s="26" t="s">
        <v>32</v>
      </c>
      <c r="E10" s="27">
        <v>46850</v>
      </c>
      <c r="F10" s="27">
        <v>173757</v>
      </c>
      <c r="G10" s="27">
        <v>180265</v>
      </c>
      <c r="H10" s="27">
        <v>191773</v>
      </c>
      <c r="I10" s="27">
        <v>179959</v>
      </c>
      <c r="J10" s="28">
        <f t="shared" si="0"/>
        <v>-6.1604083995140058E-2</v>
      </c>
      <c r="K10" s="27">
        <f t="shared" si="1"/>
        <v>-11814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37240</v>
      </c>
      <c r="F11" s="29">
        <v>148257</v>
      </c>
      <c r="G11" s="29">
        <v>148577</v>
      </c>
      <c r="H11" s="29">
        <v>157609</v>
      </c>
      <c r="I11" s="29">
        <v>145068</v>
      </c>
      <c r="J11" s="30">
        <f t="shared" si="0"/>
        <v>-7.957032910557138E-2</v>
      </c>
      <c r="K11" s="29">
        <f t="shared" si="1"/>
        <v>-12541</v>
      </c>
      <c r="L11" s="31">
        <f>I11/$I$10</f>
        <v>0.80611694886057383</v>
      </c>
    </row>
    <row r="12" spans="2:12" x14ac:dyDescent="0.25">
      <c r="B12" s="283"/>
      <c r="C12" s="289"/>
      <c r="D12" s="32" t="s">
        <v>34</v>
      </c>
      <c r="E12" s="33">
        <v>9610</v>
      </c>
      <c r="F12" s="33">
        <v>25500</v>
      </c>
      <c r="G12" s="33">
        <v>31688</v>
      </c>
      <c r="H12" s="33">
        <v>34164</v>
      </c>
      <c r="I12" s="33">
        <v>34891</v>
      </c>
      <c r="J12" s="34">
        <f>IFERROR(I12/H12-1,"-")</f>
        <v>2.1279709635874111E-2</v>
      </c>
      <c r="K12" s="33">
        <f>IFERROR(I12-H12,"-")</f>
        <v>727</v>
      </c>
      <c r="L12" s="34">
        <f>IFERROR(I12/$I$10,"-")</f>
        <v>0.19388305113942619</v>
      </c>
    </row>
    <row r="13" spans="2:12" x14ac:dyDescent="0.25">
      <c r="B13" s="283"/>
      <c r="C13" s="290" t="s">
        <v>21</v>
      </c>
      <c r="D13" s="15" t="s">
        <v>32</v>
      </c>
      <c r="E13" s="16">
        <v>187306</v>
      </c>
      <c r="F13" s="16">
        <v>995707</v>
      </c>
      <c r="G13" s="16">
        <v>1038688</v>
      </c>
      <c r="H13" s="16">
        <v>1088673</v>
      </c>
      <c r="I13" s="16">
        <v>990589</v>
      </c>
      <c r="J13" s="17">
        <f t="shared" si="0"/>
        <v>-9.0095005571002473E-2</v>
      </c>
      <c r="K13" s="16">
        <f t="shared" si="1"/>
        <v>-98084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155069</v>
      </c>
      <c r="F14" s="20">
        <v>838796</v>
      </c>
      <c r="G14" s="20">
        <v>859689</v>
      </c>
      <c r="H14" s="20">
        <v>895119</v>
      </c>
      <c r="I14" s="20">
        <v>799033</v>
      </c>
      <c r="J14" s="21">
        <f t="shared" si="0"/>
        <v>-0.10734438661228285</v>
      </c>
      <c r="K14" s="20">
        <f t="shared" si="1"/>
        <v>-96086</v>
      </c>
      <c r="L14" s="22">
        <f>I14/$I$13</f>
        <v>0.80662413977946457</v>
      </c>
    </row>
    <row r="15" spans="2:12" x14ac:dyDescent="0.25">
      <c r="B15" s="283"/>
      <c r="C15" s="286"/>
      <c r="D15" s="23" t="s">
        <v>34</v>
      </c>
      <c r="E15" s="24">
        <v>32237</v>
      </c>
      <c r="F15" s="24">
        <v>156911</v>
      </c>
      <c r="G15" s="24">
        <v>178999</v>
      </c>
      <c r="H15" s="24">
        <v>193554</v>
      </c>
      <c r="I15" s="24">
        <v>191556</v>
      </c>
      <c r="J15" s="25">
        <f>IFERROR(I15/H15-1,"-")</f>
        <v>-1.0322700641681393E-2</v>
      </c>
      <c r="K15" s="24">
        <f>IFERROR(I15-H15,"-")</f>
        <v>-1998</v>
      </c>
      <c r="L15" s="25">
        <f>IFERROR(I15/$I$13,"-")</f>
        <v>0.19337586022053546</v>
      </c>
    </row>
    <row r="16" spans="2:12" x14ac:dyDescent="0.25">
      <c r="B16" s="283"/>
      <c r="C16" s="287" t="s">
        <v>22</v>
      </c>
      <c r="D16" s="26" t="s">
        <v>32</v>
      </c>
      <c r="E16" s="35">
        <v>4.458180606464512</v>
      </c>
      <c r="F16" s="35">
        <v>6.827112159401012</v>
      </c>
      <c r="G16" s="35">
        <v>6.9096158323632126</v>
      </c>
      <c r="H16" s="35">
        <v>6.7384641095313844</v>
      </c>
      <c r="I16" s="35">
        <v>6.465479205284181</v>
      </c>
      <c r="J16" s="36">
        <f t="shared" si="0"/>
        <v>-4.0511442935649566E-2</v>
      </c>
      <c r="K16" s="37">
        <f t="shared" si="1"/>
        <v>-0.27298490424720345</v>
      </c>
      <c r="L16" s="38"/>
    </row>
    <row r="17" spans="2:12" x14ac:dyDescent="0.25">
      <c r="B17" s="283"/>
      <c r="C17" s="288"/>
      <c r="D17" s="4" t="s">
        <v>33</v>
      </c>
      <c r="E17" s="39">
        <f>E14/E8</f>
        <v>4.6480726575145379</v>
      </c>
      <c r="F17" s="39">
        <f t="shared" ref="F17:I17" si="2">F14/F8</f>
        <v>6.7026465511730491</v>
      </c>
      <c r="G17" s="39">
        <f t="shared" si="2"/>
        <v>6.924320405944183</v>
      </c>
      <c r="H17" s="39">
        <f t="shared" si="2"/>
        <v>6.7435530409757645</v>
      </c>
      <c r="I17" s="39">
        <f t="shared" si="2"/>
        <v>6.4685410358952771</v>
      </c>
      <c r="J17" s="40">
        <f t="shared" si="0"/>
        <v>-4.078146985860942E-2</v>
      </c>
      <c r="K17" s="41">
        <f t="shared" si="1"/>
        <v>-0.2750120050804874</v>
      </c>
      <c r="L17" s="42"/>
    </row>
    <row r="18" spans="2:12" x14ac:dyDescent="0.25">
      <c r="B18" s="283"/>
      <c r="C18" s="289"/>
      <c r="D18" s="32" t="s">
        <v>34</v>
      </c>
      <c r="E18" s="43">
        <f>IFERROR(E15/E9,"-")</f>
        <v>3.7259593157651412</v>
      </c>
      <c r="F18" s="43">
        <f t="shared" ref="F18:I18" si="3">IFERROR(F15/F9,"-")</f>
        <v>7.5795092261617238</v>
      </c>
      <c r="G18" s="43">
        <f t="shared" si="3"/>
        <v>6.8398547955674438</v>
      </c>
      <c r="H18" s="43">
        <f t="shared" si="3"/>
        <v>6.7150291423813488</v>
      </c>
      <c r="I18" s="43">
        <f t="shared" si="3"/>
        <v>6.4527386646904263</v>
      </c>
      <c r="J18" s="34">
        <f>IFERROR(I18/H18-1,"-")</f>
        <v>-3.9060214353426659E-2</v>
      </c>
      <c r="K18" s="33">
        <f>IFERROR(I18-H18,"-")</f>
        <v>-0.26229047769092251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0.3014</v>
      </c>
      <c r="F19" s="18">
        <v>0.72030000000000005</v>
      </c>
      <c r="G19" s="18">
        <v>0.73370000000000002</v>
      </c>
      <c r="H19" s="18">
        <v>0.76329999999999998</v>
      </c>
      <c r="I19" s="18">
        <v>0.73699999999999999</v>
      </c>
      <c r="J19" s="17">
        <f t="shared" si="0"/>
        <v>-3.445565308528753E-2</v>
      </c>
      <c r="K19" s="44">
        <f>(I19-H19)*100</f>
        <v>-2.629999999999999</v>
      </c>
      <c r="L19" s="18"/>
    </row>
    <row r="20" spans="2:12" x14ac:dyDescent="0.25">
      <c r="B20" s="283"/>
      <c r="C20" s="292"/>
      <c r="D20" s="19" t="s">
        <v>33</v>
      </c>
      <c r="E20" s="22">
        <v>0.36119999999999997</v>
      </c>
      <c r="F20" s="22">
        <v>0.77670000000000006</v>
      </c>
      <c r="G20" s="22">
        <v>0.80019999999999991</v>
      </c>
      <c r="H20" s="22">
        <v>0.82900000000000007</v>
      </c>
      <c r="I20" s="22">
        <v>0.79709999999999992</v>
      </c>
      <c r="J20" s="21">
        <f t="shared" si="0"/>
        <v>-3.8480096501809613E-2</v>
      </c>
      <c r="K20" s="46">
        <f>(I20-H20)*100</f>
        <v>-3.190000000000015</v>
      </c>
      <c r="L20" s="22"/>
    </row>
    <row r="21" spans="2:12" x14ac:dyDescent="0.25">
      <c r="B21" s="283"/>
      <c r="C21" s="293"/>
      <c r="D21" s="23" t="s">
        <v>34</v>
      </c>
      <c r="E21" s="25">
        <v>0.16789999999999999</v>
      </c>
      <c r="F21" s="25">
        <v>0.51890000000000003</v>
      </c>
      <c r="G21" s="25">
        <v>0.52439999999999998</v>
      </c>
      <c r="H21" s="25">
        <v>0.55859999999999999</v>
      </c>
      <c r="I21" s="25">
        <v>0.56069999999999998</v>
      </c>
      <c r="J21" s="25">
        <f>IFERROR(I21/H21-1,"-")</f>
        <v>3.759398496240518E-3</v>
      </c>
      <c r="K21" s="24">
        <f>IFERROR(I21-H21,"-")</f>
        <v>2.0999999999999908E-3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20045</v>
      </c>
      <c r="F22" s="27">
        <v>44594</v>
      </c>
      <c r="G22" s="27">
        <v>45668</v>
      </c>
      <c r="H22" s="27">
        <v>46009</v>
      </c>
      <c r="I22" s="27">
        <v>43356</v>
      </c>
      <c r="J22" s="36">
        <f>I22/H22-1</f>
        <v>-5.7662631224325689E-2</v>
      </c>
      <c r="K22" s="27">
        <f>I22-H22</f>
        <v>-2653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13850</v>
      </c>
      <c r="F23" s="29">
        <v>34839</v>
      </c>
      <c r="G23" s="29">
        <v>34658</v>
      </c>
      <c r="H23" s="29">
        <v>34832</v>
      </c>
      <c r="I23" s="29">
        <v>32335</v>
      </c>
      <c r="J23" s="40">
        <f>I23/H23-1</f>
        <v>-7.1686954524575075E-2</v>
      </c>
      <c r="K23" s="29">
        <f>I23-H23</f>
        <v>-2497</v>
      </c>
      <c r="L23" s="42">
        <f>I23/$I$22</f>
        <v>0.7458021957745179</v>
      </c>
    </row>
    <row r="24" spans="2:12" x14ac:dyDescent="0.25">
      <c r="B24" s="284"/>
      <c r="C24" s="297"/>
      <c r="D24" s="32" t="s">
        <v>34</v>
      </c>
      <c r="E24" s="33">
        <v>6195</v>
      </c>
      <c r="F24" s="33">
        <v>9755</v>
      </c>
      <c r="G24" s="33">
        <v>11010</v>
      </c>
      <c r="H24" s="33">
        <v>11177</v>
      </c>
      <c r="I24" s="33">
        <v>11021</v>
      </c>
      <c r="J24" s="34">
        <f>IFERROR(I24/H24-1,"-")</f>
        <v>-1.3957233604724006E-2</v>
      </c>
      <c r="K24" s="33">
        <f>IFERROR(I24-H24,"-")</f>
        <v>-156</v>
      </c>
      <c r="L24" s="34">
        <f>IFERROR(I24/$I$22,"-")</f>
        <v>0.25419780422548205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225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5" t="s">
        <v>46</v>
      </c>
      <c r="C32" s="290" t="s">
        <v>8</v>
      </c>
      <c r="D32" s="15" t="s">
        <v>32</v>
      </c>
      <c r="E32" s="50">
        <v>134314</v>
      </c>
      <c r="F32" s="50">
        <v>683221</v>
      </c>
      <c r="G32" s="50">
        <v>758695</v>
      </c>
      <c r="H32" s="50">
        <v>801852</v>
      </c>
      <c r="I32" s="50">
        <v>771372</v>
      </c>
      <c r="J32" s="17">
        <f>I32/H32-1</f>
        <v>-3.8012002214872553E-2</v>
      </c>
      <c r="K32" s="16">
        <f>I32-H32</f>
        <v>-30480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106333</v>
      </c>
      <c r="F33" s="51">
        <v>589877</v>
      </c>
      <c r="G33" s="51">
        <v>623197</v>
      </c>
      <c r="H33" s="51">
        <v>652775</v>
      </c>
      <c r="I33" s="51">
        <v>619504</v>
      </c>
      <c r="J33" s="21">
        <f t="shared" ref="J33:J45" si="4">I33/H33-1</f>
        <v>-5.0968557313009866E-2</v>
      </c>
      <c r="K33" s="20">
        <f t="shared" ref="K33:K42" si="5">I33-H33</f>
        <v>-33271</v>
      </c>
      <c r="L33" s="22">
        <f>I33/$I$32</f>
        <v>0.80311963618072735</v>
      </c>
    </row>
    <row r="34" spans="1:12" x14ac:dyDescent="0.25">
      <c r="B34" s="283"/>
      <c r="C34" s="286"/>
      <c r="D34" s="23" t="s">
        <v>34</v>
      </c>
      <c r="E34" s="24">
        <v>27981</v>
      </c>
      <c r="F34" s="24">
        <v>93344</v>
      </c>
      <c r="G34" s="24">
        <v>135498</v>
      </c>
      <c r="H34" s="24">
        <v>149077</v>
      </c>
      <c r="I34" s="24">
        <v>151868</v>
      </c>
      <c r="J34" s="25">
        <f>IFERROR(I34/H34-1,"-")</f>
        <v>1.8721868564567368E-2</v>
      </c>
      <c r="K34" s="24">
        <f>IFERROR(I34-H34,"-")</f>
        <v>2791</v>
      </c>
      <c r="L34" s="25">
        <f>IFERROR(I34/I32,"-")</f>
        <v>0.19688036381927268</v>
      </c>
    </row>
    <row r="35" spans="1:12" x14ac:dyDescent="0.25">
      <c r="B35" s="283"/>
      <c r="C35" s="287" t="s">
        <v>35</v>
      </c>
      <c r="D35" s="26" t="s">
        <v>32</v>
      </c>
      <c r="E35" s="52">
        <v>154973</v>
      </c>
      <c r="F35" s="52">
        <v>820890</v>
      </c>
      <c r="G35" s="52">
        <v>916524</v>
      </c>
      <c r="H35" s="52">
        <v>970339</v>
      </c>
      <c r="I35" s="52">
        <v>924649</v>
      </c>
      <c r="J35" s="28">
        <f t="shared" si="4"/>
        <v>-4.7086636732111109E-2</v>
      </c>
      <c r="K35" s="27">
        <f t="shared" si="5"/>
        <v>-45690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122799</v>
      </c>
      <c r="F36" s="53">
        <v>704806</v>
      </c>
      <c r="G36" s="53">
        <v>749901</v>
      </c>
      <c r="H36" s="53">
        <v>787489</v>
      </c>
      <c r="I36" s="53">
        <v>740852</v>
      </c>
      <c r="J36" s="30">
        <f t="shared" si="4"/>
        <v>-5.9222414535314183E-2</v>
      </c>
      <c r="K36" s="29">
        <f t="shared" si="5"/>
        <v>-46637</v>
      </c>
      <c r="L36" s="31">
        <f>I36/$I$35</f>
        <v>0.80122511352956638</v>
      </c>
    </row>
    <row r="37" spans="1:12" x14ac:dyDescent="0.25">
      <c r="B37" s="283"/>
      <c r="C37" s="289"/>
      <c r="D37" s="32" t="s">
        <v>34</v>
      </c>
      <c r="E37" s="33">
        <v>32174</v>
      </c>
      <c r="F37" s="33">
        <v>116084</v>
      </c>
      <c r="G37" s="33">
        <v>166623</v>
      </c>
      <c r="H37" s="33">
        <v>182850</v>
      </c>
      <c r="I37" s="33">
        <v>183797</v>
      </c>
      <c r="J37" s="34">
        <f>IFERROR(I37/H37-1,"-")</f>
        <v>5.1791085589281138E-3</v>
      </c>
      <c r="K37" s="33">
        <f>IFERROR(I37-H37,"-")</f>
        <v>947</v>
      </c>
      <c r="L37" s="34">
        <f>IFERROR(I37/I35,"-")</f>
        <v>0.19877488647043365</v>
      </c>
    </row>
    <row r="38" spans="1:12" x14ac:dyDescent="0.25">
      <c r="B38" s="283"/>
      <c r="C38" s="290" t="s">
        <v>21</v>
      </c>
      <c r="D38" s="15" t="s">
        <v>32</v>
      </c>
      <c r="E38" s="50">
        <v>667222</v>
      </c>
      <c r="F38" s="50">
        <v>4868672</v>
      </c>
      <c r="G38" s="50">
        <v>5427808</v>
      </c>
      <c r="H38" s="50">
        <v>5660857</v>
      </c>
      <c r="I38" s="50">
        <v>5369729</v>
      </c>
      <c r="J38" s="17">
        <f t="shared" si="4"/>
        <v>-5.1428255474392004E-2</v>
      </c>
      <c r="K38" s="16">
        <f t="shared" si="5"/>
        <v>-291128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539464</v>
      </c>
      <c r="F39" s="51">
        <v>4095681</v>
      </c>
      <c r="G39" s="51">
        <v>4391399</v>
      </c>
      <c r="H39" s="51">
        <v>4547167</v>
      </c>
      <c r="I39" s="51">
        <v>4249341</v>
      </c>
      <c r="J39" s="21">
        <f t="shared" si="4"/>
        <v>-6.5497044643401003E-2</v>
      </c>
      <c r="K39" s="20">
        <f t="shared" si="5"/>
        <v>-297826</v>
      </c>
      <c r="L39" s="22">
        <f>I39/$I$38</f>
        <v>0.79135110915280826</v>
      </c>
    </row>
    <row r="40" spans="1:12" x14ac:dyDescent="0.25">
      <c r="B40" s="283"/>
      <c r="C40" s="286"/>
      <c r="D40" s="23" t="s">
        <v>34</v>
      </c>
      <c r="E40" s="24">
        <v>127758</v>
      </c>
      <c r="F40" s="24">
        <v>772991</v>
      </c>
      <c r="G40" s="24">
        <v>1036409</v>
      </c>
      <c r="H40" s="24">
        <v>1113690</v>
      </c>
      <c r="I40" s="24">
        <v>1120388</v>
      </c>
      <c r="J40" s="25">
        <f>IFERROR(I40/H40-1,"-")</f>
        <v>6.0142409467625058E-3</v>
      </c>
      <c r="K40" s="24">
        <f>IFERROR(I40-H40,"-")</f>
        <v>6698</v>
      </c>
      <c r="L40" s="25">
        <f>IFERROR(I40/I38,"-")</f>
        <v>0.20864889084719174</v>
      </c>
    </row>
    <row r="41" spans="1:12" x14ac:dyDescent="0.25">
      <c r="B41" s="283"/>
      <c r="C41" s="287" t="s">
        <v>22</v>
      </c>
      <c r="D41" s="26" t="s">
        <v>32</v>
      </c>
      <c r="E41" s="54">
        <v>4.9676280953586369</v>
      </c>
      <c r="F41" s="54">
        <v>7.1260573079574545</v>
      </c>
      <c r="G41" s="54">
        <v>7.1541370379401474</v>
      </c>
      <c r="H41" s="54">
        <v>7.0597279797269321</v>
      </c>
      <c r="I41" s="54">
        <v>6.9612703079707323</v>
      </c>
      <c r="J41" s="36">
        <f t="shared" si="4"/>
        <v>-1.3946383208947366E-2</v>
      </c>
      <c r="K41" s="37">
        <f t="shared" si="5"/>
        <v>-9.8457671756199794E-2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5.0733450575080177</v>
      </c>
      <c r="F42" s="55">
        <f t="shared" si="6"/>
        <v>6.9432797006833624</v>
      </c>
      <c r="G42" s="55">
        <f t="shared" si="6"/>
        <v>7.0465663345619447</v>
      </c>
      <c r="H42" s="55">
        <f t="shared" si="6"/>
        <v>6.9659024932020985</v>
      </c>
      <c r="I42" s="55">
        <f t="shared" si="6"/>
        <v>6.8592632170252328</v>
      </c>
      <c r="J42" s="40">
        <f t="shared" si="4"/>
        <v>-1.5308752352036659E-2</v>
      </c>
      <c r="K42" s="41">
        <f t="shared" si="5"/>
        <v>-0.10663927617686575</v>
      </c>
      <c r="L42" s="42"/>
    </row>
    <row r="43" spans="1:12" x14ac:dyDescent="0.25">
      <c r="B43" s="283"/>
      <c r="C43" s="289"/>
      <c r="D43" s="32" t="s">
        <v>34</v>
      </c>
      <c r="E43" s="43">
        <f>IFERROR(E40/E34,"-")</f>
        <v>4.5658839927093382</v>
      </c>
      <c r="F43" s="43">
        <f t="shared" ref="F43:I43" si="7">IFERROR(F40/F34,"-")</f>
        <v>8.2811000171408988</v>
      </c>
      <c r="G43" s="43">
        <f t="shared" si="7"/>
        <v>7.6488878064620884</v>
      </c>
      <c r="H43" s="43">
        <f t="shared" si="7"/>
        <v>7.470568900635242</v>
      </c>
      <c r="I43" s="43">
        <f t="shared" si="7"/>
        <v>7.3773803566254905</v>
      </c>
      <c r="J43" s="34">
        <f>IFERROR(I43/H43-1,"-")</f>
        <v>-1.2474089356411366E-2</v>
      </c>
      <c r="K43" s="33">
        <f>IFERROR(I43-H43,"-")</f>
        <v>-9.3188544009751517E-2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0.24825285535320357</v>
      </c>
      <c r="F44" s="58">
        <v>0.73584387511907823</v>
      </c>
      <c r="G44" s="58">
        <v>0.78432519492499952</v>
      </c>
      <c r="H44" s="58">
        <v>0.80238254529373243</v>
      </c>
      <c r="I44" s="58">
        <v>0.79527505761221795</v>
      </c>
      <c r="J44" s="58">
        <f t="shared" si="4"/>
        <v>-8.8579789318729008E-3</v>
      </c>
      <c r="K44" s="44">
        <f>(I44-H44)*100</f>
        <v>-0.71074876815144794</v>
      </c>
      <c r="L44" s="18"/>
    </row>
    <row r="45" spans="1:12" x14ac:dyDescent="0.25">
      <c r="B45" s="283"/>
      <c r="C45" s="292"/>
      <c r="D45" s="19" t="s">
        <v>33</v>
      </c>
      <c r="E45" s="59">
        <v>0.27999755018233496</v>
      </c>
      <c r="F45" s="59">
        <v>0.77250151928329813</v>
      </c>
      <c r="G45" s="59">
        <v>0.83634926245687224</v>
      </c>
      <c r="H45" s="59">
        <v>0.84739999202388661</v>
      </c>
      <c r="I45" s="59">
        <v>0.84747239553781462</v>
      </c>
      <c r="J45" s="59">
        <f t="shared" si="4"/>
        <v>8.5441957292209381E-5</v>
      </c>
      <c r="K45" s="46">
        <f>(I45-H45)*100</f>
        <v>7.2403513928009922E-3</v>
      </c>
      <c r="L45" s="22"/>
    </row>
    <row r="46" spans="1:12" x14ac:dyDescent="0.25">
      <c r="B46" s="283"/>
      <c r="C46" s="293"/>
      <c r="D46" s="23" t="s">
        <v>34</v>
      </c>
      <c r="E46" s="60">
        <v>0.16788239638264013</v>
      </c>
      <c r="F46" s="60">
        <v>0.5880024798323451</v>
      </c>
      <c r="G46" s="60">
        <v>0.62072387610066138</v>
      </c>
      <c r="H46" s="60">
        <v>0.65936349567031649</v>
      </c>
      <c r="I46" s="60">
        <v>0.64467735578181773</v>
      </c>
      <c r="J46" s="25">
        <f>IFERROR(I46/H46-1,"-")</f>
        <v>-2.2273207396124706E-2</v>
      </c>
      <c r="K46" s="24">
        <f>IFERROR(I46-H46,"-")</f>
        <v>-1.4686139888498762E-2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17747.400000000001</v>
      </c>
      <c r="F49" s="52">
        <v>43811</v>
      </c>
      <c r="G49" s="52">
        <v>45831</v>
      </c>
      <c r="H49" s="52">
        <v>46415.4</v>
      </c>
      <c r="I49" s="52">
        <v>44716</v>
      </c>
      <c r="J49" s="36">
        <f>I49/H49-1</f>
        <v>-3.6612848321893154E-2</v>
      </c>
      <c r="K49" s="27">
        <f>I49-H49</f>
        <v>-1699.4000000000015</v>
      </c>
      <c r="L49" s="38">
        <f>I49/$I$22</f>
        <v>1.0313682073992065</v>
      </c>
    </row>
    <row r="50" spans="2:12" x14ac:dyDescent="0.25">
      <c r="B50" s="283"/>
      <c r="C50" s="288"/>
      <c r="D50" s="4" t="s">
        <v>33</v>
      </c>
      <c r="E50" s="53">
        <v>12726.8</v>
      </c>
      <c r="F50" s="53">
        <v>35112</v>
      </c>
      <c r="G50" s="53">
        <v>34773</v>
      </c>
      <c r="H50" s="53">
        <v>35303.599999999999</v>
      </c>
      <c r="I50" s="53">
        <v>33203.4</v>
      </c>
      <c r="J50" s="40">
        <f>I50/H50-1</f>
        <v>-5.9489683771626556E-2</v>
      </c>
      <c r="K50" s="29">
        <f>I50-H50</f>
        <v>-2100.1999999999971</v>
      </c>
      <c r="L50" s="42">
        <f>I50/$I$22</f>
        <v>0.76583171879324663</v>
      </c>
    </row>
    <row r="51" spans="2:12" x14ac:dyDescent="0.25">
      <c r="B51" s="284"/>
      <c r="C51" s="289"/>
      <c r="D51" s="32" t="s">
        <v>34</v>
      </c>
      <c r="E51" s="33">
        <v>5020.6000000000004</v>
      </c>
      <c r="F51" s="33">
        <v>8699</v>
      </c>
      <c r="G51" s="33">
        <v>11058</v>
      </c>
      <c r="H51" s="33">
        <v>11111.8</v>
      </c>
      <c r="I51" s="33">
        <v>11512.6</v>
      </c>
      <c r="J51" s="34">
        <f>IFERROR(I51/H51-1,"-")</f>
        <v>3.6069763674652311E-2</v>
      </c>
      <c r="K51" s="33">
        <f>IFERROR(I51-H51,"-")</f>
        <v>400.80000000000109</v>
      </c>
      <c r="L51" s="34">
        <f>IFERROR(I51/I49,"-")</f>
        <v>0.25746041685302801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225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441622</v>
      </c>
      <c r="F59" s="51">
        <v>752768</v>
      </c>
      <c r="G59" s="51">
        <v>1490629</v>
      </c>
      <c r="H59" s="51">
        <v>1543103</v>
      </c>
      <c r="I59" s="51">
        <v>1573889</v>
      </c>
      <c r="J59" s="21">
        <f t="shared" ref="J59:J74" si="8">I59/H59-1</f>
        <v>1.9950709706351377E-2</v>
      </c>
      <c r="K59" s="20">
        <f t="shared" ref="K59:K74" si="9">I59-H59</f>
        <v>30786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>
        <v>109245</v>
      </c>
      <c r="F60" s="24">
        <v>128277</v>
      </c>
      <c r="G60" s="24">
        <v>266420</v>
      </c>
      <c r="H60" s="24">
        <v>345229</v>
      </c>
      <c r="I60" s="24">
        <v>365009</v>
      </c>
      <c r="J60" s="25">
        <f>IFERROR(I60/H60-1,"-")</f>
        <v>5.7295302538315163E-2</v>
      </c>
      <c r="K60" s="24">
        <f>IFERROR(I60-H60,"-")</f>
        <v>19780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550867</v>
      </c>
      <c r="F61" s="52">
        <v>881045</v>
      </c>
      <c r="G61" s="52">
        <v>1757049</v>
      </c>
      <c r="H61" s="52">
        <v>1888332</v>
      </c>
      <c r="I61" s="52">
        <v>1938898</v>
      </c>
      <c r="J61" s="36">
        <f t="shared" si="8"/>
        <v>2.677813011694985E-2</v>
      </c>
      <c r="K61" s="52">
        <f t="shared" si="9"/>
        <v>50566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441622</v>
      </c>
      <c r="F62" s="53">
        <v>752768</v>
      </c>
      <c r="G62" s="53">
        <v>1490629</v>
      </c>
      <c r="H62" s="53">
        <v>1543103</v>
      </c>
      <c r="I62" s="53">
        <v>1573889</v>
      </c>
      <c r="J62" s="40">
        <f t="shared" si="8"/>
        <v>1.9950709706351377E-2</v>
      </c>
      <c r="K62" s="53">
        <f t="shared" si="9"/>
        <v>30786</v>
      </c>
      <c r="L62" s="40">
        <f t="shared" ref="L62" si="10">I62/$I$61</f>
        <v>0.81174409380998902</v>
      </c>
    </row>
    <row r="63" spans="2:12" x14ac:dyDescent="0.25">
      <c r="B63" s="283"/>
      <c r="C63" s="289"/>
      <c r="D63" s="32" t="s">
        <v>34</v>
      </c>
      <c r="E63" s="33">
        <v>109245</v>
      </c>
      <c r="F63" s="33">
        <v>128277</v>
      </c>
      <c r="G63" s="33">
        <v>266420</v>
      </c>
      <c r="H63" s="33">
        <v>345229</v>
      </c>
      <c r="I63" s="33">
        <v>365009</v>
      </c>
      <c r="J63" s="34">
        <f>IFERROR(I63/H63-1,"-")</f>
        <v>5.7295302538315163E-2</v>
      </c>
      <c r="K63" s="33">
        <f>IFERROR(I63-H63,"-")</f>
        <v>19780</v>
      </c>
      <c r="L63" s="65">
        <f>IFERROR(I63/I61,"-")</f>
        <v>0.18825590619001104</v>
      </c>
    </row>
    <row r="64" spans="2:12" x14ac:dyDescent="0.25">
      <c r="B64" s="283"/>
      <c r="C64" s="290" t="s">
        <v>21</v>
      </c>
      <c r="D64" s="15" t="s">
        <v>32</v>
      </c>
      <c r="E64" s="50">
        <v>3913809</v>
      </c>
      <c r="F64" s="50">
        <v>5763674</v>
      </c>
      <c r="G64" s="50">
        <v>12632387</v>
      </c>
      <c r="H64" s="50">
        <v>13590517</v>
      </c>
      <c r="I64" s="50">
        <v>13839613</v>
      </c>
      <c r="J64" s="17">
        <f t="shared" si="8"/>
        <v>1.8328662551983843E-2</v>
      </c>
      <c r="K64" s="16">
        <f t="shared" si="9"/>
        <v>249096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3047683</v>
      </c>
      <c r="F65" s="51">
        <v>4898283</v>
      </c>
      <c r="G65" s="51">
        <v>10516355</v>
      </c>
      <c r="H65" s="51">
        <v>10980785</v>
      </c>
      <c r="I65" s="51">
        <v>11090961</v>
      </c>
      <c r="J65" s="21">
        <f t="shared" si="8"/>
        <v>1.0033526746949351E-2</v>
      </c>
      <c r="K65" s="20">
        <f t="shared" si="9"/>
        <v>110176</v>
      </c>
      <c r="L65" s="21">
        <f t="shared" ref="L65" si="11">I65/$I$64</f>
        <v>0.80139242332860028</v>
      </c>
    </row>
    <row r="66" spans="2:12" x14ac:dyDescent="0.25">
      <c r="B66" s="283"/>
      <c r="C66" s="286"/>
      <c r="D66" s="23" t="s">
        <v>34</v>
      </c>
      <c r="E66" s="24">
        <v>866126</v>
      </c>
      <c r="F66" s="24">
        <v>865391</v>
      </c>
      <c r="G66" s="24">
        <v>2116032</v>
      </c>
      <c r="H66" s="24">
        <v>2609732</v>
      </c>
      <c r="I66" s="24">
        <v>2748652</v>
      </c>
      <c r="J66" s="25">
        <f>IFERROR(I66/H66-1,"-")</f>
        <v>5.3231519558330165E-2</v>
      </c>
      <c r="K66" s="24">
        <f>IFERROR(I66-H66,"-")</f>
        <v>138920</v>
      </c>
      <c r="L66" s="25">
        <f>IFERROR(I66/I64,"-")</f>
        <v>0.19860757667139969</v>
      </c>
    </row>
    <row r="67" spans="2:12" x14ac:dyDescent="0.25">
      <c r="B67" s="283"/>
      <c r="C67" s="287" t="s">
        <v>22</v>
      </c>
      <c r="D67" s="26" t="s">
        <v>32</v>
      </c>
      <c r="E67" s="54">
        <v>7.1048165891222386</v>
      </c>
      <c r="F67" s="54">
        <v>6.5418610854156141</v>
      </c>
      <c r="G67" s="54">
        <v>7.1895473603752658</v>
      </c>
      <c r="H67" s="54">
        <v>7.1971014630901768</v>
      </c>
      <c r="I67" s="54">
        <v>7.1378757417873455</v>
      </c>
      <c r="J67" s="36">
        <f t="shared" si="8"/>
        <v>-8.2291074547949927E-3</v>
      </c>
      <c r="K67" s="37">
        <f t="shared" si="9"/>
        <v>-5.9225721302831325E-2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6.9011122634289048</v>
      </c>
      <c r="F68" s="55">
        <f t="shared" si="12"/>
        <v>6.5070287259819759</v>
      </c>
      <c r="G68" s="55">
        <f t="shared" si="12"/>
        <v>7.0549781333920114</v>
      </c>
      <c r="H68" s="55">
        <f t="shared" si="12"/>
        <v>7.1160415085707172</v>
      </c>
      <c r="I68" s="55">
        <f t="shared" si="12"/>
        <v>7.0468508262018474</v>
      </c>
      <c r="J68" s="40">
        <f t="shared" si="8"/>
        <v>-9.7231982536266637E-3</v>
      </c>
      <c r="K68" s="41">
        <f t="shared" si="9"/>
        <v>-6.9190682368869716E-2</v>
      </c>
      <c r="L68" s="40"/>
    </row>
    <row r="69" spans="2:12" x14ac:dyDescent="0.25">
      <c r="B69" s="283"/>
      <c r="C69" s="289"/>
      <c r="D69" s="32" t="s">
        <v>34</v>
      </c>
      <c r="E69" s="43">
        <f>IFERROR(E66/E60,"-")</f>
        <v>7.9282896242390954</v>
      </c>
      <c r="F69" s="43">
        <f t="shared" ref="F69:I69" si="13">IFERROR(F66/F60,"-")</f>
        <v>6.7462678422476356</v>
      </c>
      <c r="G69" s="43">
        <f t="shared" si="13"/>
        <v>7.94246678177314</v>
      </c>
      <c r="H69" s="43">
        <f t="shared" si="13"/>
        <v>7.5594228758302462</v>
      </c>
      <c r="I69" s="43">
        <f t="shared" si="13"/>
        <v>7.5303677443569885</v>
      </c>
      <c r="J69" s="34">
        <f>IFERROR(I69/H69-1,"-")</f>
        <v>-3.8435647734638145E-3</v>
      </c>
      <c r="K69" s="33">
        <f>IFERROR(I69-H69,"-")</f>
        <v>-2.9055131473257667E-2</v>
      </c>
      <c r="L69" s="65">
        <f>IFERROR(I69/I67,"-")</f>
        <v>1.054987228241012</v>
      </c>
    </row>
    <row r="70" spans="2:12" x14ac:dyDescent="0.25">
      <c r="B70" s="283"/>
      <c r="C70" s="291" t="s">
        <v>36</v>
      </c>
      <c r="D70" s="15" t="s">
        <v>32</v>
      </c>
      <c r="E70" s="58">
        <v>0.49563348888170433</v>
      </c>
      <c r="F70" s="58">
        <v>0.53007392392769836</v>
      </c>
      <c r="G70" s="58">
        <v>0.78235212112064911</v>
      </c>
      <c r="H70" s="58">
        <v>0.81120905005064936</v>
      </c>
      <c r="I70" s="58">
        <v>0.81280076010742186</v>
      </c>
      <c r="J70" s="58">
        <f t="shared" si="8"/>
        <v>1.9621453393217081E-3</v>
      </c>
      <c r="K70" s="44">
        <f t="shared" si="9"/>
        <v>1.5917100567724995E-3</v>
      </c>
      <c r="L70" s="17"/>
    </row>
    <row r="71" spans="2:12" x14ac:dyDescent="0.25">
      <c r="B71" s="283"/>
      <c r="C71" s="292"/>
      <c r="D71" s="19" t="s">
        <v>33</v>
      </c>
      <c r="E71" s="59">
        <v>0.51616511753038752</v>
      </c>
      <c r="F71" s="59">
        <v>0.57306823809480911</v>
      </c>
      <c r="G71" s="59">
        <v>0.82736563433026633</v>
      </c>
      <c r="H71" s="59">
        <v>0.86092257017663798</v>
      </c>
      <c r="I71" s="59">
        <v>0.8610960469022988</v>
      </c>
      <c r="J71" s="59">
        <f t="shared" si="8"/>
        <v>2.0150096149196273E-4</v>
      </c>
      <c r="K71" s="46">
        <f t="shared" si="9"/>
        <v>1.7347672566081496E-4</v>
      </c>
      <c r="L71" s="21"/>
    </row>
    <row r="72" spans="2:12" x14ac:dyDescent="0.25">
      <c r="B72" s="283"/>
      <c r="C72" s="293"/>
      <c r="D72" s="23" t="s">
        <v>34</v>
      </c>
      <c r="E72" s="60">
        <v>0.4347790730011355</v>
      </c>
      <c r="F72" s="60">
        <v>0.37207179589925665</v>
      </c>
      <c r="G72" s="60">
        <v>0.61583683713777571</v>
      </c>
      <c r="H72" s="60">
        <v>0.65263907078660088</v>
      </c>
      <c r="I72" s="60">
        <v>0.66280236198751097</v>
      </c>
      <c r="J72" s="25">
        <f>IFERROR(I72/H72-1,"-")</f>
        <v>1.5572606139961254E-2</v>
      </c>
      <c r="K72" s="24">
        <f>IFERROR(I72-H72,"-")</f>
        <v>1.0163291200910085E-2</v>
      </c>
      <c r="L72" s="25">
        <f>IFERROR(I72/I70,"-")</f>
        <v>0.81545489930387527</v>
      </c>
    </row>
    <row r="73" spans="2:12" x14ac:dyDescent="0.25">
      <c r="B73" s="283"/>
      <c r="C73" s="294" t="s">
        <v>41</v>
      </c>
      <c r="D73" s="26" t="s">
        <v>32</v>
      </c>
      <c r="E73" s="52">
        <v>23742</v>
      </c>
      <c r="F73" s="52">
        <v>29697</v>
      </c>
      <c r="G73" s="52">
        <v>44233</v>
      </c>
      <c r="H73" s="52">
        <v>45902</v>
      </c>
      <c r="I73" s="52">
        <v>46521</v>
      </c>
      <c r="J73" s="36">
        <f t="shared" si="8"/>
        <v>1.3485251187312031E-2</v>
      </c>
      <c r="K73" s="27">
        <f t="shared" si="9"/>
        <v>619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17566</v>
      </c>
      <c r="F74" s="53">
        <v>23340</v>
      </c>
      <c r="G74" s="53">
        <v>34827</v>
      </c>
      <c r="H74" s="53">
        <v>34946</v>
      </c>
      <c r="I74" s="53">
        <v>35191</v>
      </c>
      <c r="J74" s="40">
        <f t="shared" si="8"/>
        <v>7.0108166886053702E-3</v>
      </c>
      <c r="K74" s="29">
        <f t="shared" si="9"/>
        <v>245</v>
      </c>
      <c r="L74" s="40">
        <f t="shared" ref="L74" si="14">I74/$I$73</f>
        <v>0.75645407450398749</v>
      </c>
    </row>
    <row r="75" spans="2:12" x14ac:dyDescent="0.25">
      <c r="B75" s="284"/>
      <c r="C75" s="289"/>
      <c r="D75" s="32" t="s">
        <v>34</v>
      </c>
      <c r="E75" s="33">
        <v>6176</v>
      </c>
      <c r="F75" s="33">
        <v>6357</v>
      </c>
      <c r="G75" s="33">
        <v>9406</v>
      </c>
      <c r="H75" s="33">
        <v>10956</v>
      </c>
      <c r="I75" s="33">
        <v>11330</v>
      </c>
      <c r="J75" s="34">
        <f>IFERROR(I75/H75-1,"-")</f>
        <v>3.4136546184738936E-2</v>
      </c>
      <c r="K75" s="33">
        <f>IFERROR(I75-H75,"-")</f>
        <v>374</v>
      </c>
      <c r="L75" s="65">
        <f>IFERROR(I75/I73,"-")</f>
        <v>0.24354592549601256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4520-52FE-4CA6-A9B6-4BE18A490C6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14321-1E9A-4842-9DC4-E187504CD122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271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7"/>
      <c r="C7" s="312" t="s">
        <v>45</v>
      </c>
      <c r="D7" s="313"/>
      <c r="E7" s="313"/>
      <c r="F7" s="313"/>
      <c r="G7" s="313"/>
      <c r="H7" s="313"/>
      <c r="I7" s="313"/>
    </row>
    <row r="8" spans="1:18" s="148" customFormat="1" ht="72" customHeight="1" x14ac:dyDescent="0.25">
      <c r="A8"/>
      <c r="B8" s="188"/>
      <c r="C8" s="174" t="s">
        <v>226</v>
      </c>
      <c r="D8" s="174" t="s">
        <v>227</v>
      </c>
      <c r="E8" s="174" t="s">
        <v>228</v>
      </c>
      <c r="F8" s="174" t="s">
        <v>229</v>
      </c>
      <c r="G8" s="174" t="s">
        <v>230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226</v>
      </c>
      <c r="M8" s="174" t="s">
        <v>227</v>
      </c>
      <c r="N8" s="174" t="s">
        <v>228</v>
      </c>
      <c r="O8" s="174" t="s">
        <v>229</v>
      </c>
      <c r="P8" s="174" t="s">
        <v>230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46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126630</v>
      </c>
      <c r="D10" s="178">
        <v>442696</v>
      </c>
      <c r="E10" s="178">
        <v>458991</v>
      </c>
      <c r="F10" s="178">
        <v>524287</v>
      </c>
      <c r="G10" s="178">
        <v>512690</v>
      </c>
      <c r="H10" s="179">
        <f t="shared" ref="H10:H22" si="0">IFERROR(G10/F10-1,"-")</f>
        <v>-2.211956428444728E-2</v>
      </c>
      <c r="I10" s="179">
        <f t="shared" ref="I10:I22" si="1">G10/G$10</f>
        <v>1</v>
      </c>
      <c r="K10" s="158" t="s">
        <v>70</v>
      </c>
      <c r="L10" s="178">
        <v>46850</v>
      </c>
      <c r="M10" s="178">
        <v>173757</v>
      </c>
      <c r="N10" s="178">
        <v>180265</v>
      </c>
      <c r="O10" s="178">
        <v>191773</v>
      </c>
      <c r="P10" s="178">
        <v>179959</v>
      </c>
      <c r="Q10" s="179">
        <f t="shared" ref="Q10:Q22" si="2">IFERROR(P10/O10-1,"-")</f>
        <v>-6.1604083995140058E-2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68864</v>
      </c>
      <c r="D11" s="162">
        <v>103104</v>
      </c>
      <c r="E11" s="162">
        <v>94324</v>
      </c>
      <c r="F11" s="162">
        <v>114813</v>
      </c>
      <c r="G11" s="162">
        <v>114677</v>
      </c>
      <c r="H11" s="163">
        <f t="shared" si="0"/>
        <v>-1.1845348523250587E-3</v>
      </c>
      <c r="I11" s="163">
        <f t="shared" si="1"/>
        <v>0.22367707581579513</v>
      </c>
      <c r="J11" s="81"/>
      <c r="K11" s="161" t="s">
        <v>99</v>
      </c>
      <c r="L11" s="162">
        <v>24667</v>
      </c>
      <c r="M11" s="162">
        <v>22911</v>
      </c>
      <c r="N11" s="162">
        <v>16892</v>
      </c>
      <c r="O11" s="162">
        <v>16677</v>
      </c>
      <c r="P11" s="162">
        <v>16929</v>
      </c>
      <c r="Q11" s="163">
        <f t="shared" si="2"/>
        <v>1.5110631408526753E-2</v>
      </c>
      <c r="R11" s="163">
        <f t="shared" si="3"/>
        <v>9.4071427380681152E-2</v>
      </c>
    </row>
    <row r="12" spans="1:18" x14ac:dyDescent="0.25">
      <c r="B12" s="165" t="s">
        <v>105</v>
      </c>
      <c r="C12" s="166">
        <v>45371</v>
      </c>
      <c r="D12" s="166">
        <v>43615</v>
      </c>
      <c r="E12" s="166">
        <v>37537</v>
      </c>
      <c r="F12" s="166">
        <v>47905</v>
      </c>
      <c r="G12" s="166">
        <v>44085</v>
      </c>
      <c r="H12" s="167">
        <f t="shared" si="0"/>
        <v>-7.9741154368019984E-2</v>
      </c>
      <c r="I12" s="167">
        <f t="shared" si="1"/>
        <v>8.5987633852815548E-2</v>
      </c>
      <c r="J12" s="81"/>
      <c r="K12" s="165" t="s">
        <v>105</v>
      </c>
      <c r="L12" s="166">
        <v>14505</v>
      </c>
      <c r="M12" s="166">
        <v>10418</v>
      </c>
      <c r="N12" s="166">
        <v>7310</v>
      </c>
      <c r="O12" s="166">
        <v>6365</v>
      </c>
      <c r="P12" s="166">
        <v>8059</v>
      </c>
      <c r="Q12" s="167">
        <f t="shared" si="2"/>
        <v>0.26614296936370785</v>
      </c>
      <c r="R12" s="167">
        <f t="shared" si="3"/>
        <v>4.4782422662939893E-2</v>
      </c>
    </row>
    <row r="13" spans="1:18" x14ac:dyDescent="0.25">
      <c r="B13" s="165" t="s">
        <v>102</v>
      </c>
      <c r="C13" s="166">
        <v>23493</v>
      </c>
      <c r="D13" s="166">
        <v>59489</v>
      </c>
      <c r="E13" s="166">
        <v>56787</v>
      </c>
      <c r="F13" s="166">
        <v>66908</v>
      </c>
      <c r="G13" s="166">
        <v>70592</v>
      </c>
      <c r="H13" s="167">
        <f t="shared" si="0"/>
        <v>5.5060680337179368E-2</v>
      </c>
      <c r="I13" s="167">
        <f t="shared" si="1"/>
        <v>0.13768944196297958</v>
      </c>
      <c r="J13" s="81"/>
      <c r="K13" s="165" t="s">
        <v>102</v>
      </c>
      <c r="L13" s="166">
        <v>10162</v>
      </c>
      <c r="M13" s="166">
        <v>12493</v>
      </c>
      <c r="N13" s="166">
        <v>9582</v>
      </c>
      <c r="O13" s="166">
        <v>10312</v>
      </c>
      <c r="P13" s="166">
        <v>8870</v>
      </c>
      <c r="Q13" s="167">
        <f t="shared" si="2"/>
        <v>-0.13983708301008535</v>
      </c>
      <c r="R13" s="167">
        <f>P13/P$10</f>
        <v>4.9289004717741267E-2</v>
      </c>
    </row>
    <row r="14" spans="1:18" x14ac:dyDescent="0.25">
      <c r="B14" s="161" t="s">
        <v>109</v>
      </c>
      <c r="C14" s="162">
        <v>57766</v>
      </c>
      <c r="D14" s="162">
        <v>339592</v>
      </c>
      <c r="E14" s="162">
        <v>364667</v>
      </c>
      <c r="F14" s="162">
        <v>409474</v>
      </c>
      <c r="G14" s="162">
        <v>398013</v>
      </c>
      <c r="H14" s="163">
        <f t="shared" si="0"/>
        <v>-2.7989567103161583E-2</v>
      </c>
      <c r="I14" s="163">
        <f t="shared" si="1"/>
        <v>0.7763229241842049</v>
      </c>
      <c r="J14" s="81"/>
      <c r="K14" s="161" t="s">
        <v>109</v>
      </c>
      <c r="L14" s="162">
        <v>22183</v>
      </c>
      <c r="M14" s="162">
        <v>150846</v>
      </c>
      <c r="N14" s="162">
        <v>163373</v>
      </c>
      <c r="O14" s="162">
        <v>175096</v>
      </c>
      <c r="P14" s="162">
        <v>163030</v>
      </c>
      <c r="Q14" s="163">
        <f t="shared" si="2"/>
        <v>-6.8910768949604795E-2</v>
      </c>
      <c r="R14" s="163">
        <f t="shared" si="3"/>
        <v>0.90592857261931881</v>
      </c>
    </row>
    <row r="15" spans="1:18" x14ac:dyDescent="0.25">
      <c r="B15" s="165" t="s">
        <v>112</v>
      </c>
      <c r="C15" s="166">
        <v>2799</v>
      </c>
      <c r="D15" s="166">
        <v>173101</v>
      </c>
      <c r="E15" s="166">
        <v>191142</v>
      </c>
      <c r="F15" s="166">
        <v>214028</v>
      </c>
      <c r="G15" s="166">
        <v>212568</v>
      </c>
      <c r="H15" s="167">
        <f t="shared" si="0"/>
        <v>-6.8215373689424208E-3</v>
      </c>
      <c r="I15" s="167">
        <f t="shared" si="1"/>
        <v>0.41461311903879539</v>
      </c>
      <c r="J15" s="81"/>
      <c r="K15" s="165" t="s">
        <v>112</v>
      </c>
      <c r="L15" s="166">
        <v>947</v>
      </c>
      <c r="M15" s="166">
        <v>81442</v>
      </c>
      <c r="N15" s="166">
        <v>90898</v>
      </c>
      <c r="O15" s="166">
        <v>100258</v>
      </c>
      <c r="P15" s="166">
        <v>93939</v>
      </c>
      <c r="Q15" s="167">
        <f t="shared" si="2"/>
        <v>-6.3027389335514328E-2</v>
      </c>
      <c r="R15" s="167">
        <f t="shared" si="3"/>
        <v>0.52200223384215294</v>
      </c>
    </row>
    <row r="16" spans="1:18" x14ac:dyDescent="0.25">
      <c r="B16" s="165" t="s">
        <v>115</v>
      </c>
      <c r="C16" s="166">
        <v>7942</v>
      </c>
      <c r="D16" s="166">
        <v>30700</v>
      </c>
      <c r="E16" s="166">
        <v>34040</v>
      </c>
      <c r="F16" s="166">
        <v>36056</v>
      </c>
      <c r="G16" s="166">
        <v>32587</v>
      </c>
      <c r="H16" s="167">
        <f t="shared" si="0"/>
        <v>-9.6211448857333015E-2</v>
      </c>
      <c r="I16" s="167">
        <f t="shared" si="1"/>
        <v>6.3560826230275605E-2</v>
      </c>
      <c r="J16" s="81"/>
      <c r="K16" s="165" t="s">
        <v>115</v>
      </c>
      <c r="L16" s="166">
        <v>3356</v>
      </c>
      <c r="M16" s="166">
        <v>15556</v>
      </c>
      <c r="N16" s="166">
        <v>16956</v>
      </c>
      <c r="O16" s="166">
        <v>16630</v>
      </c>
      <c r="P16" s="166">
        <v>14525</v>
      </c>
      <c r="Q16" s="167">
        <f t="shared" si="2"/>
        <v>-0.12657847263980759</v>
      </c>
      <c r="R16" s="167">
        <f t="shared" si="3"/>
        <v>8.0712829033279809E-2</v>
      </c>
    </row>
    <row r="17" spans="2:22" x14ac:dyDescent="0.25">
      <c r="B17" s="165" t="s">
        <v>118</v>
      </c>
      <c r="C17" s="166">
        <v>11215</v>
      </c>
      <c r="D17" s="166">
        <v>20452</v>
      </c>
      <c r="E17" s="166">
        <v>20168</v>
      </c>
      <c r="F17" s="166">
        <v>23282</v>
      </c>
      <c r="G17" s="166">
        <v>22541</v>
      </c>
      <c r="H17" s="167">
        <f t="shared" si="0"/>
        <v>-3.1827162614895599E-2</v>
      </c>
      <c r="I17" s="167">
        <f t="shared" si="1"/>
        <v>4.3966139382472839E-2</v>
      </c>
      <c r="J17" s="81"/>
      <c r="K17" s="165" t="s">
        <v>118</v>
      </c>
      <c r="L17" s="166">
        <v>3626</v>
      </c>
      <c r="M17" s="166">
        <v>6804</v>
      </c>
      <c r="N17" s="166">
        <v>6506</v>
      </c>
      <c r="O17" s="166">
        <v>5838</v>
      </c>
      <c r="P17" s="166">
        <v>5203</v>
      </c>
      <c r="Q17" s="167">
        <f t="shared" si="2"/>
        <v>-0.10877012675573827</v>
      </c>
      <c r="R17" s="167">
        <f t="shared" si="3"/>
        <v>2.8912141098805841E-2</v>
      </c>
    </row>
    <row r="18" spans="2:22" x14ac:dyDescent="0.25">
      <c r="B18" s="165" t="s">
        <v>125</v>
      </c>
      <c r="C18" s="166">
        <v>1800</v>
      </c>
      <c r="D18" s="166">
        <v>21965</v>
      </c>
      <c r="E18" s="166">
        <v>17389</v>
      </c>
      <c r="F18" s="166">
        <v>19718</v>
      </c>
      <c r="G18" s="166">
        <v>15139</v>
      </c>
      <c r="H18" s="167">
        <f t="shared" si="0"/>
        <v>-0.23222436352571252</v>
      </c>
      <c r="I18" s="167">
        <f t="shared" si="1"/>
        <v>2.9528565019797538E-2</v>
      </c>
      <c r="J18" s="81"/>
      <c r="K18" s="165" t="s">
        <v>125</v>
      </c>
      <c r="L18" s="166">
        <v>802</v>
      </c>
      <c r="M18" s="166">
        <v>10442</v>
      </c>
      <c r="N18" s="166">
        <v>8681</v>
      </c>
      <c r="O18" s="166">
        <v>8885</v>
      </c>
      <c r="P18" s="166">
        <v>7307</v>
      </c>
      <c r="Q18" s="167">
        <f t="shared" si="2"/>
        <v>-0.17760270118176702</v>
      </c>
      <c r="R18" s="167">
        <f t="shared" si="3"/>
        <v>4.0603693063420002E-2</v>
      </c>
    </row>
    <row r="19" spans="2:22" x14ac:dyDescent="0.25">
      <c r="B19" s="165" t="s">
        <v>121</v>
      </c>
      <c r="C19" s="166">
        <v>4175</v>
      </c>
      <c r="D19" s="166">
        <v>11030</v>
      </c>
      <c r="E19" s="166">
        <v>13476</v>
      </c>
      <c r="F19" s="166">
        <v>13485</v>
      </c>
      <c r="G19" s="166">
        <v>12855</v>
      </c>
      <c r="H19" s="167">
        <f t="shared" si="0"/>
        <v>-4.6718576195773132E-2</v>
      </c>
      <c r="I19" s="167">
        <f t="shared" si="1"/>
        <v>2.5073631239150365E-2</v>
      </c>
      <c r="J19" s="81"/>
      <c r="K19" s="165" t="s">
        <v>121</v>
      </c>
      <c r="L19" s="166">
        <v>2421</v>
      </c>
      <c r="M19" s="166">
        <v>6603</v>
      </c>
      <c r="N19" s="166">
        <v>7452</v>
      </c>
      <c r="O19" s="166">
        <v>6962</v>
      </c>
      <c r="P19" s="166">
        <v>6785</v>
      </c>
      <c r="Q19" s="167">
        <f t="shared" si="2"/>
        <v>-2.5423728813559365E-2</v>
      </c>
      <c r="R19" s="167">
        <f t="shared" si="3"/>
        <v>3.7703032357370291E-2</v>
      </c>
    </row>
    <row r="20" spans="2:22" x14ac:dyDescent="0.25">
      <c r="B20" s="165" t="s">
        <v>130</v>
      </c>
      <c r="C20" s="166">
        <v>109</v>
      </c>
      <c r="D20" s="166">
        <v>1268</v>
      </c>
      <c r="E20" s="166">
        <v>1329</v>
      </c>
      <c r="F20" s="166">
        <v>1674</v>
      </c>
      <c r="G20" s="166">
        <v>1675</v>
      </c>
      <c r="H20" s="167">
        <f t="shared" si="0"/>
        <v>5.9737156511352474E-4</v>
      </c>
      <c r="I20" s="167">
        <f t="shared" si="1"/>
        <v>3.2670814722346839E-3</v>
      </c>
      <c r="J20" s="81"/>
      <c r="K20" s="165" t="s">
        <v>130</v>
      </c>
      <c r="L20" s="166">
        <v>31</v>
      </c>
      <c r="M20" s="166">
        <v>589</v>
      </c>
      <c r="N20" s="166">
        <v>533</v>
      </c>
      <c r="O20" s="166">
        <v>768</v>
      </c>
      <c r="P20" s="166">
        <v>906</v>
      </c>
      <c r="Q20" s="167">
        <f t="shared" si="2"/>
        <v>0.1796875</v>
      </c>
      <c r="R20" s="167">
        <f t="shared" si="3"/>
        <v>5.0344800760173149E-3</v>
      </c>
    </row>
    <row r="21" spans="2:22" x14ac:dyDescent="0.25">
      <c r="B21" s="165" t="s">
        <v>133</v>
      </c>
      <c r="C21" s="166">
        <v>247</v>
      </c>
      <c r="D21" s="166">
        <v>569</v>
      </c>
      <c r="E21" s="166">
        <v>1057</v>
      </c>
      <c r="F21" s="166">
        <v>607</v>
      </c>
      <c r="G21" s="166">
        <v>733</v>
      </c>
      <c r="H21" s="167">
        <f t="shared" si="0"/>
        <v>0.20757825370675453</v>
      </c>
      <c r="I21" s="167">
        <f t="shared" si="1"/>
        <v>1.4297138621779243E-3</v>
      </c>
      <c r="J21" s="81"/>
      <c r="K21" s="165" t="s">
        <v>133</v>
      </c>
      <c r="L21" s="166">
        <v>42</v>
      </c>
      <c r="M21" s="166">
        <v>272</v>
      </c>
      <c r="N21" s="166">
        <v>386</v>
      </c>
      <c r="O21" s="166">
        <v>210</v>
      </c>
      <c r="P21" s="166">
        <v>135</v>
      </c>
      <c r="Q21" s="167">
        <f t="shared" si="2"/>
        <v>-0.3571428571428571</v>
      </c>
      <c r="R21" s="167">
        <f t="shared" si="3"/>
        <v>7.5017087225423573E-4</v>
      </c>
    </row>
    <row r="22" spans="2:22" x14ac:dyDescent="0.25">
      <c r="B22" s="170" t="s">
        <v>147</v>
      </c>
      <c r="C22" s="171">
        <f>C14-SUM(C15:C21)</f>
        <v>29479</v>
      </c>
      <c r="D22" s="171">
        <f>D14-SUM(D15:D21)</f>
        <v>80507</v>
      </c>
      <c r="E22" s="171">
        <f>E14-SUM(E15:E21)</f>
        <v>86066</v>
      </c>
      <c r="F22" s="171">
        <f>F14-SUM(F15:F21)</f>
        <v>100624</v>
      </c>
      <c r="G22" s="171">
        <f>G14-SUM(G15:G21)</f>
        <v>99915</v>
      </c>
      <c r="H22" s="172">
        <f t="shared" si="0"/>
        <v>-7.0460327556050029E-3</v>
      </c>
      <c r="I22" s="172">
        <f t="shared" si="1"/>
        <v>0.19488384793930055</v>
      </c>
      <c r="J22" s="81"/>
      <c r="K22" s="170" t="s">
        <v>147</v>
      </c>
      <c r="L22" s="171">
        <f>L14-SUM(L15:L21)</f>
        <v>10958</v>
      </c>
      <c r="M22" s="171">
        <f>M14-SUM(M15:M21)</f>
        <v>29138</v>
      </c>
      <c r="N22" s="171">
        <f>N14-SUM(N15:N21)</f>
        <v>31961</v>
      </c>
      <c r="O22" s="171">
        <f>O14-SUM(O15:O21)</f>
        <v>35545</v>
      </c>
      <c r="P22" s="171">
        <f>P14-SUM(P15:P21)</f>
        <v>34230</v>
      </c>
      <c r="Q22" s="172">
        <f t="shared" si="2"/>
        <v>-3.6995357996905343E-2</v>
      </c>
      <c r="R22" s="172">
        <f t="shared" si="3"/>
        <v>0.19020999227601842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46850</v>
      </c>
      <c r="D24" s="178">
        <v>173757</v>
      </c>
      <c r="E24" s="178">
        <v>180265</v>
      </c>
      <c r="F24" s="178">
        <v>191773</v>
      </c>
      <c r="G24" s="178">
        <v>179959</v>
      </c>
      <c r="H24" s="179">
        <f t="shared" ref="H24:H36" si="4">IFERROR(G24/F24-1,"-")</f>
        <v>-6.1604083995140058E-2</v>
      </c>
      <c r="I24" s="179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24667</v>
      </c>
      <c r="D25" s="162">
        <v>22911</v>
      </c>
      <c r="E25" s="162">
        <v>16892</v>
      </c>
      <c r="F25" s="162">
        <v>16677</v>
      </c>
      <c r="G25" s="162">
        <v>16929</v>
      </c>
      <c r="H25" s="163">
        <f t="shared" si="4"/>
        <v>1.5110631408526753E-2</v>
      </c>
      <c r="I25" s="163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14505</v>
      </c>
      <c r="D26" s="166">
        <v>10418</v>
      </c>
      <c r="E26" s="166">
        <v>7310</v>
      </c>
      <c r="F26" s="166">
        <v>6365</v>
      </c>
      <c r="G26" s="166">
        <v>8059</v>
      </c>
      <c r="H26" s="167">
        <f t="shared" si="4"/>
        <v>0.26614296936370785</v>
      </c>
      <c r="I26" s="167">
        <f t="shared" si="5"/>
        <v>1.571905049835183E-2</v>
      </c>
    </row>
    <row r="27" spans="2:22" x14ac:dyDescent="0.25">
      <c r="B27" s="165" t="s">
        <v>102</v>
      </c>
      <c r="C27" s="166">
        <v>10162</v>
      </c>
      <c r="D27" s="166">
        <v>12493</v>
      </c>
      <c r="E27" s="166">
        <v>9582</v>
      </c>
      <c r="F27" s="166">
        <v>10312</v>
      </c>
      <c r="G27" s="166">
        <v>8870</v>
      </c>
      <c r="H27" s="167">
        <f t="shared" si="4"/>
        <v>-0.13983708301008535</v>
      </c>
      <c r="I27" s="167">
        <f t="shared" si="5"/>
        <v>1.7300903079833816E-2</v>
      </c>
    </row>
    <row r="28" spans="2:22" x14ac:dyDescent="0.25">
      <c r="B28" s="161" t="s">
        <v>109</v>
      </c>
      <c r="C28" s="162">
        <v>22183</v>
      </c>
      <c r="D28" s="162">
        <v>150846</v>
      </c>
      <c r="E28" s="162">
        <v>163373</v>
      </c>
      <c r="F28" s="162">
        <v>175096</v>
      </c>
      <c r="G28" s="162">
        <v>163030</v>
      </c>
      <c r="H28" s="163">
        <f t="shared" si="4"/>
        <v>-6.8910768949604795E-2</v>
      </c>
      <c r="I28" s="163">
        <f t="shared" si="5"/>
        <v>0.31798942830950477</v>
      </c>
    </row>
    <row r="29" spans="2:22" x14ac:dyDescent="0.25">
      <c r="B29" s="165" t="s">
        <v>112</v>
      </c>
      <c r="C29" s="166">
        <v>947</v>
      </c>
      <c r="D29" s="166">
        <v>81442</v>
      </c>
      <c r="E29" s="166">
        <v>90898</v>
      </c>
      <c r="F29" s="166">
        <v>100258</v>
      </c>
      <c r="G29" s="166">
        <v>93939</v>
      </c>
      <c r="H29" s="167">
        <f t="shared" si="4"/>
        <v>-6.3027389335514328E-2</v>
      </c>
      <c r="I29" s="167">
        <f t="shared" si="5"/>
        <v>0.18322768144492774</v>
      </c>
    </row>
    <row r="30" spans="2:22" x14ac:dyDescent="0.25">
      <c r="B30" s="165" t="s">
        <v>115</v>
      </c>
      <c r="C30" s="166">
        <v>3356</v>
      </c>
      <c r="D30" s="166">
        <v>15556</v>
      </c>
      <c r="E30" s="166">
        <v>16956</v>
      </c>
      <c r="F30" s="166">
        <v>16630</v>
      </c>
      <c r="G30" s="166">
        <v>14525</v>
      </c>
      <c r="H30" s="167">
        <f t="shared" si="4"/>
        <v>-0.12657847263980759</v>
      </c>
      <c r="I30" s="167">
        <f t="shared" si="5"/>
        <v>2.8330960229378376E-2</v>
      </c>
    </row>
    <row r="31" spans="2:22" x14ac:dyDescent="0.25">
      <c r="B31" s="165" t="s">
        <v>118</v>
      </c>
      <c r="C31" s="166">
        <v>3626</v>
      </c>
      <c r="D31" s="166">
        <v>6804</v>
      </c>
      <c r="E31" s="166">
        <v>6506</v>
      </c>
      <c r="F31" s="166">
        <v>5838</v>
      </c>
      <c r="G31" s="166">
        <v>5203</v>
      </c>
      <c r="H31" s="167">
        <f t="shared" si="4"/>
        <v>-0.10877012675573827</v>
      </c>
      <c r="I31" s="167">
        <f t="shared" si="5"/>
        <v>1.0148432776141528E-2</v>
      </c>
    </row>
    <row r="32" spans="2:22" x14ac:dyDescent="0.25">
      <c r="B32" s="165" t="s">
        <v>125</v>
      </c>
      <c r="C32" s="166">
        <v>802</v>
      </c>
      <c r="D32" s="166">
        <v>10442</v>
      </c>
      <c r="E32" s="166">
        <v>8681</v>
      </c>
      <c r="F32" s="166">
        <v>8885</v>
      </c>
      <c r="G32" s="166">
        <v>7307</v>
      </c>
      <c r="H32" s="167">
        <f t="shared" si="4"/>
        <v>-0.17760270118176702</v>
      </c>
      <c r="I32" s="167">
        <f t="shared" si="5"/>
        <v>1.4252277204548558E-2</v>
      </c>
    </row>
    <row r="33" spans="2:9" x14ac:dyDescent="0.25">
      <c r="B33" s="165" t="s">
        <v>121</v>
      </c>
      <c r="C33" s="166">
        <v>2421</v>
      </c>
      <c r="D33" s="166">
        <v>6603</v>
      </c>
      <c r="E33" s="166">
        <v>7452</v>
      </c>
      <c r="F33" s="166">
        <v>6962</v>
      </c>
      <c r="G33" s="166">
        <v>6785</v>
      </c>
      <c r="H33" s="167">
        <f t="shared" si="4"/>
        <v>-2.5423728813559365E-2</v>
      </c>
      <c r="I33" s="167">
        <f t="shared" si="5"/>
        <v>1.3234118083052136E-2</v>
      </c>
    </row>
    <row r="34" spans="2:9" x14ac:dyDescent="0.25">
      <c r="B34" s="165" t="s">
        <v>130</v>
      </c>
      <c r="C34" s="166">
        <v>31</v>
      </c>
      <c r="D34" s="166">
        <v>589</v>
      </c>
      <c r="E34" s="166">
        <v>533</v>
      </c>
      <c r="F34" s="166">
        <v>768</v>
      </c>
      <c r="G34" s="166">
        <v>906</v>
      </c>
      <c r="H34" s="167">
        <f t="shared" si="4"/>
        <v>0.1796875</v>
      </c>
      <c r="I34" s="167">
        <f t="shared" si="5"/>
        <v>1.7671497396087304E-3</v>
      </c>
    </row>
    <row r="35" spans="2:9" x14ac:dyDescent="0.25">
      <c r="B35" s="165" t="s">
        <v>133</v>
      </c>
      <c r="C35" s="166">
        <v>42</v>
      </c>
      <c r="D35" s="166">
        <v>272</v>
      </c>
      <c r="E35" s="166">
        <v>386</v>
      </c>
      <c r="F35" s="166">
        <v>210</v>
      </c>
      <c r="G35" s="166">
        <v>135</v>
      </c>
      <c r="H35" s="167">
        <f t="shared" si="4"/>
        <v>-0.3571428571428571</v>
      </c>
      <c r="I35" s="167">
        <f t="shared" si="5"/>
        <v>2.6331701418010886E-4</v>
      </c>
    </row>
    <row r="36" spans="2:9" x14ac:dyDescent="0.25">
      <c r="B36" s="170" t="s">
        <v>147</v>
      </c>
      <c r="C36" s="171">
        <f>C28-SUM(C29:C35)</f>
        <v>10958</v>
      </c>
      <c r="D36" s="171">
        <f>D28-SUM(D29:D35)</f>
        <v>29138</v>
      </c>
      <c r="E36" s="171">
        <f>E28-SUM(E29:E35)</f>
        <v>31961</v>
      </c>
      <c r="F36" s="171">
        <f>F28-SUM(F29:F35)</f>
        <v>35545</v>
      </c>
      <c r="G36" s="171">
        <f>G28-SUM(G29:G35)</f>
        <v>34230</v>
      </c>
      <c r="H36" s="172">
        <f t="shared" si="4"/>
        <v>-3.6995357996905343E-2</v>
      </c>
      <c r="I36" s="172">
        <f t="shared" si="5"/>
        <v>6.6765491817667597E-2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17266</v>
      </c>
      <c r="D38" s="178">
        <v>114893</v>
      </c>
      <c r="E38" s="178">
        <v>115342</v>
      </c>
      <c r="F38" s="178">
        <v>130601</v>
      </c>
      <c r="G38" s="178">
        <v>135429</v>
      </c>
      <c r="H38" s="179">
        <f t="shared" ref="H38:H50" si="6">IFERROR(G38/F38-1,"-")</f>
        <v>3.6967557675668727E-2</v>
      </c>
      <c r="I38" s="179">
        <f t="shared" ref="I38:I50" si="7">G38/G$10</f>
        <v>0.26415377713628119</v>
      </c>
    </row>
    <row r="39" spans="2:9" x14ac:dyDescent="0.25">
      <c r="B39" s="161" t="s">
        <v>99</v>
      </c>
      <c r="C39" s="162">
        <v>6241</v>
      </c>
      <c r="D39" s="162">
        <v>10994</v>
      </c>
      <c r="E39" s="162">
        <v>8924</v>
      </c>
      <c r="F39" s="162">
        <v>10599</v>
      </c>
      <c r="G39" s="162">
        <v>10411</v>
      </c>
      <c r="H39" s="163">
        <f t="shared" si="6"/>
        <v>-1.7737522407774264E-2</v>
      </c>
      <c r="I39" s="163">
        <f t="shared" si="7"/>
        <v>2.0306618034289726E-2</v>
      </c>
    </row>
    <row r="40" spans="2:9" x14ac:dyDescent="0.25">
      <c r="B40" s="165" t="s">
        <v>105</v>
      </c>
      <c r="C40" s="166">
        <v>4982</v>
      </c>
      <c r="D40" s="166">
        <v>5017</v>
      </c>
      <c r="E40" s="166">
        <v>4156</v>
      </c>
      <c r="F40" s="166">
        <v>4598</v>
      </c>
      <c r="G40" s="166">
        <v>3835</v>
      </c>
      <c r="H40" s="167">
        <f t="shared" si="6"/>
        <v>-0.16594171378860378</v>
      </c>
      <c r="I40" s="167">
        <f t="shared" si="7"/>
        <v>7.4801536991164251E-3</v>
      </c>
    </row>
    <row r="41" spans="2:9" x14ac:dyDescent="0.25">
      <c r="B41" s="165" t="s">
        <v>102</v>
      </c>
      <c r="C41" s="166">
        <v>1259</v>
      </c>
      <c r="D41" s="166">
        <v>5977</v>
      </c>
      <c r="E41" s="166">
        <v>4768</v>
      </c>
      <c r="F41" s="166">
        <v>6001</v>
      </c>
      <c r="G41" s="166">
        <v>6576</v>
      </c>
      <c r="H41" s="167">
        <f t="shared" si="6"/>
        <v>9.5817363772704445E-2</v>
      </c>
      <c r="I41" s="167">
        <f t="shared" si="7"/>
        <v>1.2826464335173302E-2</v>
      </c>
    </row>
    <row r="42" spans="2:9" x14ac:dyDescent="0.25">
      <c r="B42" s="161" t="s">
        <v>109</v>
      </c>
      <c r="C42" s="162">
        <v>11025</v>
      </c>
      <c r="D42" s="162">
        <v>103899</v>
      </c>
      <c r="E42" s="162">
        <v>106418</v>
      </c>
      <c r="F42" s="162">
        <v>120002</v>
      </c>
      <c r="G42" s="162">
        <v>125018</v>
      </c>
      <c r="H42" s="163">
        <f t="shared" si="6"/>
        <v>4.1799303344944194E-2</v>
      </c>
      <c r="I42" s="163">
        <f t="shared" si="7"/>
        <v>0.24384715910199145</v>
      </c>
    </row>
    <row r="43" spans="2:9" x14ac:dyDescent="0.25">
      <c r="B43" s="165" t="s">
        <v>112</v>
      </c>
      <c r="C43" s="166">
        <v>234</v>
      </c>
      <c r="D43" s="166">
        <v>61203</v>
      </c>
      <c r="E43" s="166">
        <v>64373</v>
      </c>
      <c r="F43" s="166">
        <v>72308</v>
      </c>
      <c r="G43" s="166">
        <v>76481</v>
      </c>
      <c r="H43" s="167">
        <f t="shared" si="6"/>
        <v>5.7711456546993389E-2</v>
      </c>
      <c r="I43" s="167">
        <f t="shared" si="7"/>
        <v>0.14917591527043633</v>
      </c>
    </row>
    <row r="44" spans="2:9" x14ac:dyDescent="0.25">
      <c r="B44" s="165" t="s">
        <v>115</v>
      </c>
      <c r="C44" s="166">
        <v>860</v>
      </c>
      <c r="D44" s="166">
        <v>2310</v>
      </c>
      <c r="E44" s="166">
        <v>2571</v>
      </c>
      <c r="F44" s="166">
        <v>3135</v>
      </c>
      <c r="G44" s="166">
        <v>3201</v>
      </c>
      <c r="H44" s="167">
        <f t="shared" si="6"/>
        <v>2.1052631578947434E-2</v>
      </c>
      <c r="I44" s="167">
        <f t="shared" si="7"/>
        <v>6.2435389806705811E-3</v>
      </c>
    </row>
    <row r="45" spans="2:9" x14ac:dyDescent="0.25">
      <c r="B45" s="165" t="s">
        <v>118</v>
      </c>
      <c r="C45" s="166">
        <v>1706</v>
      </c>
      <c r="D45" s="166">
        <v>2632</v>
      </c>
      <c r="E45" s="166">
        <v>2924</v>
      </c>
      <c r="F45" s="166">
        <v>2809</v>
      </c>
      <c r="G45" s="166">
        <v>2936</v>
      </c>
      <c r="H45" s="167">
        <f t="shared" si="6"/>
        <v>4.521181915272332E-2</v>
      </c>
      <c r="I45" s="167">
        <f t="shared" si="7"/>
        <v>5.7266574343170333E-3</v>
      </c>
    </row>
    <row r="46" spans="2:9" x14ac:dyDescent="0.25">
      <c r="B46" s="165" t="s">
        <v>125</v>
      </c>
      <c r="C46" s="166">
        <v>424</v>
      </c>
      <c r="D46" s="166">
        <v>7782</v>
      </c>
      <c r="E46" s="166">
        <v>5608</v>
      </c>
      <c r="F46" s="166">
        <v>6694</v>
      </c>
      <c r="G46" s="166">
        <v>5005</v>
      </c>
      <c r="H46" s="167">
        <f t="shared" si="6"/>
        <v>-0.25231550642366296</v>
      </c>
      <c r="I46" s="167">
        <f t="shared" si="7"/>
        <v>9.7622344886773692E-3</v>
      </c>
    </row>
    <row r="47" spans="2:9" x14ac:dyDescent="0.25">
      <c r="B47" s="165" t="s">
        <v>121</v>
      </c>
      <c r="C47" s="166">
        <v>557</v>
      </c>
      <c r="D47" s="166">
        <v>3107</v>
      </c>
      <c r="E47" s="166">
        <v>4015</v>
      </c>
      <c r="F47" s="166">
        <v>3954</v>
      </c>
      <c r="G47" s="166">
        <v>4000</v>
      </c>
      <c r="H47" s="167">
        <f t="shared" si="6"/>
        <v>1.163378856853825E-2</v>
      </c>
      <c r="I47" s="167">
        <f t="shared" si="7"/>
        <v>7.8019856053365578E-3</v>
      </c>
    </row>
    <row r="48" spans="2:9" x14ac:dyDescent="0.25">
      <c r="B48" s="165" t="s">
        <v>130</v>
      </c>
      <c r="C48" s="166">
        <v>7</v>
      </c>
      <c r="D48" s="166">
        <v>501</v>
      </c>
      <c r="E48" s="166">
        <v>466</v>
      </c>
      <c r="F48" s="166">
        <v>658</v>
      </c>
      <c r="G48" s="166">
        <v>558</v>
      </c>
      <c r="H48" s="167">
        <f t="shared" si="6"/>
        <v>-0.15197568389057747</v>
      </c>
      <c r="I48" s="167">
        <f t="shared" si="7"/>
        <v>1.0883769919444498E-3</v>
      </c>
    </row>
    <row r="49" spans="2:9" x14ac:dyDescent="0.25">
      <c r="B49" s="165" t="s">
        <v>133</v>
      </c>
      <c r="C49" s="166">
        <v>25</v>
      </c>
      <c r="D49" s="166">
        <v>117</v>
      </c>
      <c r="E49" s="166">
        <v>387</v>
      </c>
      <c r="F49" s="166">
        <v>159</v>
      </c>
      <c r="G49" s="166">
        <v>188</v>
      </c>
      <c r="H49" s="167">
        <f t="shared" si="6"/>
        <v>0.1823899371069182</v>
      </c>
      <c r="I49" s="167">
        <f t="shared" si="7"/>
        <v>3.6669332345081823E-4</v>
      </c>
    </row>
    <row r="50" spans="2:9" x14ac:dyDescent="0.25">
      <c r="B50" s="170" t="s">
        <v>147</v>
      </c>
      <c r="C50" s="171">
        <f>C42-SUM(C43:C49)</f>
        <v>7212</v>
      </c>
      <c r="D50" s="171">
        <f>D42-SUM(D43:D49)</f>
        <v>26247</v>
      </c>
      <c r="E50" s="171">
        <f>E42-SUM(E43:E49)</f>
        <v>26074</v>
      </c>
      <c r="F50" s="171">
        <f>F42-SUM(F43:F49)</f>
        <v>30285</v>
      </c>
      <c r="G50" s="171">
        <f>G42-SUM(G43:G49)</f>
        <v>32649</v>
      </c>
      <c r="H50" s="172">
        <f t="shared" si="6"/>
        <v>7.8058444774640856E-2</v>
      </c>
      <c r="I50" s="172">
        <f t="shared" si="7"/>
        <v>6.3681757007158321E-2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1138</v>
      </c>
      <c r="D52" s="178">
        <v>2720</v>
      </c>
      <c r="E52" s="178">
        <v>3840</v>
      </c>
      <c r="F52" s="178">
        <v>2122</v>
      </c>
      <c r="G52" s="178">
        <v>2937</v>
      </c>
      <c r="H52" s="179">
        <f t="shared" ref="H52:H64" si="8">IFERROR(G52/F52-1,"-")</f>
        <v>0.38407163053722893</v>
      </c>
      <c r="I52" s="179">
        <f t="shared" ref="I52:I64" si="9">G52/G$10</f>
        <v>5.728607930718368E-3</v>
      </c>
    </row>
    <row r="53" spans="2:9" x14ac:dyDescent="0.25">
      <c r="B53" s="161" t="s">
        <v>99</v>
      </c>
      <c r="C53" s="162">
        <v>330</v>
      </c>
      <c r="D53" s="162">
        <v>547</v>
      </c>
      <c r="E53" s="162">
        <v>2113</v>
      </c>
      <c r="F53" s="162">
        <v>663</v>
      </c>
      <c r="G53" s="162">
        <v>587</v>
      </c>
      <c r="H53" s="163">
        <f t="shared" si="8"/>
        <v>-0.11463046757164408</v>
      </c>
      <c r="I53" s="163">
        <f t="shared" si="9"/>
        <v>1.1449413875831399E-3</v>
      </c>
    </row>
    <row r="54" spans="2:9" x14ac:dyDescent="0.25">
      <c r="B54" s="165" t="s">
        <v>105</v>
      </c>
      <c r="C54" s="166">
        <v>132</v>
      </c>
      <c r="D54" s="166">
        <v>264</v>
      </c>
      <c r="E54" s="166">
        <v>1635</v>
      </c>
      <c r="F54" s="166">
        <v>541</v>
      </c>
      <c r="G54" s="166">
        <v>339</v>
      </c>
      <c r="H54" s="167">
        <f t="shared" si="8"/>
        <v>-0.37338262476894635</v>
      </c>
      <c r="I54" s="167">
        <f t="shared" si="9"/>
        <v>6.6121828005227335E-4</v>
      </c>
    </row>
    <row r="55" spans="2:9" x14ac:dyDescent="0.25">
      <c r="B55" s="165" t="s">
        <v>102</v>
      </c>
      <c r="C55" s="166">
        <v>198</v>
      </c>
      <c r="D55" s="166">
        <v>283</v>
      </c>
      <c r="E55" s="166">
        <v>478</v>
      </c>
      <c r="F55" s="166">
        <v>122</v>
      </c>
      <c r="G55" s="166">
        <v>248</v>
      </c>
      <c r="H55" s="167">
        <f t="shared" si="8"/>
        <v>1.0327868852459017</v>
      </c>
      <c r="I55" s="167">
        <f t="shared" si="9"/>
        <v>4.8372310753086662E-4</v>
      </c>
    </row>
    <row r="56" spans="2:9" x14ac:dyDescent="0.25">
      <c r="B56" s="161" t="s">
        <v>109</v>
      </c>
      <c r="C56" s="162">
        <v>808</v>
      </c>
      <c r="D56" s="162">
        <v>2173</v>
      </c>
      <c r="E56" s="162">
        <v>1727</v>
      </c>
      <c r="F56" s="162">
        <v>1459</v>
      </c>
      <c r="G56" s="162">
        <v>2350</v>
      </c>
      <c r="H56" s="163">
        <f t="shared" si="8"/>
        <v>0.61069225496915691</v>
      </c>
      <c r="I56" s="163">
        <f t="shared" si="9"/>
        <v>4.5836665431352279E-3</v>
      </c>
    </row>
    <row r="57" spans="2:9" x14ac:dyDescent="0.25">
      <c r="B57" s="165" t="s">
        <v>112</v>
      </c>
      <c r="C57" s="166">
        <v>25</v>
      </c>
      <c r="D57" s="166">
        <v>962</v>
      </c>
      <c r="E57" s="166">
        <v>763</v>
      </c>
      <c r="F57" s="166">
        <v>898</v>
      </c>
      <c r="G57" s="166">
        <v>1042</v>
      </c>
      <c r="H57" s="167">
        <f t="shared" si="8"/>
        <v>0.16035634743875282</v>
      </c>
      <c r="I57" s="167">
        <f t="shared" si="9"/>
        <v>2.0324172501901736E-3</v>
      </c>
    </row>
    <row r="58" spans="2:9" x14ac:dyDescent="0.25">
      <c r="B58" s="165" t="s">
        <v>115</v>
      </c>
      <c r="C58" s="166">
        <v>212</v>
      </c>
      <c r="D58" s="166">
        <v>346</v>
      </c>
      <c r="E58" s="166">
        <v>139</v>
      </c>
      <c r="F58" s="166">
        <v>99</v>
      </c>
      <c r="G58" s="166">
        <v>292</v>
      </c>
      <c r="H58" s="167">
        <f t="shared" si="8"/>
        <v>1.9494949494949494</v>
      </c>
      <c r="I58" s="167">
        <f t="shared" si="9"/>
        <v>5.6954494918956869E-4</v>
      </c>
    </row>
    <row r="59" spans="2:9" x14ac:dyDescent="0.25">
      <c r="B59" s="165" t="s">
        <v>118</v>
      </c>
      <c r="C59" s="166">
        <v>191</v>
      </c>
      <c r="D59" s="166">
        <v>196</v>
      </c>
      <c r="E59" s="166">
        <v>163</v>
      </c>
      <c r="F59" s="166">
        <v>76</v>
      </c>
      <c r="G59" s="166">
        <v>156</v>
      </c>
      <c r="H59" s="167">
        <f t="shared" si="8"/>
        <v>1.0526315789473686</v>
      </c>
      <c r="I59" s="167">
        <f t="shared" si="9"/>
        <v>3.0427743860812577E-4</v>
      </c>
    </row>
    <row r="60" spans="2:9" x14ac:dyDescent="0.25">
      <c r="B60" s="165" t="s">
        <v>125</v>
      </c>
      <c r="C60" s="166">
        <v>24</v>
      </c>
      <c r="D60" s="166">
        <v>52</v>
      </c>
      <c r="E60" s="166">
        <v>23</v>
      </c>
      <c r="F60" s="166">
        <v>27</v>
      </c>
      <c r="G60" s="166">
        <v>43</v>
      </c>
      <c r="H60" s="167">
        <f t="shared" si="8"/>
        <v>0.59259259259259256</v>
      </c>
      <c r="I60" s="167">
        <f t="shared" si="9"/>
        <v>8.3871345257367994E-5</v>
      </c>
    </row>
    <row r="61" spans="2:9" x14ac:dyDescent="0.25">
      <c r="B61" s="165" t="s">
        <v>121</v>
      </c>
      <c r="C61" s="166">
        <v>33</v>
      </c>
      <c r="D61" s="166">
        <v>22</v>
      </c>
      <c r="E61" s="166">
        <v>43</v>
      </c>
      <c r="F61" s="166">
        <v>9</v>
      </c>
      <c r="G61" s="166">
        <v>42</v>
      </c>
      <c r="H61" s="167">
        <f t="shared" si="8"/>
        <v>3.666666666666667</v>
      </c>
      <c r="I61" s="167">
        <f t="shared" si="9"/>
        <v>8.192084885603386E-5</v>
      </c>
    </row>
    <row r="62" spans="2:9" x14ac:dyDescent="0.25">
      <c r="B62" s="165" t="s">
        <v>130</v>
      </c>
      <c r="C62" s="166">
        <v>5</v>
      </c>
      <c r="D62" s="166">
        <v>2</v>
      </c>
      <c r="E62" s="166">
        <v>4</v>
      </c>
      <c r="F62" s="166">
        <v>0</v>
      </c>
      <c r="G62" s="166">
        <v>3</v>
      </c>
      <c r="H62" s="167" t="str">
        <f t="shared" si="8"/>
        <v>-</v>
      </c>
      <c r="I62" s="167">
        <f t="shared" si="9"/>
        <v>5.8514892040024183E-6</v>
      </c>
    </row>
    <row r="63" spans="2:9" x14ac:dyDescent="0.25">
      <c r="B63" s="165" t="s">
        <v>133</v>
      </c>
      <c r="C63" s="166">
        <v>2</v>
      </c>
      <c r="D63" s="166">
        <v>2</v>
      </c>
      <c r="E63" s="166">
        <v>1</v>
      </c>
      <c r="F63" s="166">
        <v>0</v>
      </c>
      <c r="G63" s="166">
        <v>212</v>
      </c>
      <c r="H63" s="167" t="str">
        <f t="shared" si="8"/>
        <v>-</v>
      </c>
      <c r="I63" s="167">
        <f t="shared" si="9"/>
        <v>4.1350523708283757E-4</v>
      </c>
    </row>
    <row r="64" spans="2:9" x14ac:dyDescent="0.25">
      <c r="B64" s="170" t="s">
        <v>147</v>
      </c>
      <c r="C64" s="171">
        <f>C56-SUM(C57:C63)</f>
        <v>316</v>
      </c>
      <c r="D64" s="171">
        <f>D56-SUM(D57:D63)</f>
        <v>591</v>
      </c>
      <c r="E64" s="171">
        <f>E56-SUM(E57:E63)</f>
        <v>591</v>
      </c>
      <c r="F64" s="171">
        <f>F56-SUM(F57:F63)</f>
        <v>350</v>
      </c>
      <c r="G64" s="171">
        <f>G56-SUM(G57:G63)</f>
        <v>560</v>
      </c>
      <c r="H64" s="172">
        <f t="shared" si="8"/>
        <v>0.60000000000000009</v>
      </c>
      <c r="I64" s="172">
        <f t="shared" si="9"/>
        <v>1.0922779847471181E-3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5718</v>
      </c>
      <c r="D66" s="178">
        <v>14291</v>
      </c>
      <c r="E66" s="178">
        <v>8776</v>
      </c>
      <c r="F66" s="178">
        <v>25329</v>
      </c>
      <c r="G66" s="178">
        <v>18520</v>
      </c>
      <c r="H66" s="179">
        <f t="shared" ref="H66:H78" si="10">IFERROR(G66/F66-1,"-")</f>
        <v>-0.26882229855106798</v>
      </c>
      <c r="I66" s="179">
        <f t="shared" ref="I66:I78" si="11">G66/G$10</f>
        <v>3.6123193352708263E-2</v>
      </c>
    </row>
    <row r="67" spans="2:9" x14ac:dyDescent="0.25">
      <c r="B67" s="161" t="s">
        <v>99</v>
      </c>
      <c r="C67" s="162">
        <v>2835</v>
      </c>
      <c r="D67" s="162">
        <v>3869</v>
      </c>
      <c r="E67" s="162">
        <v>1129</v>
      </c>
      <c r="F67" s="162">
        <v>10543</v>
      </c>
      <c r="G67" s="162">
        <v>5798</v>
      </c>
      <c r="H67" s="163">
        <f t="shared" si="10"/>
        <v>-0.45006165228113437</v>
      </c>
      <c r="I67" s="163">
        <f t="shared" si="11"/>
        <v>1.1308978134935341E-2</v>
      </c>
    </row>
    <row r="68" spans="2:9" x14ac:dyDescent="0.25">
      <c r="B68" s="165" t="s">
        <v>105</v>
      </c>
      <c r="C68" s="166">
        <v>2745</v>
      </c>
      <c r="D68" s="166">
        <v>3000</v>
      </c>
      <c r="E68" s="166">
        <v>159</v>
      </c>
      <c r="F68" s="166">
        <v>7713</v>
      </c>
      <c r="G68" s="166">
        <v>2803</v>
      </c>
      <c r="H68" s="167">
        <f t="shared" si="10"/>
        <v>-0.63658757941138333</v>
      </c>
      <c r="I68" s="167">
        <f t="shared" si="11"/>
        <v>5.4672414129395934E-3</v>
      </c>
    </row>
    <row r="69" spans="2:9" x14ac:dyDescent="0.25">
      <c r="B69" s="165" t="s">
        <v>102</v>
      </c>
      <c r="C69" s="166">
        <v>90</v>
      </c>
      <c r="D69" s="166">
        <v>869</v>
      </c>
      <c r="E69" s="166">
        <v>970</v>
      </c>
      <c r="F69" s="166">
        <v>2830</v>
      </c>
      <c r="G69" s="166">
        <v>2995</v>
      </c>
      <c r="H69" s="167">
        <f t="shared" si="10"/>
        <v>5.8303886925795023E-2</v>
      </c>
      <c r="I69" s="167">
        <f t="shared" si="11"/>
        <v>5.8417367219957481E-3</v>
      </c>
    </row>
    <row r="70" spans="2:9" x14ac:dyDescent="0.25">
      <c r="B70" s="161" t="s">
        <v>109</v>
      </c>
      <c r="C70" s="162">
        <v>2883</v>
      </c>
      <c r="D70" s="162">
        <v>10422</v>
      </c>
      <c r="E70" s="162">
        <v>7647</v>
      </c>
      <c r="F70" s="162">
        <v>14786</v>
      </c>
      <c r="G70" s="162">
        <v>12722</v>
      </c>
      <c r="H70" s="163">
        <f t="shared" si="10"/>
        <v>-0.13959150547815502</v>
      </c>
      <c r="I70" s="163">
        <f t="shared" si="11"/>
        <v>2.4814215217772922E-2</v>
      </c>
    </row>
    <row r="71" spans="2:9" x14ac:dyDescent="0.25">
      <c r="B71" s="165" t="s">
        <v>112</v>
      </c>
      <c r="C71" s="166">
        <v>537</v>
      </c>
      <c r="D71" s="166">
        <v>3591</v>
      </c>
      <c r="E71" s="166">
        <v>2862</v>
      </c>
      <c r="F71" s="166">
        <v>6019</v>
      </c>
      <c r="G71" s="166">
        <v>7307</v>
      </c>
      <c r="H71" s="167">
        <f t="shared" si="10"/>
        <v>0.21398903472337594</v>
      </c>
      <c r="I71" s="167">
        <f t="shared" si="11"/>
        <v>1.4252277204548558E-2</v>
      </c>
    </row>
    <row r="72" spans="2:9" x14ac:dyDescent="0.25">
      <c r="B72" s="165" t="s">
        <v>115</v>
      </c>
      <c r="C72" s="166">
        <v>389</v>
      </c>
      <c r="D72" s="166">
        <v>505</v>
      </c>
      <c r="E72" s="166">
        <v>467</v>
      </c>
      <c r="F72" s="166">
        <v>415</v>
      </c>
      <c r="G72" s="166">
        <v>692</v>
      </c>
      <c r="H72" s="167">
        <f t="shared" si="10"/>
        <v>0.66746987951807224</v>
      </c>
      <c r="I72" s="167">
        <f t="shared" si="11"/>
        <v>1.3497435097232246E-3</v>
      </c>
    </row>
    <row r="73" spans="2:9" x14ac:dyDescent="0.25">
      <c r="B73" s="165" t="s">
        <v>118</v>
      </c>
      <c r="C73" s="166">
        <v>418</v>
      </c>
      <c r="D73" s="166">
        <v>2875</v>
      </c>
      <c r="E73" s="166">
        <v>820</v>
      </c>
      <c r="F73" s="166">
        <v>2292</v>
      </c>
      <c r="G73" s="166">
        <v>1140</v>
      </c>
      <c r="H73" s="167">
        <f t="shared" si="10"/>
        <v>-0.50261780104712039</v>
      </c>
      <c r="I73" s="167">
        <f t="shared" si="11"/>
        <v>2.223565897520919E-3</v>
      </c>
    </row>
    <row r="74" spans="2:9" x14ac:dyDescent="0.25">
      <c r="B74" s="165" t="s">
        <v>125</v>
      </c>
      <c r="C74" s="166">
        <v>151</v>
      </c>
      <c r="D74" s="166">
        <v>239</v>
      </c>
      <c r="E74" s="166">
        <v>342</v>
      </c>
      <c r="F74" s="166">
        <v>845</v>
      </c>
      <c r="G74" s="166">
        <v>333</v>
      </c>
      <c r="H74" s="167">
        <f t="shared" si="10"/>
        <v>-0.60591715976331362</v>
      </c>
      <c r="I74" s="167">
        <f t="shared" si="11"/>
        <v>6.4951530164426851E-4</v>
      </c>
    </row>
    <row r="75" spans="2:9" x14ac:dyDescent="0.25">
      <c r="B75" s="165" t="s">
        <v>121</v>
      </c>
      <c r="C75" s="166">
        <v>210</v>
      </c>
      <c r="D75" s="166">
        <v>32</v>
      </c>
      <c r="E75" s="166">
        <v>273</v>
      </c>
      <c r="F75" s="166">
        <v>476</v>
      </c>
      <c r="G75" s="166">
        <v>267</v>
      </c>
      <c r="H75" s="167">
        <f t="shared" si="10"/>
        <v>-0.43907563025210083</v>
      </c>
      <c r="I75" s="167">
        <f t="shared" si="11"/>
        <v>5.2078253915621524E-4</v>
      </c>
    </row>
    <row r="76" spans="2:9" x14ac:dyDescent="0.25">
      <c r="B76" s="165" t="s">
        <v>130</v>
      </c>
      <c r="C76" s="166">
        <v>1</v>
      </c>
      <c r="D76" s="166">
        <v>2</v>
      </c>
      <c r="E76" s="166">
        <v>1</v>
      </c>
      <c r="F76" s="166">
        <v>0</v>
      </c>
      <c r="G76" s="166">
        <v>0</v>
      </c>
      <c r="H76" s="167" t="str">
        <f t="shared" si="10"/>
        <v>-</v>
      </c>
      <c r="I76" s="167">
        <f t="shared" si="11"/>
        <v>0</v>
      </c>
    </row>
    <row r="77" spans="2:9" x14ac:dyDescent="0.25">
      <c r="B77" s="165" t="s">
        <v>133</v>
      </c>
      <c r="C77" s="166">
        <v>0</v>
      </c>
      <c r="D77" s="166">
        <v>13</v>
      </c>
      <c r="E77" s="166">
        <v>28</v>
      </c>
      <c r="F77" s="166">
        <v>22</v>
      </c>
      <c r="G77" s="166">
        <v>7</v>
      </c>
      <c r="H77" s="167">
        <f t="shared" si="10"/>
        <v>-0.68181818181818188</v>
      </c>
      <c r="I77" s="167">
        <f t="shared" si="11"/>
        <v>1.3653474809338976E-5</v>
      </c>
    </row>
    <row r="78" spans="2:9" x14ac:dyDescent="0.25">
      <c r="B78" s="170" t="s">
        <v>147</v>
      </c>
      <c r="C78" s="171">
        <f>C70-SUM(C71:C77)</f>
        <v>1177</v>
      </c>
      <c r="D78" s="171">
        <f>D70-SUM(D71:D77)</f>
        <v>3165</v>
      </c>
      <c r="E78" s="171">
        <f>E70-SUM(E71:E77)</f>
        <v>2854</v>
      </c>
      <c r="F78" s="171">
        <f>F70-SUM(F71:F77)</f>
        <v>4717</v>
      </c>
      <c r="G78" s="171">
        <f>G70-SUM(G71:G77)</f>
        <v>2976</v>
      </c>
      <c r="H78" s="172">
        <f t="shared" si="10"/>
        <v>-0.3690905236379054</v>
      </c>
      <c r="I78" s="172">
        <f t="shared" si="11"/>
        <v>5.804677290370399E-3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19096</v>
      </c>
      <c r="D80" s="178">
        <v>61056</v>
      </c>
      <c r="E80" s="178">
        <v>66758</v>
      </c>
      <c r="F80" s="178">
        <v>86719</v>
      </c>
      <c r="G80" s="178">
        <v>86940</v>
      </c>
      <c r="H80" s="179">
        <f t="shared" ref="H80:H92" si="12">IFERROR(G80/F80-1,"-")</f>
        <v>2.5484611215536024E-3</v>
      </c>
      <c r="I80" s="179">
        <f t="shared" ref="I80:I92" si="13">G80/G$10</f>
        <v>0.16957615713199009</v>
      </c>
    </row>
    <row r="81" spans="2:9" x14ac:dyDescent="0.25">
      <c r="B81" s="161" t="s">
        <v>99</v>
      </c>
      <c r="C81" s="162">
        <v>10928</v>
      </c>
      <c r="D81" s="162">
        <v>34978</v>
      </c>
      <c r="E81" s="162">
        <v>34696</v>
      </c>
      <c r="F81" s="162">
        <v>44613</v>
      </c>
      <c r="G81" s="162">
        <v>45584</v>
      </c>
      <c r="H81" s="163">
        <f t="shared" si="12"/>
        <v>2.176495640284215E-2</v>
      </c>
      <c r="I81" s="163">
        <f t="shared" si="13"/>
        <v>8.8911427958415418E-2</v>
      </c>
    </row>
    <row r="82" spans="2:9" x14ac:dyDescent="0.25">
      <c r="B82" s="165" t="s">
        <v>105</v>
      </c>
      <c r="C82" s="166">
        <v>5488</v>
      </c>
      <c r="D82" s="166">
        <v>8863</v>
      </c>
      <c r="E82" s="166">
        <v>9434</v>
      </c>
      <c r="F82" s="166">
        <v>14307</v>
      </c>
      <c r="G82" s="166">
        <v>11176</v>
      </c>
      <c r="H82" s="167">
        <f t="shared" si="12"/>
        <v>-0.21884392255539242</v>
      </c>
      <c r="I82" s="167">
        <f t="shared" si="13"/>
        <v>2.1798747781310343E-2</v>
      </c>
    </row>
    <row r="83" spans="2:9" x14ac:dyDescent="0.25">
      <c r="B83" s="165" t="s">
        <v>102</v>
      </c>
      <c r="C83" s="166">
        <v>5440</v>
      </c>
      <c r="D83" s="166">
        <v>26115</v>
      </c>
      <c r="E83" s="166">
        <v>25262</v>
      </c>
      <c r="F83" s="166">
        <v>30306</v>
      </c>
      <c r="G83" s="166">
        <v>34408</v>
      </c>
      <c r="H83" s="167">
        <f t="shared" si="12"/>
        <v>0.13535273543192772</v>
      </c>
      <c r="I83" s="167">
        <f t="shared" si="13"/>
        <v>6.7112680177105075E-2</v>
      </c>
    </row>
    <row r="84" spans="2:9" x14ac:dyDescent="0.25">
      <c r="B84" s="161" t="s">
        <v>109</v>
      </c>
      <c r="C84" s="162">
        <v>8168</v>
      </c>
      <c r="D84" s="162">
        <v>26078</v>
      </c>
      <c r="E84" s="162">
        <v>32062</v>
      </c>
      <c r="F84" s="162">
        <v>42106</v>
      </c>
      <c r="G84" s="162">
        <v>41356</v>
      </c>
      <c r="H84" s="163">
        <f t="shared" si="12"/>
        <v>-1.7812188286704944E-2</v>
      </c>
      <c r="I84" s="163">
        <f t="shared" si="13"/>
        <v>8.0664729173574673E-2</v>
      </c>
    </row>
    <row r="85" spans="2:9" x14ac:dyDescent="0.25">
      <c r="B85" s="165" t="s">
        <v>112</v>
      </c>
      <c r="C85" s="166">
        <v>558</v>
      </c>
      <c r="D85" s="166">
        <v>4985</v>
      </c>
      <c r="E85" s="166">
        <v>6650</v>
      </c>
      <c r="F85" s="166">
        <v>8462</v>
      </c>
      <c r="G85" s="166">
        <v>7986</v>
      </c>
      <c r="H85" s="167">
        <f t="shared" si="12"/>
        <v>-5.6251477192153176E-2</v>
      </c>
      <c r="I85" s="167">
        <f t="shared" si="13"/>
        <v>1.5576664261054439E-2</v>
      </c>
    </row>
    <row r="86" spans="2:9" x14ac:dyDescent="0.25">
      <c r="B86" s="165" t="s">
        <v>115</v>
      </c>
      <c r="C86" s="166">
        <v>1466</v>
      </c>
      <c r="D86" s="166">
        <v>8945</v>
      </c>
      <c r="E86" s="166">
        <v>9635</v>
      </c>
      <c r="F86" s="166">
        <v>11356</v>
      </c>
      <c r="G86" s="166">
        <v>10353</v>
      </c>
      <c r="H86" s="167">
        <f t="shared" si="12"/>
        <v>-8.832335329341312E-2</v>
      </c>
      <c r="I86" s="167">
        <f t="shared" si="13"/>
        <v>2.0193489243012348E-2</v>
      </c>
    </row>
    <row r="87" spans="2:9" x14ac:dyDescent="0.25">
      <c r="B87" s="165" t="s">
        <v>118</v>
      </c>
      <c r="C87" s="166">
        <v>1630</v>
      </c>
      <c r="D87" s="166">
        <v>2624</v>
      </c>
      <c r="E87" s="166">
        <v>3421</v>
      </c>
      <c r="F87" s="166">
        <v>5792</v>
      </c>
      <c r="G87" s="166">
        <v>6678</v>
      </c>
      <c r="H87" s="167">
        <f t="shared" si="12"/>
        <v>0.15296961325966851</v>
      </c>
      <c r="I87" s="167">
        <f t="shared" si="13"/>
        <v>1.3025414968109383E-2</v>
      </c>
    </row>
    <row r="88" spans="2:9" x14ac:dyDescent="0.25">
      <c r="B88" s="165" t="s">
        <v>125</v>
      </c>
      <c r="C88" s="166">
        <v>143</v>
      </c>
      <c r="D88" s="166">
        <v>817</v>
      </c>
      <c r="E88" s="166">
        <v>782</v>
      </c>
      <c r="F88" s="166">
        <v>1286</v>
      </c>
      <c r="G88" s="166">
        <v>1016</v>
      </c>
      <c r="H88" s="167">
        <f t="shared" si="12"/>
        <v>-0.20995334370139973</v>
      </c>
      <c r="I88" s="167">
        <f t="shared" si="13"/>
        <v>1.9817043437554858E-3</v>
      </c>
    </row>
    <row r="89" spans="2:9" x14ac:dyDescent="0.25">
      <c r="B89" s="165" t="s">
        <v>121</v>
      </c>
      <c r="C89" s="166">
        <v>261</v>
      </c>
      <c r="D89" s="166">
        <v>346</v>
      </c>
      <c r="E89" s="166">
        <v>410</v>
      </c>
      <c r="F89" s="166">
        <v>678</v>
      </c>
      <c r="G89" s="166">
        <v>583</v>
      </c>
      <c r="H89" s="167">
        <f t="shared" si="12"/>
        <v>-0.14011799410029502</v>
      </c>
      <c r="I89" s="167">
        <f t="shared" si="13"/>
        <v>1.1371394019778034E-3</v>
      </c>
    </row>
    <row r="90" spans="2:9" x14ac:dyDescent="0.25">
      <c r="B90" s="165" t="s">
        <v>130</v>
      </c>
      <c r="C90" s="166">
        <v>38</v>
      </c>
      <c r="D90" s="166">
        <v>85</v>
      </c>
      <c r="E90" s="166">
        <v>239</v>
      </c>
      <c r="F90" s="166">
        <v>163</v>
      </c>
      <c r="G90" s="166">
        <v>156</v>
      </c>
      <c r="H90" s="167">
        <f t="shared" si="12"/>
        <v>-4.2944785276073594E-2</v>
      </c>
      <c r="I90" s="167">
        <f t="shared" si="13"/>
        <v>3.0427743860812577E-4</v>
      </c>
    </row>
    <row r="91" spans="2:9" x14ac:dyDescent="0.25">
      <c r="B91" s="165" t="s">
        <v>133</v>
      </c>
      <c r="C91" s="166">
        <v>108</v>
      </c>
      <c r="D91" s="166">
        <v>52</v>
      </c>
      <c r="E91" s="166">
        <v>138</v>
      </c>
      <c r="F91" s="166">
        <v>121</v>
      </c>
      <c r="G91" s="166">
        <v>64</v>
      </c>
      <c r="H91" s="167">
        <f t="shared" si="12"/>
        <v>-0.47107438016528924</v>
      </c>
      <c r="I91" s="167">
        <f t="shared" si="13"/>
        <v>1.2483176968538492E-4</v>
      </c>
    </row>
    <row r="92" spans="2:9" x14ac:dyDescent="0.25">
      <c r="B92" s="170" t="s">
        <v>147</v>
      </c>
      <c r="C92" s="171">
        <f>C84-SUM(C85:C91)</f>
        <v>3964</v>
      </c>
      <c r="D92" s="171">
        <f>D84-SUM(D85:D91)</f>
        <v>8224</v>
      </c>
      <c r="E92" s="171">
        <f>E84-SUM(E85:E91)</f>
        <v>10787</v>
      </c>
      <c r="F92" s="171">
        <f>F84-SUM(F85:F91)</f>
        <v>14248</v>
      </c>
      <c r="G92" s="171">
        <f>G84-SUM(G85:G91)</f>
        <v>14520</v>
      </c>
      <c r="H92" s="172">
        <f t="shared" si="12"/>
        <v>1.9090398652442442E-2</v>
      </c>
      <c r="I92" s="172">
        <f t="shared" si="13"/>
        <v>2.8321207747371707E-2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2751</v>
      </c>
      <c r="D94" s="178">
        <v>3819</v>
      </c>
      <c r="E94" s="178">
        <v>5279</v>
      </c>
      <c r="F94" s="178">
        <v>5198</v>
      </c>
      <c r="G94" s="178">
        <v>5248</v>
      </c>
      <c r="H94" s="179">
        <f t="shared" ref="H94:H106" si="14">IFERROR(G94/F94-1,"-")</f>
        <v>9.6190842631780349E-3</v>
      </c>
      <c r="I94" s="179">
        <f t="shared" ref="I94:I106" si="15">G94/G$10</f>
        <v>1.0236205114201565E-2</v>
      </c>
    </row>
    <row r="95" spans="2:9" x14ac:dyDescent="0.25">
      <c r="B95" s="161" t="s">
        <v>99</v>
      </c>
      <c r="C95" s="162">
        <v>1782</v>
      </c>
      <c r="D95" s="162">
        <v>2528</v>
      </c>
      <c r="E95" s="162">
        <v>3658</v>
      </c>
      <c r="F95" s="162">
        <v>3702</v>
      </c>
      <c r="G95" s="162">
        <v>3629</v>
      </c>
      <c r="H95" s="163">
        <f t="shared" si="14"/>
        <v>-1.9719070772555414E-2</v>
      </c>
      <c r="I95" s="163">
        <f t="shared" si="15"/>
        <v>7.0783514404415921E-3</v>
      </c>
    </row>
    <row r="96" spans="2:9" x14ac:dyDescent="0.25">
      <c r="B96" s="165" t="s">
        <v>105</v>
      </c>
      <c r="C96" s="166">
        <v>1083</v>
      </c>
      <c r="D96" s="166">
        <v>1015</v>
      </c>
      <c r="E96" s="166">
        <v>1392</v>
      </c>
      <c r="F96" s="166">
        <v>1452</v>
      </c>
      <c r="G96" s="166">
        <v>1476</v>
      </c>
      <c r="H96" s="167">
        <f t="shared" si="14"/>
        <v>1.6528925619834656E-2</v>
      </c>
      <c r="I96" s="167">
        <f t="shared" si="15"/>
        <v>2.8789326883691901E-3</v>
      </c>
    </row>
    <row r="97" spans="2:9" x14ac:dyDescent="0.25">
      <c r="B97" s="165" t="s">
        <v>102</v>
      </c>
      <c r="C97" s="166">
        <v>699</v>
      </c>
      <c r="D97" s="166">
        <v>1513</v>
      </c>
      <c r="E97" s="166">
        <v>2266</v>
      </c>
      <c r="F97" s="166">
        <v>2250</v>
      </c>
      <c r="G97" s="166">
        <v>2153</v>
      </c>
      <c r="H97" s="167">
        <f t="shared" si="14"/>
        <v>-4.31111111111111E-2</v>
      </c>
      <c r="I97" s="167">
        <f t="shared" si="15"/>
        <v>4.1994187520724025E-3</v>
      </c>
    </row>
    <row r="98" spans="2:9" x14ac:dyDescent="0.25">
      <c r="B98" s="161" t="s">
        <v>109</v>
      </c>
      <c r="C98" s="162">
        <v>969</v>
      </c>
      <c r="D98" s="162">
        <v>1291</v>
      </c>
      <c r="E98" s="162">
        <v>1621</v>
      </c>
      <c r="F98" s="162">
        <v>1496</v>
      </c>
      <c r="G98" s="162">
        <v>1619</v>
      </c>
      <c r="H98" s="163">
        <f t="shared" si="14"/>
        <v>8.2219251336898447E-2</v>
      </c>
      <c r="I98" s="163">
        <f t="shared" si="15"/>
        <v>3.1578536737599718E-3</v>
      </c>
    </row>
    <row r="99" spans="2:9" x14ac:dyDescent="0.25">
      <c r="B99" s="165" t="s">
        <v>112</v>
      </c>
      <c r="C99" s="166">
        <v>22</v>
      </c>
      <c r="D99" s="166">
        <v>147</v>
      </c>
      <c r="E99" s="166">
        <v>163</v>
      </c>
      <c r="F99" s="166">
        <v>165</v>
      </c>
      <c r="G99" s="166">
        <v>138</v>
      </c>
      <c r="H99" s="167">
        <f t="shared" si="14"/>
        <v>-0.16363636363636369</v>
      </c>
      <c r="I99" s="167">
        <f t="shared" si="15"/>
        <v>2.6916850338411127E-4</v>
      </c>
    </row>
    <row r="100" spans="2:9" x14ac:dyDescent="0.25">
      <c r="B100" s="165" t="s">
        <v>115</v>
      </c>
      <c r="C100" s="166">
        <v>134</v>
      </c>
      <c r="D100" s="166">
        <v>244</v>
      </c>
      <c r="E100" s="166">
        <v>254</v>
      </c>
      <c r="F100" s="166">
        <v>285</v>
      </c>
      <c r="G100" s="166">
        <v>263</v>
      </c>
      <c r="H100" s="167">
        <f t="shared" si="14"/>
        <v>-7.7192982456140369E-2</v>
      </c>
      <c r="I100" s="167">
        <f t="shared" si="15"/>
        <v>5.1298055355087865E-4</v>
      </c>
    </row>
    <row r="101" spans="2:9" x14ac:dyDescent="0.25">
      <c r="B101" s="165" t="s">
        <v>118</v>
      </c>
      <c r="C101" s="166">
        <v>400</v>
      </c>
      <c r="D101" s="166">
        <v>290</v>
      </c>
      <c r="E101" s="166">
        <v>324</v>
      </c>
      <c r="F101" s="166">
        <v>307</v>
      </c>
      <c r="G101" s="166">
        <v>302</v>
      </c>
      <c r="H101" s="167">
        <f t="shared" si="14"/>
        <v>-1.6286644951140072E-2</v>
      </c>
      <c r="I101" s="167">
        <f t="shared" si="15"/>
        <v>5.8904991320291012E-4</v>
      </c>
    </row>
    <row r="102" spans="2:9" x14ac:dyDescent="0.25">
      <c r="B102" s="165" t="s">
        <v>125</v>
      </c>
      <c r="C102" s="166">
        <v>21</v>
      </c>
      <c r="D102" s="166">
        <v>89</v>
      </c>
      <c r="E102" s="166">
        <v>49</v>
      </c>
      <c r="F102" s="166">
        <v>46</v>
      </c>
      <c r="G102" s="166">
        <v>77</v>
      </c>
      <c r="H102" s="167">
        <f t="shared" si="14"/>
        <v>0.67391304347826098</v>
      </c>
      <c r="I102" s="167">
        <f t="shared" si="15"/>
        <v>1.5018822290272874E-4</v>
      </c>
    </row>
    <row r="103" spans="2:9" x14ac:dyDescent="0.25">
      <c r="B103" s="165" t="s">
        <v>121</v>
      </c>
      <c r="C103" s="166">
        <v>44</v>
      </c>
      <c r="D103" s="166">
        <v>33</v>
      </c>
      <c r="E103" s="166">
        <v>32</v>
      </c>
      <c r="F103" s="166">
        <v>49</v>
      </c>
      <c r="G103" s="166">
        <v>43</v>
      </c>
      <c r="H103" s="167">
        <f t="shared" si="14"/>
        <v>-0.12244897959183676</v>
      </c>
      <c r="I103" s="167">
        <f t="shared" si="15"/>
        <v>8.3871345257367994E-5</v>
      </c>
    </row>
    <row r="104" spans="2:9" x14ac:dyDescent="0.25">
      <c r="B104" s="165" t="s">
        <v>130</v>
      </c>
      <c r="C104" s="166">
        <v>2</v>
      </c>
      <c r="D104" s="166">
        <v>6</v>
      </c>
      <c r="E104" s="166">
        <v>2</v>
      </c>
      <c r="F104" s="166">
        <v>0</v>
      </c>
      <c r="G104" s="166">
        <v>4</v>
      </c>
      <c r="H104" s="167" t="str">
        <f t="shared" si="14"/>
        <v>-</v>
      </c>
      <c r="I104" s="167">
        <f t="shared" si="15"/>
        <v>7.8019856053365577E-6</v>
      </c>
    </row>
    <row r="105" spans="2:9" x14ac:dyDescent="0.25">
      <c r="B105" s="165" t="s">
        <v>133</v>
      </c>
      <c r="C105" s="166">
        <v>12</v>
      </c>
      <c r="D105" s="166">
        <v>6</v>
      </c>
      <c r="E105" s="166">
        <v>14</v>
      </c>
      <c r="F105" s="166">
        <v>4</v>
      </c>
      <c r="G105" s="166">
        <v>14</v>
      </c>
      <c r="H105" s="167">
        <f t="shared" si="14"/>
        <v>2.5</v>
      </c>
      <c r="I105" s="167">
        <f t="shared" si="15"/>
        <v>2.7306949618677952E-5</v>
      </c>
    </row>
    <row r="106" spans="2:9" x14ac:dyDescent="0.25">
      <c r="B106" s="170" t="s">
        <v>147</v>
      </c>
      <c r="C106" s="171">
        <f>C98-SUM(C99:C105)</f>
        <v>334</v>
      </c>
      <c r="D106" s="171">
        <f>D98-SUM(D99:D105)</f>
        <v>476</v>
      </c>
      <c r="E106" s="171">
        <f>E98-SUM(E99:E105)</f>
        <v>783</v>
      </c>
      <c r="F106" s="171">
        <f>F98-SUM(F99:F105)</f>
        <v>640</v>
      </c>
      <c r="G106" s="171">
        <f>G98-SUM(G99:G105)</f>
        <v>778</v>
      </c>
      <c r="H106" s="172">
        <f t="shared" si="14"/>
        <v>0.21562499999999996</v>
      </c>
      <c r="I106" s="172">
        <f t="shared" si="15"/>
        <v>1.5174862002379605E-3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7717</v>
      </c>
      <c r="D108" s="178">
        <v>18718</v>
      </c>
      <c r="E108" s="178">
        <v>23616</v>
      </c>
      <c r="F108" s="178">
        <v>24885</v>
      </c>
      <c r="G108" s="178">
        <v>26096</v>
      </c>
      <c r="H108" s="179">
        <f t="shared" ref="H108:H120" si="16">IFERROR(G108/F108-1,"-")</f>
        <v>4.8663853727144879E-2</v>
      </c>
      <c r="I108" s="179">
        <f t="shared" ref="I108:I120" si="17">G108/G$10</f>
        <v>5.0900154089215707E-2</v>
      </c>
    </row>
    <row r="109" spans="2:9" x14ac:dyDescent="0.25">
      <c r="B109" s="161" t="s">
        <v>99</v>
      </c>
      <c r="C109" s="162">
        <v>4722</v>
      </c>
      <c r="D109" s="162">
        <v>4420</v>
      </c>
      <c r="E109" s="162">
        <v>4325</v>
      </c>
      <c r="F109" s="162">
        <v>6379</v>
      </c>
      <c r="G109" s="162">
        <v>6737</v>
      </c>
      <c r="H109" s="163">
        <f t="shared" si="16"/>
        <v>5.6121649161310572E-2</v>
      </c>
      <c r="I109" s="163">
        <f t="shared" si="17"/>
        <v>1.3140494255788098E-2</v>
      </c>
    </row>
    <row r="110" spans="2:9" x14ac:dyDescent="0.25">
      <c r="B110" s="165" t="s">
        <v>105</v>
      </c>
      <c r="C110" s="166">
        <v>4131</v>
      </c>
      <c r="D110" s="166">
        <v>1742</v>
      </c>
      <c r="E110" s="166">
        <v>1143</v>
      </c>
      <c r="F110" s="166">
        <v>1614</v>
      </c>
      <c r="G110" s="166">
        <v>2519</v>
      </c>
      <c r="H110" s="167">
        <f t="shared" si="16"/>
        <v>0.5607187112763321</v>
      </c>
      <c r="I110" s="167">
        <f t="shared" si="17"/>
        <v>4.9133004349606975E-3</v>
      </c>
    </row>
    <row r="111" spans="2:9" x14ac:dyDescent="0.25">
      <c r="B111" s="165" t="s">
        <v>102</v>
      </c>
      <c r="C111" s="166">
        <v>591</v>
      </c>
      <c r="D111" s="166">
        <v>2678</v>
      </c>
      <c r="E111" s="166">
        <v>3182</v>
      </c>
      <c r="F111" s="166">
        <v>4765</v>
      </c>
      <c r="G111" s="166">
        <v>4218</v>
      </c>
      <c r="H111" s="167">
        <f t="shared" si="16"/>
        <v>-0.1147953830010493</v>
      </c>
      <c r="I111" s="167">
        <f t="shared" si="17"/>
        <v>8.2271938208273998E-3</v>
      </c>
    </row>
    <row r="112" spans="2:9" x14ac:dyDescent="0.25">
      <c r="B112" s="161" t="s">
        <v>109</v>
      </c>
      <c r="C112" s="162">
        <v>2995</v>
      </c>
      <c r="D112" s="162">
        <v>14298</v>
      </c>
      <c r="E112" s="162">
        <v>19291</v>
      </c>
      <c r="F112" s="162">
        <v>18506</v>
      </c>
      <c r="G112" s="162">
        <v>19359</v>
      </c>
      <c r="H112" s="163">
        <f t="shared" si="16"/>
        <v>4.6093158975467396E-2</v>
      </c>
      <c r="I112" s="163">
        <f t="shared" si="17"/>
        <v>3.7759659833427606E-2</v>
      </c>
    </row>
    <row r="113" spans="2:9" x14ac:dyDescent="0.25">
      <c r="B113" s="165" t="s">
        <v>112</v>
      </c>
      <c r="C113" s="166">
        <v>209</v>
      </c>
      <c r="D113" s="166">
        <v>9184</v>
      </c>
      <c r="E113" s="166">
        <v>13035</v>
      </c>
      <c r="F113" s="166">
        <v>11718</v>
      </c>
      <c r="G113" s="166">
        <v>12261</v>
      </c>
      <c r="H113" s="167">
        <f t="shared" si="16"/>
        <v>4.6338965693804468E-2</v>
      </c>
      <c r="I113" s="167">
        <f t="shared" si="17"/>
        <v>2.3915036376757886E-2</v>
      </c>
    </row>
    <row r="114" spans="2:9" x14ac:dyDescent="0.25">
      <c r="B114" s="165" t="s">
        <v>115</v>
      </c>
      <c r="C114" s="166">
        <v>586</v>
      </c>
      <c r="D114" s="166">
        <v>358</v>
      </c>
      <c r="E114" s="166">
        <v>789</v>
      </c>
      <c r="F114" s="166">
        <v>665</v>
      </c>
      <c r="G114" s="166">
        <v>738</v>
      </c>
      <c r="H114" s="167">
        <f t="shared" si="16"/>
        <v>0.10977443609022552</v>
      </c>
      <c r="I114" s="167">
        <f t="shared" si="17"/>
        <v>1.439466344184595E-3</v>
      </c>
    </row>
    <row r="115" spans="2:9" x14ac:dyDescent="0.25">
      <c r="B115" s="165" t="s">
        <v>118</v>
      </c>
      <c r="C115" s="166">
        <v>864</v>
      </c>
      <c r="D115" s="166">
        <v>880</v>
      </c>
      <c r="E115" s="166">
        <v>1370</v>
      </c>
      <c r="F115" s="166">
        <v>1388</v>
      </c>
      <c r="G115" s="166">
        <v>1811</v>
      </c>
      <c r="H115" s="167">
        <f t="shared" si="16"/>
        <v>0.30475504322766578</v>
      </c>
      <c r="I115" s="167">
        <f t="shared" si="17"/>
        <v>3.5323489828161269E-3</v>
      </c>
    </row>
    <row r="116" spans="2:9" x14ac:dyDescent="0.25">
      <c r="B116" s="165" t="s">
        <v>125</v>
      </c>
      <c r="C116" s="166">
        <v>72</v>
      </c>
      <c r="D116" s="166">
        <v>1093</v>
      </c>
      <c r="E116" s="166">
        <v>706</v>
      </c>
      <c r="F116" s="166">
        <v>797</v>
      </c>
      <c r="G116" s="166">
        <v>614</v>
      </c>
      <c r="H116" s="167">
        <f t="shared" si="16"/>
        <v>-0.22961104140526978</v>
      </c>
      <c r="I116" s="167">
        <f t="shared" si="17"/>
        <v>1.1976047904191617E-3</v>
      </c>
    </row>
    <row r="117" spans="2:9" x14ac:dyDescent="0.25">
      <c r="B117" s="165" t="s">
        <v>121</v>
      </c>
      <c r="C117" s="166">
        <v>358</v>
      </c>
      <c r="D117" s="166">
        <v>369</v>
      </c>
      <c r="E117" s="166">
        <v>404</v>
      </c>
      <c r="F117" s="166">
        <v>321</v>
      </c>
      <c r="G117" s="166">
        <v>405</v>
      </c>
      <c r="H117" s="167">
        <f t="shared" si="16"/>
        <v>0.26168224299065423</v>
      </c>
      <c r="I117" s="167">
        <f t="shared" si="17"/>
        <v>7.8995104254032651E-4</v>
      </c>
    </row>
    <row r="118" spans="2:9" x14ac:dyDescent="0.25">
      <c r="B118" s="165" t="s">
        <v>130</v>
      </c>
      <c r="C118" s="166">
        <v>0</v>
      </c>
      <c r="D118" s="166">
        <v>16</v>
      </c>
      <c r="E118" s="166">
        <v>19</v>
      </c>
      <c r="F118" s="166">
        <v>23</v>
      </c>
      <c r="G118" s="166">
        <v>20</v>
      </c>
      <c r="H118" s="167">
        <f t="shared" si="16"/>
        <v>-0.13043478260869568</v>
      </c>
      <c r="I118" s="167">
        <f t="shared" si="17"/>
        <v>3.9009928026682789E-5</v>
      </c>
    </row>
    <row r="119" spans="2:9" x14ac:dyDescent="0.25">
      <c r="B119" s="165" t="s">
        <v>133</v>
      </c>
      <c r="C119" s="166">
        <v>4</v>
      </c>
      <c r="D119" s="166">
        <v>30</v>
      </c>
      <c r="E119" s="166">
        <v>3</v>
      </c>
      <c r="F119" s="166">
        <v>15</v>
      </c>
      <c r="G119" s="166">
        <v>33</v>
      </c>
      <c r="H119" s="167">
        <f t="shared" si="16"/>
        <v>1.2000000000000002</v>
      </c>
      <c r="I119" s="167">
        <f t="shared" si="17"/>
        <v>6.436638124402661E-5</v>
      </c>
    </row>
    <row r="120" spans="2:9" x14ac:dyDescent="0.25">
      <c r="B120" s="170" t="s">
        <v>147</v>
      </c>
      <c r="C120" s="171">
        <f>C112-SUM(C113:C119)</f>
        <v>902</v>
      </c>
      <c r="D120" s="171">
        <f>D112-SUM(D113:D119)</f>
        <v>2368</v>
      </c>
      <c r="E120" s="171">
        <f>E112-SUM(E113:E119)</f>
        <v>2965</v>
      </c>
      <c r="F120" s="171">
        <f>F112-SUM(F113:F119)</f>
        <v>3579</v>
      </c>
      <c r="G120" s="171">
        <f>G112-SUM(G113:G119)</f>
        <v>3477</v>
      </c>
      <c r="H120" s="172">
        <f t="shared" si="16"/>
        <v>-2.849958088851634E-2</v>
      </c>
      <c r="I120" s="172">
        <f t="shared" si="17"/>
        <v>6.7818759874388032E-3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12904</v>
      </c>
      <c r="D122" s="178">
        <v>19142</v>
      </c>
      <c r="E122" s="178">
        <v>18563</v>
      </c>
      <c r="F122" s="178">
        <v>18107</v>
      </c>
      <c r="G122" s="178">
        <v>23181</v>
      </c>
      <c r="H122" s="179">
        <f t="shared" ref="H122:H134" si="18">IFERROR(G122/F122-1,"-")</f>
        <v>0.28022311813110945</v>
      </c>
      <c r="I122" s="179">
        <f t="shared" ref="I122:I134" si="19">G122/G$10</f>
        <v>4.5214457079326691E-2</v>
      </c>
    </row>
    <row r="123" spans="2:9" x14ac:dyDescent="0.25">
      <c r="B123" s="161" t="s">
        <v>99</v>
      </c>
      <c r="C123" s="162">
        <v>8862</v>
      </c>
      <c r="D123" s="162">
        <v>13156</v>
      </c>
      <c r="E123" s="162">
        <v>13614</v>
      </c>
      <c r="F123" s="162">
        <v>12884</v>
      </c>
      <c r="G123" s="162">
        <v>17413</v>
      </c>
      <c r="H123" s="163">
        <f t="shared" si="18"/>
        <v>0.35152126668736416</v>
      </c>
      <c r="I123" s="163">
        <f t="shared" si="19"/>
        <v>3.3963993836431373E-2</v>
      </c>
    </row>
    <row r="124" spans="2:9" x14ac:dyDescent="0.25">
      <c r="B124" s="165" t="s">
        <v>105</v>
      </c>
      <c r="C124" s="166">
        <v>4849</v>
      </c>
      <c r="D124" s="166">
        <v>6752</v>
      </c>
      <c r="E124" s="166">
        <v>6462</v>
      </c>
      <c r="F124" s="166">
        <v>5780</v>
      </c>
      <c r="G124" s="166">
        <v>9545</v>
      </c>
      <c r="H124" s="167">
        <f t="shared" si="18"/>
        <v>0.65138408304498263</v>
      </c>
      <c r="I124" s="167">
        <f t="shared" si="19"/>
        <v>1.8617488150734361E-2</v>
      </c>
    </row>
    <row r="125" spans="2:9" x14ac:dyDescent="0.25">
      <c r="B125" s="165" t="s">
        <v>102</v>
      </c>
      <c r="C125" s="166">
        <v>4013</v>
      </c>
      <c r="D125" s="166">
        <v>6404</v>
      </c>
      <c r="E125" s="166">
        <v>7152</v>
      </c>
      <c r="F125" s="166">
        <v>7104</v>
      </c>
      <c r="G125" s="166">
        <v>7868</v>
      </c>
      <c r="H125" s="167">
        <f t="shared" si="18"/>
        <v>0.10754504504504503</v>
      </c>
      <c r="I125" s="167">
        <f t="shared" si="19"/>
        <v>1.5346505685697009E-2</v>
      </c>
    </row>
    <row r="126" spans="2:9" x14ac:dyDescent="0.25">
      <c r="B126" s="161" t="s">
        <v>109</v>
      </c>
      <c r="C126" s="162">
        <v>4042</v>
      </c>
      <c r="D126" s="162">
        <v>5986</v>
      </c>
      <c r="E126" s="162">
        <v>4949</v>
      </c>
      <c r="F126" s="162">
        <v>5223</v>
      </c>
      <c r="G126" s="162">
        <v>5768</v>
      </c>
      <c r="H126" s="163">
        <f t="shared" si="18"/>
        <v>0.10434616121003248</v>
      </c>
      <c r="I126" s="163">
        <f t="shared" si="19"/>
        <v>1.1250463242895317E-2</v>
      </c>
    </row>
    <row r="127" spans="2:9" x14ac:dyDescent="0.25">
      <c r="B127" s="165" t="s">
        <v>112</v>
      </c>
      <c r="C127" s="166">
        <v>137</v>
      </c>
      <c r="D127" s="166">
        <v>525</v>
      </c>
      <c r="E127" s="166">
        <v>482</v>
      </c>
      <c r="F127" s="166">
        <v>483</v>
      </c>
      <c r="G127" s="166">
        <v>531</v>
      </c>
      <c r="H127" s="167">
        <f t="shared" si="18"/>
        <v>9.9378881987577605E-2</v>
      </c>
      <c r="I127" s="167">
        <f t="shared" si="19"/>
        <v>1.035713589108428E-3</v>
      </c>
    </row>
    <row r="128" spans="2:9" x14ac:dyDescent="0.25">
      <c r="B128" s="165" t="s">
        <v>115</v>
      </c>
      <c r="C128" s="166">
        <v>380</v>
      </c>
      <c r="D128" s="166">
        <v>524</v>
      </c>
      <c r="E128" s="166">
        <v>509</v>
      </c>
      <c r="F128" s="166">
        <v>491</v>
      </c>
      <c r="G128" s="166">
        <v>523</v>
      </c>
      <c r="H128" s="167">
        <f t="shared" si="18"/>
        <v>6.5173116089612959E-2</v>
      </c>
      <c r="I128" s="167">
        <f t="shared" si="19"/>
        <v>1.020109617897755E-3</v>
      </c>
    </row>
    <row r="129" spans="2:9" x14ac:dyDescent="0.25">
      <c r="B129" s="165" t="s">
        <v>118</v>
      </c>
      <c r="C129" s="166">
        <v>822</v>
      </c>
      <c r="D129" s="166">
        <v>626</v>
      </c>
      <c r="E129" s="166">
        <v>636</v>
      </c>
      <c r="F129" s="166">
        <v>676</v>
      </c>
      <c r="G129" s="166">
        <v>618</v>
      </c>
      <c r="H129" s="167">
        <f t="shared" si="18"/>
        <v>-8.5798816568047331E-2</v>
      </c>
      <c r="I129" s="167">
        <f t="shared" si="19"/>
        <v>1.2054067760244981E-3</v>
      </c>
    </row>
    <row r="130" spans="2:9" x14ac:dyDescent="0.25">
      <c r="B130" s="165" t="s">
        <v>125</v>
      </c>
      <c r="C130" s="166">
        <v>58</v>
      </c>
      <c r="D130" s="166">
        <v>147</v>
      </c>
      <c r="E130" s="166">
        <v>165</v>
      </c>
      <c r="F130" s="166">
        <v>161</v>
      </c>
      <c r="G130" s="166">
        <v>135</v>
      </c>
      <c r="H130" s="167">
        <f t="shared" si="18"/>
        <v>-0.16149068322981364</v>
      </c>
      <c r="I130" s="167">
        <f t="shared" si="19"/>
        <v>2.6331701418010886E-4</v>
      </c>
    </row>
    <row r="131" spans="2:9" x14ac:dyDescent="0.25">
      <c r="B131" s="165" t="s">
        <v>121</v>
      </c>
      <c r="C131" s="166">
        <v>102</v>
      </c>
      <c r="D131" s="166">
        <v>121</v>
      </c>
      <c r="E131" s="166">
        <v>92</v>
      </c>
      <c r="F131" s="166">
        <v>140</v>
      </c>
      <c r="G131" s="166">
        <v>157</v>
      </c>
      <c r="H131" s="167">
        <f t="shared" si="18"/>
        <v>0.12142857142857144</v>
      </c>
      <c r="I131" s="167">
        <f t="shared" si="19"/>
        <v>3.0622793500945989E-4</v>
      </c>
    </row>
    <row r="132" spans="2:9" x14ac:dyDescent="0.25">
      <c r="B132" s="165" t="s">
        <v>130</v>
      </c>
      <c r="C132" s="166">
        <v>14</v>
      </c>
      <c r="D132" s="166">
        <v>34</v>
      </c>
      <c r="E132" s="166">
        <v>21</v>
      </c>
      <c r="F132" s="166">
        <v>13</v>
      </c>
      <c r="G132" s="166">
        <v>12</v>
      </c>
      <c r="H132" s="167">
        <f t="shared" si="18"/>
        <v>-7.6923076923076872E-2</v>
      </c>
      <c r="I132" s="167">
        <f t="shared" si="19"/>
        <v>2.3405956816009673E-5</v>
      </c>
    </row>
    <row r="133" spans="2:9" x14ac:dyDescent="0.25">
      <c r="B133" s="165" t="s">
        <v>133</v>
      </c>
      <c r="C133" s="166">
        <v>28</v>
      </c>
      <c r="D133" s="166">
        <v>59</v>
      </c>
      <c r="E133" s="166">
        <v>61</v>
      </c>
      <c r="F133" s="166">
        <v>51</v>
      </c>
      <c r="G133" s="166">
        <v>48</v>
      </c>
      <c r="H133" s="167">
        <f t="shared" si="18"/>
        <v>-5.8823529411764719E-2</v>
      </c>
      <c r="I133" s="167">
        <f t="shared" si="19"/>
        <v>9.3623827264038693E-5</v>
      </c>
    </row>
    <row r="134" spans="2:9" x14ac:dyDescent="0.25">
      <c r="B134" s="170" t="s">
        <v>147</v>
      </c>
      <c r="C134" s="171">
        <f>C126-SUM(C127:C133)</f>
        <v>2501</v>
      </c>
      <c r="D134" s="171">
        <f>D126-SUM(D127:D133)</f>
        <v>3950</v>
      </c>
      <c r="E134" s="171">
        <f>E126-SUM(E127:E133)</f>
        <v>2983</v>
      </c>
      <c r="F134" s="171">
        <f>F126-SUM(F127:F133)</f>
        <v>3208</v>
      </c>
      <c r="G134" s="171">
        <f>G126-SUM(G127:G133)</f>
        <v>3744</v>
      </c>
      <c r="H134" s="172">
        <f t="shared" si="18"/>
        <v>0.16708229426433907</v>
      </c>
      <c r="I134" s="172">
        <f t="shared" si="19"/>
        <v>7.3026585265950185E-3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7502</v>
      </c>
      <c r="D136" s="178">
        <v>23721</v>
      </c>
      <c r="E136" s="178">
        <v>25208</v>
      </c>
      <c r="F136" s="178">
        <v>27847</v>
      </c>
      <c r="G136" s="178">
        <v>23331</v>
      </c>
      <c r="H136" s="179">
        <f t="shared" ref="H136:H148" si="20">IFERROR(G136/F136-1,"-")</f>
        <v>-0.16217186770567749</v>
      </c>
      <c r="I136" s="179">
        <f t="shared" ref="I136:I148" si="21">G136/G$10</f>
        <v>4.5507031539526809E-2</v>
      </c>
    </row>
    <row r="137" spans="2:9" x14ac:dyDescent="0.25">
      <c r="B137" s="161" t="s">
        <v>99</v>
      </c>
      <c r="C137" s="162">
        <v>4554</v>
      </c>
      <c r="D137" s="162">
        <v>3062</v>
      </c>
      <c r="E137" s="162">
        <v>2739</v>
      </c>
      <c r="F137" s="162">
        <v>2371</v>
      </c>
      <c r="G137" s="162">
        <v>2055</v>
      </c>
      <c r="H137" s="163">
        <f t="shared" si="20"/>
        <v>-0.13327709827077183</v>
      </c>
      <c r="I137" s="163">
        <f t="shared" si="21"/>
        <v>4.0082701047416567E-3</v>
      </c>
    </row>
    <row r="138" spans="2:9" x14ac:dyDescent="0.25">
      <c r="B138" s="165" t="s">
        <v>105</v>
      </c>
      <c r="C138" s="166">
        <v>3831</v>
      </c>
      <c r="D138" s="166">
        <v>2339</v>
      </c>
      <c r="E138" s="166">
        <v>1768</v>
      </c>
      <c r="F138" s="166">
        <v>1502</v>
      </c>
      <c r="G138" s="166">
        <v>1051</v>
      </c>
      <c r="H138" s="167">
        <f t="shared" si="20"/>
        <v>-0.30026631158455397</v>
      </c>
      <c r="I138" s="167">
        <f t="shared" si="21"/>
        <v>2.0499717178021808E-3</v>
      </c>
    </row>
    <row r="139" spans="2:9" x14ac:dyDescent="0.25">
      <c r="B139" s="165" t="s">
        <v>102</v>
      </c>
      <c r="C139" s="166">
        <v>723</v>
      </c>
      <c r="D139" s="166">
        <v>723</v>
      </c>
      <c r="E139" s="166">
        <v>971</v>
      </c>
      <c r="F139" s="166">
        <v>869</v>
      </c>
      <c r="G139" s="166">
        <v>1004</v>
      </c>
      <c r="H139" s="167">
        <f t="shared" si="20"/>
        <v>0.15535097813578824</v>
      </c>
      <c r="I139" s="167">
        <f t="shared" si="21"/>
        <v>1.9582983869394759E-3</v>
      </c>
    </row>
    <row r="140" spans="2:9" x14ac:dyDescent="0.25">
      <c r="B140" s="161" t="s">
        <v>109</v>
      </c>
      <c r="C140" s="162">
        <v>2948</v>
      </c>
      <c r="D140" s="162">
        <v>20659</v>
      </c>
      <c r="E140" s="162">
        <v>22469</v>
      </c>
      <c r="F140" s="162">
        <v>25476</v>
      </c>
      <c r="G140" s="162">
        <v>21276</v>
      </c>
      <c r="H140" s="163">
        <f t="shared" si="20"/>
        <v>-0.16486104569006121</v>
      </c>
      <c r="I140" s="163">
        <f t="shared" si="21"/>
        <v>4.1498761434785154E-2</v>
      </c>
    </row>
    <row r="141" spans="2:9" x14ac:dyDescent="0.25">
      <c r="B141" s="165" t="s">
        <v>112</v>
      </c>
      <c r="C141" s="166">
        <v>60</v>
      </c>
      <c r="D141" s="166">
        <v>9563</v>
      </c>
      <c r="E141" s="166">
        <v>10003</v>
      </c>
      <c r="F141" s="166">
        <v>12004</v>
      </c>
      <c r="G141" s="166">
        <v>11334</v>
      </c>
      <c r="H141" s="167">
        <f t="shared" si="20"/>
        <v>-5.5814728423858706E-2</v>
      </c>
      <c r="I141" s="167">
        <f t="shared" si="21"/>
        <v>2.2106926212721138E-2</v>
      </c>
    </row>
    <row r="142" spans="2:9" x14ac:dyDescent="0.25">
      <c r="B142" s="165" t="s">
        <v>115</v>
      </c>
      <c r="C142" s="166">
        <v>287</v>
      </c>
      <c r="D142" s="166">
        <v>1049</v>
      </c>
      <c r="E142" s="166">
        <v>1887</v>
      </c>
      <c r="F142" s="166">
        <v>2055</v>
      </c>
      <c r="G142" s="166">
        <v>1178</v>
      </c>
      <c r="H142" s="167">
        <f t="shared" si="20"/>
        <v>-0.42676399026763989</v>
      </c>
      <c r="I142" s="167">
        <f t="shared" si="21"/>
        <v>2.2976847607716162E-3</v>
      </c>
    </row>
    <row r="143" spans="2:9" x14ac:dyDescent="0.25">
      <c r="B143" s="165" t="s">
        <v>118</v>
      </c>
      <c r="C143" s="166">
        <v>915</v>
      </c>
      <c r="D143" s="166">
        <v>3034</v>
      </c>
      <c r="E143" s="166">
        <v>3032</v>
      </c>
      <c r="F143" s="166">
        <v>3126</v>
      </c>
      <c r="G143" s="166">
        <v>2153</v>
      </c>
      <c r="H143" s="167">
        <f t="shared" si="20"/>
        <v>-0.3112603966730646</v>
      </c>
      <c r="I143" s="167">
        <f t="shared" si="21"/>
        <v>4.1994187520724025E-3</v>
      </c>
    </row>
    <row r="144" spans="2:9" x14ac:dyDescent="0.25">
      <c r="B144" s="165" t="s">
        <v>125</v>
      </c>
      <c r="C144" s="166">
        <v>46</v>
      </c>
      <c r="D144" s="166">
        <v>1212</v>
      </c>
      <c r="E144" s="166">
        <v>906</v>
      </c>
      <c r="F144" s="166">
        <v>782</v>
      </c>
      <c r="G144" s="166">
        <v>468</v>
      </c>
      <c r="H144" s="167">
        <f t="shared" si="20"/>
        <v>-0.40153452685421998</v>
      </c>
      <c r="I144" s="167">
        <f t="shared" si="21"/>
        <v>9.1283231582437732E-4</v>
      </c>
    </row>
    <row r="145" spans="2:9" x14ac:dyDescent="0.25">
      <c r="B145" s="165" t="s">
        <v>121</v>
      </c>
      <c r="C145" s="166">
        <v>123</v>
      </c>
      <c r="D145" s="166">
        <v>240</v>
      </c>
      <c r="E145" s="166">
        <v>595</v>
      </c>
      <c r="F145" s="166">
        <v>717</v>
      </c>
      <c r="G145" s="166">
        <v>380</v>
      </c>
      <c r="H145" s="167">
        <f t="shared" si="20"/>
        <v>-0.47001394700139465</v>
      </c>
      <c r="I145" s="167">
        <f t="shared" si="21"/>
        <v>7.4118863250697306E-4</v>
      </c>
    </row>
    <row r="146" spans="2:9" x14ac:dyDescent="0.25">
      <c r="B146" s="165" t="s">
        <v>130</v>
      </c>
      <c r="C146" s="166">
        <v>10</v>
      </c>
      <c r="D146" s="166">
        <v>22</v>
      </c>
      <c r="E146" s="166">
        <v>11</v>
      </c>
      <c r="F146" s="166">
        <v>46</v>
      </c>
      <c r="G146" s="166">
        <v>11</v>
      </c>
      <c r="H146" s="167">
        <f t="shared" si="20"/>
        <v>-0.76086956521739135</v>
      </c>
      <c r="I146" s="167">
        <f t="shared" si="21"/>
        <v>2.1455460414675535E-5</v>
      </c>
    </row>
    <row r="147" spans="2:9" x14ac:dyDescent="0.25">
      <c r="B147" s="165" t="s">
        <v>133</v>
      </c>
      <c r="C147" s="166">
        <v>3</v>
      </c>
      <c r="D147" s="166">
        <v>6</v>
      </c>
      <c r="E147" s="166">
        <v>34</v>
      </c>
      <c r="F147" s="166">
        <v>22</v>
      </c>
      <c r="G147" s="166">
        <v>14</v>
      </c>
      <c r="H147" s="167">
        <f t="shared" si="20"/>
        <v>-0.36363636363636365</v>
      </c>
      <c r="I147" s="167">
        <f t="shared" si="21"/>
        <v>2.7306949618677952E-5</v>
      </c>
    </row>
    <row r="148" spans="2:9" x14ac:dyDescent="0.25">
      <c r="B148" s="170" t="s">
        <v>147</v>
      </c>
      <c r="C148" s="171">
        <f>C140-SUM(C141:C147)</f>
        <v>1504</v>
      </c>
      <c r="D148" s="171">
        <f>D140-SUM(D141:D147)</f>
        <v>5533</v>
      </c>
      <c r="E148" s="171">
        <f>E140-SUM(E141:E147)</f>
        <v>6001</v>
      </c>
      <c r="F148" s="171">
        <f>F140-SUM(F141:F147)</f>
        <v>6724</v>
      </c>
      <c r="G148" s="171">
        <f>G140-SUM(G141:G147)</f>
        <v>5738</v>
      </c>
      <c r="H148" s="172">
        <f t="shared" si="20"/>
        <v>-0.14663890541344438</v>
      </c>
      <c r="I148" s="172">
        <f t="shared" si="21"/>
        <v>1.1191948350855293E-2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5688</v>
      </c>
      <c r="D150" s="178">
        <v>10579</v>
      </c>
      <c r="E150" s="178">
        <v>11344</v>
      </c>
      <c r="F150" s="178">
        <v>11706</v>
      </c>
      <c r="G150" s="178">
        <v>11049</v>
      </c>
      <c r="H150" s="179">
        <f t="shared" ref="H150:H162" si="22">IFERROR(G150/F150-1,"-")</f>
        <v>-5.6125064069707853E-2</v>
      </c>
      <c r="I150" s="179">
        <f t="shared" ref="I150:I162" si="23">G150/G$10</f>
        <v>2.1551034738340909E-2</v>
      </c>
    </row>
    <row r="151" spans="2:9" x14ac:dyDescent="0.25">
      <c r="B151" s="161" t="s">
        <v>99</v>
      </c>
      <c r="C151" s="162">
        <v>3943</v>
      </c>
      <c r="D151" s="162">
        <v>6639</v>
      </c>
      <c r="E151" s="162">
        <v>6234</v>
      </c>
      <c r="F151" s="162">
        <v>6382</v>
      </c>
      <c r="G151" s="162">
        <v>5534</v>
      </c>
      <c r="H151" s="163">
        <f t="shared" si="22"/>
        <v>-0.13287370730178627</v>
      </c>
      <c r="I151" s="163">
        <f t="shared" si="23"/>
        <v>1.0794047084983127E-2</v>
      </c>
    </row>
    <row r="152" spans="2:9" x14ac:dyDescent="0.25">
      <c r="B152" s="165" t="s">
        <v>105</v>
      </c>
      <c r="C152" s="166">
        <v>3625</v>
      </c>
      <c r="D152" s="166">
        <v>4205</v>
      </c>
      <c r="E152" s="166">
        <v>4078</v>
      </c>
      <c r="F152" s="166">
        <v>4033</v>
      </c>
      <c r="G152" s="166">
        <v>3282</v>
      </c>
      <c r="H152" s="167">
        <f t="shared" si="22"/>
        <v>-0.18621373667245222</v>
      </c>
      <c r="I152" s="167">
        <f t="shared" si="23"/>
        <v>6.4015291891786463E-3</v>
      </c>
    </row>
    <row r="153" spans="2:9" x14ac:dyDescent="0.25">
      <c r="B153" s="165" t="s">
        <v>102</v>
      </c>
      <c r="C153" s="166">
        <v>318</v>
      </c>
      <c r="D153" s="166">
        <v>2434</v>
      </c>
      <c r="E153" s="166">
        <v>2156</v>
      </c>
      <c r="F153" s="166">
        <v>2349</v>
      </c>
      <c r="G153" s="166">
        <v>2252</v>
      </c>
      <c r="H153" s="167">
        <f t="shared" si="22"/>
        <v>-4.1294167730949294E-2</v>
      </c>
      <c r="I153" s="167">
        <f t="shared" si="23"/>
        <v>4.3925178958044821E-3</v>
      </c>
    </row>
    <row r="154" spans="2:9" x14ac:dyDescent="0.25">
      <c r="B154" s="161" t="s">
        <v>109</v>
      </c>
      <c r="C154" s="162">
        <v>1745</v>
      </c>
      <c r="D154" s="162">
        <v>3940</v>
      </c>
      <c r="E154" s="162">
        <v>5110</v>
      </c>
      <c r="F154" s="162">
        <v>5324</v>
      </c>
      <c r="G154" s="162">
        <v>5515</v>
      </c>
      <c r="H154" s="163">
        <f t="shared" si="22"/>
        <v>3.5875281743050325E-2</v>
      </c>
      <c r="I154" s="163">
        <f t="shared" si="23"/>
        <v>1.075698765335778E-2</v>
      </c>
    </row>
    <row r="155" spans="2:9" x14ac:dyDescent="0.25">
      <c r="B155" s="165" t="s">
        <v>112</v>
      </c>
      <c r="C155" s="166">
        <v>70</v>
      </c>
      <c r="D155" s="166">
        <v>1499</v>
      </c>
      <c r="E155" s="166">
        <v>1913</v>
      </c>
      <c r="F155" s="166">
        <v>1713</v>
      </c>
      <c r="G155" s="166">
        <v>1549</v>
      </c>
      <c r="H155" s="167">
        <f t="shared" si="22"/>
        <v>-9.5738470519556307E-2</v>
      </c>
      <c r="I155" s="167">
        <f t="shared" si="23"/>
        <v>3.0213189256665823E-3</v>
      </c>
    </row>
    <row r="156" spans="2:9" x14ac:dyDescent="0.25">
      <c r="B156" s="165" t="s">
        <v>115</v>
      </c>
      <c r="C156" s="166">
        <v>272</v>
      </c>
      <c r="D156" s="166">
        <v>863</v>
      </c>
      <c r="E156" s="166">
        <v>833</v>
      </c>
      <c r="F156" s="166">
        <v>925</v>
      </c>
      <c r="G156" s="166">
        <v>822</v>
      </c>
      <c r="H156" s="167">
        <f t="shared" si="22"/>
        <v>-0.11135135135135132</v>
      </c>
      <c r="I156" s="167">
        <f t="shared" si="23"/>
        <v>1.6033080418966627E-3</v>
      </c>
    </row>
    <row r="157" spans="2:9" x14ac:dyDescent="0.25">
      <c r="B157" s="165" t="s">
        <v>118</v>
      </c>
      <c r="C157" s="166">
        <v>643</v>
      </c>
      <c r="D157" s="166">
        <v>491</v>
      </c>
      <c r="E157" s="166">
        <v>972</v>
      </c>
      <c r="F157" s="166">
        <v>978</v>
      </c>
      <c r="G157" s="166">
        <v>1544</v>
      </c>
      <c r="H157" s="167">
        <f t="shared" si="22"/>
        <v>0.57873210633946837</v>
      </c>
      <c r="I157" s="167">
        <f t="shared" si="23"/>
        <v>3.0115664436599116E-3</v>
      </c>
    </row>
    <row r="158" spans="2:9" x14ac:dyDescent="0.25">
      <c r="B158" s="165" t="s">
        <v>125</v>
      </c>
      <c r="C158" s="166">
        <v>59</v>
      </c>
      <c r="D158" s="166">
        <v>92</v>
      </c>
      <c r="E158" s="166">
        <v>127</v>
      </c>
      <c r="F158" s="166">
        <v>195</v>
      </c>
      <c r="G158" s="166">
        <v>141</v>
      </c>
      <c r="H158" s="167">
        <f t="shared" si="22"/>
        <v>-0.27692307692307694</v>
      </c>
      <c r="I158" s="167">
        <f t="shared" si="23"/>
        <v>2.7501999258811369E-4</v>
      </c>
    </row>
    <row r="159" spans="2:9" x14ac:dyDescent="0.25">
      <c r="B159" s="165" t="s">
        <v>121</v>
      </c>
      <c r="C159" s="166">
        <v>66</v>
      </c>
      <c r="D159" s="166">
        <v>157</v>
      </c>
      <c r="E159" s="166">
        <v>160</v>
      </c>
      <c r="F159" s="166">
        <v>179</v>
      </c>
      <c r="G159" s="166">
        <v>193</v>
      </c>
      <c r="H159" s="167">
        <f t="shared" si="22"/>
        <v>7.8212290502793325E-2</v>
      </c>
      <c r="I159" s="167">
        <f t="shared" si="23"/>
        <v>3.7644580545748895E-4</v>
      </c>
    </row>
    <row r="160" spans="2:9" x14ac:dyDescent="0.25">
      <c r="B160" s="165" t="s">
        <v>130</v>
      </c>
      <c r="C160" s="166">
        <v>1</v>
      </c>
      <c r="D160" s="166">
        <v>11</v>
      </c>
      <c r="E160" s="166">
        <v>33</v>
      </c>
      <c r="F160" s="166">
        <v>3</v>
      </c>
      <c r="G160" s="166">
        <v>5</v>
      </c>
      <c r="H160" s="167">
        <f t="shared" si="22"/>
        <v>0.66666666666666674</v>
      </c>
      <c r="I160" s="167">
        <f t="shared" si="23"/>
        <v>9.7524820066706972E-6</v>
      </c>
    </row>
    <row r="161" spans="2:9" x14ac:dyDescent="0.25">
      <c r="B161" s="165" t="s">
        <v>133</v>
      </c>
      <c r="C161" s="166">
        <v>23</v>
      </c>
      <c r="D161" s="166">
        <v>12</v>
      </c>
      <c r="E161" s="166">
        <v>5</v>
      </c>
      <c r="F161" s="166">
        <v>3</v>
      </c>
      <c r="G161" s="166">
        <v>18</v>
      </c>
      <c r="H161" s="167">
        <f t="shared" si="22"/>
        <v>5</v>
      </c>
      <c r="I161" s="167">
        <f t="shared" si="23"/>
        <v>3.5108935224014513E-5</v>
      </c>
    </row>
    <row r="162" spans="2:9" x14ac:dyDescent="0.25">
      <c r="B162" s="170" t="s">
        <v>147</v>
      </c>
      <c r="C162" s="171">
        <f>C154-SUM(C155:C161)</f>
        <v>611</v>
      </c>
      <c r="D162" s="171">
        <f>D154-SUM(D155:D161)</f>
        <v>815</v>
      </c>
      <c r="E162" s="171">
        <f>E154-SUM(E155:E161)</f>
        <v>1067</v>
      </c>
      <c r="F162" s="171">
        <f>F154-SUM(F155:F161)</f>
        <v>1328</v>
      </c>
      <c r="G162" s="171">
        <f>G154-SUM(G155:G161)</f>
        <v>1243</v>
      </c>
      <c r="H162" s="172">
        <f t="shared" si="22"/>
        <v>-6.4006024096385561E-2</v>
      </c>
      <c r="I162" s="172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2157E-C870-4C16-8FCB-A5A21C80CA5A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271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8" customFormat="1" ht="72" customHeight="1" x14ac:dyDescent="0.25">
      <c r="B7" s="149"/>
      <c r="C7" s="174" t="s">
        <v>272</v>
      </c>
      <c r="D7" s="174" t="s">
        <v>263</v>
      </c>
      <c r="E7" s="174" t="s">
        <v>264</v>
      </c>
      <c r="F7" s="174" t="s">
        <v>265</v>
      </c>
      <c r="G7" s="174" t="s">
        <v>266</v>
      </c>
      <c r="H7" s="174" t="s">
        <v>267</v>
      </c>
      <c r="I7" s="174" t="s">
        <v>268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263</v>
      </c>
      <c r="Q7" s="174" t="s">
        <v>264</v>
      </c>
      <c r="R7" s="174" t="s">
        <v>265</v>
      </c>
      <c r="S7" s="174" t="s">
        <v>266</v>
      </c>
      <c r="T7" s="174" t="s">
        <v>267</v>
      </c>
      <c r="U7" s="174" t="s">
        <v>268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46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2347643</v>
      </c>
      <c r="D9" s="178">
        <v>1199152</v>
      </c>
      <c r="E9" s="178">
        <v>427608</v>
      </c>
      <c r="F9" s="178">
        <v>2154106</v>
      </c>
      <c r="G9" s="178">
        <v>2485382</v>
      </c>
      <c r="H9" s="178">
        <v>2663679</v>
      </c>
      <c r="I9" s="178">
        <v>2627377</v>
      </c>
      <c r="J9" s="179">
        <f>IFERROR(I9/H9-1,"-")</f>
        <v>-1.3628519052032884E-2</v>
      </c>
      <c r="K9" s="178">
        <f t="shared" ref="K9:K21" si="0">I9-H9</f>
        <v>-36302</v>
      </c>
      <c r="L9" s="179">
        <f t="shared" ref="L9:L21" si="1">I9/I$9</f>
        <v>1</v>
      </c>
      <c r="O9" s="158" t="s">
        <v>70</v>
      </c>
      <c r="P9" s="178">
        <v>439711</v>
      </c>
      <c r="Q9" s="178">
        <v>154973</v>
      </c>
      <c r="R9" s="178">
        <v>820890</v>
      </c>
      <c r="S9" s="178">
        <v>916524</v>
      </c>
      <c r="T9" s="178">
        <v>970339</v>
      </c>
      <c r="U9" s="178">
        <v>924649</v>
      </c>
      <c r="V9" s="179">
        <f>IFERROR(U9/T9-1,"-")</f>
        <v>-4.7086636732111109E-2</v>
      </c>
      <c r="W9" s="178">
        <f>U9-T9</f>
        <v>-45690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389999</v>
      </c>
      <c r="D10" s="162">
        <v>163819</v>
      </c>
      <c r="E10" s="162">
        <v>208425</v>
      </c>
      <c r="F10" s="162">
        <v>377223</v>
      </c>
      <c r="G10" s="162">
        <v>405985</v>
      </c>
      <c r="H10" s="162">
        <v>402587</v>
      </c>
      <c r="I10" s="162">
        <v>407904</v>
      </c>
      <c r="J10" s="180">
        <f>IFERROR(I10/H10-1,"-")</f>
        <v>1.3207083189472169E-2</v>
      </c>
      <c r="K10" s="161">
        <f t="shared" si="0"/>
        <v>5317</v>
      </c>
      <c r="L10" s="163">
        <f t="shared" si="1"/>
        <v>0.15525141614621732</v>
      </c>
      <c r="O10" s="161" t="s">
        <v>99</v>
      </c>
      <c r="P10" s="162">
        <v>24401</v>
      </c>
      <c r="Q10" s="162">
        <v>74252</v>
      </c>
      <c r="R10" s="162">
        <v>72864</v>
      </c>
      <c r="S10" s="162">
        <v>64767</v>
      </c>
      <c r="T10" s="162">
        <v>56915</v>
      </c>
      <c r="U10" s="162">
        <v>53189</v>
      </c>
      <c r="V10" s="180">
        <f>IFERROR(U10/T10-1,"-")</f>
        <v>-6.5466045857858202E-2</v>
      </c>
      <c r="W10" s="161">
        <f t="shared" ref="W10:W20" si="3">U10-T10</f>
        <v>-3726</v>
      </c>
      <c r="X10" s="163">
        <f t="shared" si="2"/>
        <v>5.7523449438651855E-2</v>
      </c>
    </row>
    <row r="11" spans="1:24" x14ac:dyDescent="0.25">
      <c r="A11" s="164" t="s">
        <v>105</v>
      </c>
      <c r="B11" s="165" t="s">
        <v>105</v>
      </c>
      <c r="C11" s="166">
        <v>137417</v>
      </c>
      <c r="D11" s="166">
        <v>56707</v>
      </c>
      <c r="E11" s="166">
        <v>144189</v>
      </c>
      <c r="F11" s="166">
        <v>156690</v>
      </c>
      <c r="G11" s="166">
        <v>156484</v>
      </c>
      <c r="H11" s="166">
        <v>149673</v>
      </c>
      <c r="I11" s="166">
        <v>143192</v>
      </c>
      <c r="J11" s="181">
        <f>IFERROR(I11/H11-1,"-")</f>
        <v>-4.3301062983971739E-2</v>
      </c>
      <c r="K11" s="165">
        <f t="shared" si="0"/>
        <v>-6481</v>
      </c>
      <c r="L11" s="167">
        <f t="shared" si="1"/>
        <v>5.4499982301740482E-2</v>
      </c>
      <c r="O11" s="165" t="s">
        <v>105</v>
      </c>
      <c r="P11" s="166">
        <v>10723</v>
      </c>
      <c r="Q11" s="166">
        <v>48062</v>
      </c>
      <c r="R11" s="166">
        <v>32330</v>
      </c>
      <c r="S11" s="166">
        <v>26680</v>
      </c>
      <c r="T11" s="166">
        <v>20638</v>
      </c>
      <c r="U11" s="166">
        <v>21476</v>
      </c>
      <c r="V11" s="181">
        <f>IFERROR(U11/T11-1,"-")</f>
        <v>4.0604709758697455E-2</v>
      </c>
      <c r="W11" s="165">
        <f t="shared" si="3"/>
        <v>838</v>
      </c>
      <c r="X11" s="167">
        <f t="shared" si="2"/>
        <v>2.3226110664695467E-2</v>
      </c>
    </row>
    <row r="12" spans="1:24" x14ac:dyDescent="0.25">
      <c r="A12" s="164" t="s">
        <v>102</v>
      </c>
      <c r="B12" s="165" t="s">
        <v>102</v>
      </c>
      <c r="C12" s="166">
        <v>252582</v>
      </c>
      <c r="D12" s="166">
        <v>107112</v>
      </c>
      <c r="E12" s="166">
        <v>64236</v>
      </c>
      <c r="F12" s="166">
        <v>220533</v>
      </c>
      <c r="G12" s="166">
        <v>249501</v>
      </c>
      <c r="H12" s="166">
        <v>252914</v>
      </c>
      <c r="I12" s="166">
        <v>264712</v>
      </c>
      <c r="J12" s="181">
        <f>IFERROR(I12/H12-1,"-")</f>
        <v>4.6648267790632358E-2</v>
      </c>
      <c r="K12" s="165">
        <f t="shared" si="0"/>
        <v>11798</v>
      </c>
      <c r="L12" s="167">
        <f t="shared" si="1"/>
        <v>0.10075143384447682</v>
      </c>
      <c r="O12" s="165" t="s">
        <v>102</v>
      </c>
      <c r="P12" s="166">
        <v>13678</v>
      </c>
      <c r="Q12" s="166">
        <v>26190</v>
      </c>
      <c r="R12" s="166">
        <v>40534</v>
      </c>
      <c r="S12" s="166">
        <v>38087</v>
      </c>
      <c r="T12" s="166">
        <v>36277</v>
      </c>
      <c r="U12" s="166">
        <v>31713</v>
      </c>
      <c r="V12" s="181">
        <f>IFERROR(U12/T12-1,"-")</f>
        <v>-0.12580974170962322</v>
      </c>
      <c r="W12" s="165">
        <f t="shared" si="3"/>
        <v>-4564</v>
      </c>
      <c r="X12" s="167">
        <f t="shared" si="2"/>
        <v>3.4297338773956389E-2</v>
      </c>
    </row>
    <row r="13" spans="1:24" x14ac:dyDescent="0.25">
      <c r="A13" s="1"/>
      <c r="B13" s="161" t="s">
        <v>109</v>
      </c>
      <c r="C13" s="162">
        <v>1957644</v>
      </c>
      <c r="D13" s="162">
        <v>1035333</v>
      </c>
      <c r="E13" s="162">
        <v>219183</v>
      </c>
      <c r="F13" s="162">
        <v>1776883</v>
      </c>
      <c r="G13" s="162">
        <v>2079397</v>
      </c>
      <c r="H13" s="162">
        <v>2261092</v>
      </c>
      <c r="I13" s="162">
        <v>2219473</v>
      </c>
      <c r="J13" s="180">
        <f>IFERROR(I13/H13-1,"-")</f>
        <v>-1.8406592920588771E-2</v>
      </c>
      <c r="K13" s="161">
        <f t="shared" si="0"/>
        <v>-41619</v>
      </c>
      <c r="L13" s="163">
        <f t="shared" si="1"/>
        <v>0.84474858385378271</v>
      </c>
      <c r="O13" s="161" t="s">
        <v>109</v>
      </c>
      <c r="P13" s="162">
        <v>415310</v>
      </c>
      <c r="Q13" s="162">
        <v>80721</v>
      </c>
      <c r="R13" s="162">
        <v>748026</v>
      </c>
      <c r="S13" s="162">
        <v>851757</v>
      </c>
      <c r="T13" s="162">
        <v>913424</v>
      </c>
      <c r="U13" s="162">
        <v>871460</v>
      </c>
      <c r="V13" s="180">
        <f>IFERROR(U13/T13-1,"-")</f>
        <v>-4.5941424792867225E-2</v>
      </c>
      <c r="W13" s="161">
        <f t="shared" si="3"/>
        <v>-41964</v>
      </c>
      <c r="X13" s="163">
        <f t="shared" si="2"/>
        <v>0.94247655056134816</v>
      </c>
    </row>
    <row r="14" spans="1:24" s="57" customFormat="1" x14ac:dyDescent="0.25">
      <c r="B14" s="165" t="s">
        <v>112</v>
      </c>
      <c r="C14" s="166">
        <v>850019</v>
      </c>
      <c r="D14" s="166">
        <v>424193</v>
      </c>
      <c r="E14" s="166">
        <v>12809</v>
      </c>
      <c r="F14" s="166">
        <v>749719</v>
      </c>
      <c r="G14" s="166">
        <v>905443</v>
      </c>
      <c r="H14" s="166">
        <v>987611</v>
      </c>
      <c r="I14" s="166">
        <v>985308</v>
      </c>
      <c r="J14" s="181">
        <f t="shared" ref="J14:J21" si="4">IFERROR(I14/H14-1,"-")</f>
        <v>-2.3318897825156393E-3</v>
      </c>
      <c r="K14" s="165">
        <f t="shared" si="0"/>
        <v>-2303</v>
      </c>
      <c r="L14" s="167">
        <f t="shared" si="1"/>
        <v>0.37501584279682743</v>
      </c>
      <c r="O14" s="165" t="s">
        <v>112</v>
      </c>
      <c r="P14" s="166">
        <v>190725</v>
      </c>
      <c r="Q14" s="166">
        <v>4295</v>
      </c>
      <c r="R14" s="166">
        <v>350126</v>
      </c>
      <c r="S14" s="166">
        <v>417557</v>
      </c>
      <c r="T14" s="166">
        <v>451884</v>
      </c>
      <c r="U14" s="166">
        <v>442163</v>
      </c>
      <c r="V14" s="181">
        <f t="shared" ref="V14:V21" si="5">IFERROR(U14/T14-1,"-")</f>
        <v>-2.1512157987448099E-2</v>
      </c>
      <c r="W14" s="165">
        <f t="shared" si="3"/>
        <v>-9721</v>
      </c>
      <c r="X14" s="167">
        <f t="shared" si="2"/>
        <v>0.47819550986374287</v>
      </c>
    </row>
    <row r="15" spans="1:24" s="57" customFormat="1" x14ac:dyDescent="0.25">
      <c r="B15" s="165" t="s">
        <v>115</v>
      </c>
      <c r="C15" s="166">
        <v>269180</v>
      </c>
      <c r="D15" s="166">
        <v>134811</v>
      </c>
      <c r="E15" s="166">
        <v>32342</v>
      </c>
      <c r="F15" s="166">
        <v>193619</v>
      </c>
      <c r="G15" s="166">
        <v>230291</v>
      </c>
      <c r="H15" s="166">
        <v>251470</v>
      </c>
      <c r="I15" s="166">
        <v>240077</v>
      </c>
      <c r="J15" s="181">
        <f t="shared" si="4"/>
        <v>-4.5305603054042187E-2</v>
      </c>
      <c r="K15" s="165">
        <f t="shared" si="0"/>
        <v>-11393</v>
      </c>
      <c r="L15" s="167">
        <f t="shared" si="1"/>
        <v>9.1375162376773483E-2</v>
      </c>
      <c r="O15" s="165" t="s">
        <v>115</v>
      </c>
      <c r="P15" s="166">
        <v>50910</v>
      </c>
      <c r="Q15" s="166">
        <v>12551</v>
      </c>
      <c r="R15" s="166">
        <v>81464</v>
      </c>
      <c r="S15" s="166">
        <v>92443</v>
      </c>
      <c r="T15" s="166">
        <v>96357</v>
      </c>
      <c r="U15" s="166">
        <v>88073</v>
      </c>
      <c r="V15" s="181">
        <f t="shared" si="5"/>
        <v>-8.5971958446194874E-2</v>
      </c>
      <c r="W15" s="165">
        <f t="shared" si="3"/>
        <v>-8284</v>
      </c>
      <c r="X15" s="167">
        <f t="shared" si="2"/>
        <v>9.5250197642564913E-2</v>
      </c>
    </row>
    <row r="16" spans="1:24" x14ac:dyDescent="0.25">
      <c r="A16" s="1"/>
      <c r="B16" s="165" t="s">
        <v>118</v>
      </c>
      <c r="C16" s="166">
        <v>87156</v>
      </c>
      <c r="D16" s="166">
        <v>44768</v>
      </c>
      <c r="E16" s="166">
        <v>41543</v>
      </c>
      <c r="F16" s="166">
        <v>97445</v>
      </c>
      <c r="G16" s="166">
        <v>113919</v>
      </c>
      <c r="H16" s="166">
        <v>124815</v>
      </c>
      <c r="I16" s="166">
        <v>113144</v>
      </c>
      <c r="J16" s="181">
        <f t="shared" si="4"/>
        <v>-9.3506389456395445E-2</v>
      </c>
      <c r="K16" s="165">
        <f t="shared" si="0"/>
        <v>-11671</v>
      </c>
      <c r="L16" s="167">
        <f t="shared" si="1"/>
        <v>4.3063481182944056E-2</v>
      </c>
      <c r="O16" s="165" t="s">
        <v>118</v>
      </c>
      <c r="P16" s="166">
        <v>16130</v>
      </c>
      <c r="Q16" s="166">
        <v>14916</v>
      </c>
      <c r="R16" s="166">
        <v>32679</v>
      </c>
      <c r="S16" s="166">
        <v>34854</v>
      </c>
      <c r="T16" s="166">
        <v>36167</v>
      </c>
      <c r="U16" s="166">
        <v>27708</v>
      </c>
      <c r="V16" s="181">
        <f t="shared" si="5"/>
        <v>-0.2338872452788453</v>
      </c>
      <c r="W16" s="165">
        <f t="shared" si="3"/>
        <v>-8459</v>
      </c>
      <c r="X16" s="167">
        <f t="shared" si="2"/>
        <v>2.9965965463651614E-2</v>
      </c>
    </row>
    <row r="17" spans="1:24" x14ac:dyDescent="0.25">
      <c r="A17" s="1"/>
      <c r="B17" s="165" t="s">
        <v>125</v>
      </c>
      <c r="C17" s="166">
        <v>71570</v>
      </c>
      <c r="D17" s="166">
        <v>34144</v>
      </c>
      <c r="E17" s="166">
        <v>4326</v>
      </c>
      <c r="F17" s="166">
        <v>94840</v>
      </c>
      <c r="G17" s="166">
        <v>82602</v>
      </c>
      <c r="H17" s="166">
        <v>87896</v>
      </c>
      <c r="I17" s="166">
        <v>82158</v>
      </c>
      <c r="J17" s="181">
        <f t="shared" si="4"/>
        <v>-6.5281696550468782E-2</v>
      </c>
      <c r="K17" s="165">
        <f t="shared" si="0"/>
        <v>-5738</v>
      </c>
      <c r="L17" s="167">
        <f t="shared" si="1"/>
        <v>3.126997001191683E-2</v>
      </c>
      <c r="O17" s="165" t="s">
        <v>125</v>
      </c>
      <c r="P17" s="166">
        <v>15632</v>
      </c>
      <c r="Q17" s="166">
        <v>1681</v>
      </c>
      <c r="R17" s="166">
        <v>44186</v>
      </c>
      <c r="S17" s="166">
        <v>36668</v>
      </c>
      <c r="T17" s="166">
        <v>36509</v>
      </c>
      <c r="U17" s="166">
        <v>34720</v>
      </c>
      <c r="V17" s="181">
        <f t="shared" si="5"/>
        <v>-4.9001616039880624E-2</v>
      </c>
      <c r="W17" s="165">
        <f t="shared" si="3"/>
        <v>-1789</v>
      </c>
      <c r="X17" s="167">
        <f t="shared" si="2"/>
        <v>3.7549383603940521E-2</v>
      </c>
    </row>
    <row r="18" spans="1:24" x14ac:dyDescent="0.25">
      <c r="A18" s="1"/>
      <c r="B18" s="165" t="s">
        <v>121</v>
      </c>
      <c r="C18" s="166">
        <v>68294</v>
      </c>
      <c r="D18" s="166">
        <v>38389</v>
      </c>
      <c r="E18" s="166">
        <v>9409</v>
      </c>
      <c r="F18" s="166">
        <v>78267</v>
      </c>
      <c r="G18" s="166">
        <v>74047</v>
      </c>
      <c r="H18" s="166">
        <v>81836</v>
      </c>
      <c r="I18" s="166">
        <v>74679</v>
      </c>
      <c r="J18" s="181">
        <f t="shared" si="4"/>
        <v>-8.7455398602082179E-2</v>
      </c>
      <c r="K18" s="165">
        <f t="shared" si="0"/>
        <v>-7157</v>
      </c>
      <c r="L18" s="167">
        <f t="shared" si="1"/>
        <v>2.8423404787360169E-2</v>
      </c>
      <c r="O18" s="165" t="s">
        <v>121</v>
      </c>
      <c r="P18" s="166">
        <v>20897</v>
      </c>
      <c r="Q18" s="166">
        <v>5147</v>
      </c>
      <c r="R18" s="166">
        <v>46432</v>
      </c>
      <c r="S18" s="166">
        <v>40330</v>
      </c>
      <c r="T18" s="166">
        <v>42672</v>
      </c>
      <c r="U18" s="166">
        <v>40951</v>
      </c>
      <c r="V18" s="181">
        <f t="shared" si="5"/>
        <v>-4.0330896137982797E-2</v>
      </c>
      <c r="W18" s="165">
        <f t="shared" si="3"/>
        <v>-1721</v>
      </c>
      <c r="X18" s="167">
        <f t="shared" si="2"/>
        <v>4.4288156911433417E-2</v>
      </c>
    </row>
    <row r="19" spans="1:24" x14ac:dyDescent="0.25">
      <c r="A19" s="1"/>
      <c r="B19" s="165" t="s">
        <v>130</v>
      </c>
      <c r="C19" s="166">
        <v>55336</v>
      </c>
      <c r="D19" s="166">
        <v>35454</v>
      </c>
      <c r="E19" s="166">
        <v>614</v>
      </c>
      <c r="F19" s="166">
        <v>39724</v>
      </c>
      <c r="G19" s="166">
        <v>50632</v>
      </c>
      <c r="H19" s="166">
        <v>46634</v>
      </c>
      <c r="I19" s="166">
        <v>44172</v>
      </c>
      <c r="J19" s="181">
        <f t="shared" si="4"/>
        <v>-5.2794098726251182E-2</v>
      </c>
      <c r="K19" s="165">
        <f t="shared" si="0"/>
        <v>-2462</v>
      </c>
      <c r="L19" s="167">
        <f t="shared" si="1"/>
        <v>1.6812204719764235E-2</v>
      </c>
      <c r="O19" s="165" t="s">
        <v>130</v>
      </c>
      <c r="P19" s="166">
        <v>14159</v>
      </c>
      <c r="Q19" s="166">
        <v>147</v>
      </c>
      <c r="R19" s="166">
        <v>15394</v>
      </c>
      <c r="S19" s="166">
        <v>17837</v>
      </c>
      <c r="T19" s="166">
        <v>16771</v>
      </c>
      <c r="U19" s="166">
        <v>15187</v>
      </c>
      <c r="V19" s="181">
        <f t="shared" si="5"/>
        <v>-9.4448750819867588E-2</v>
      </c>
      <c r="W19" s="165">
        <f t="shared" si="3"/>
        <v>-1584</v>
      </c>
      <c r="X19" s="167">
        <f t="shared" si="2"/>
        <v>1.6424610852334237E-2</v>
      </c>
    </row>
    <row r="20" spans="1:24" x14ac:dyDescent="0.25">
      <c r="A20" s="164" t="s">
        <v>146</v>
      </c>
      <c r="B20" s="165" t="s">
        <v>133</v>
      </c>
      <c r="C20" s="166">
        <v>72419</v>
      </c>
      <c r="D20" s="166">
        <v>51521</v>
      </c>
      <c r="E20" s="166">
        <v>3194</v>
      </c>
      <c r="F20" s="166">
        <v>32284</v>
      </c>
      <c r="G20" s="166">
        <v>47081</v>
      </c>
      <c r="H20" s="166">
        <v>51845</v>
      </c>
      <c r="I20" s="166">
        <v>40679</v>
      </c>
      <c r="J20" s="181">
        <f t="shared" si="4"/>
        <v>-0.21537274568425113</v>
      </c>
      <c r="K20" s="165">
        <f t="shared" si="0"/>
        <v>-11166</v>
      </c>
      <c r="L20" s="167">
        <f t="shared" si="1"/>
        <v>1.5482741913322679E-2</v>
      </c>
      <c r="O20" s="165" t="s">
        <v>133</v>
      </c>
      <c r="P20" s="166">
        <v>16043</v>
      </c>
      <c r="Q20" s="166">
        <v>393</v>
      </c>
      <c r="R20" s="166">
        <v>9827</v>
      </c>
      <c r="S20" s="166">
        <v>16332</v>
      </c>
      <c r="T20" s="166">
        <v>16950</v>
      </c>
      <c r="U20" s="166">
        <v>13355</v>
      </c>
      <c r="V20" s="181">
        <f t="shared" si="5"/>
        <v>-0.21209439528023599</v>
      </c>
      <c r="W20" s="165">
        <f t="shared" si="3"/>
        <v>-3595</v>
      </c>
      <c r="X20" s="167">
        <f t="shared" si="2"/>
        <v>1.4443318491665486E-2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483670</v>
      </c>
      <c r="D21" s="171">
        <f t="shared" ref="D21:I21" si="7">D13-SUM(D14:D20)</f>
        <v>272053</v>
      </c>
      <c r="E21" s="171">
        <f t="shared" si="7"/>
        <v>114946</v>
      </c>
      <c r="F21" s="171">
        <f t="shared" si="7"/>
        <v>490985</v>
      </c>
      <c r="G21" s="171">
        <f t="shared" si="7"/>
        <v>575382</v>
      </c>
      <c r="H21" s="171">
        <f t="shared" si="7"/>
        <v>628985</v>
      </c>
      <c r="I21" s="171">
        <f t="shared" si="7"/>
        <v>639256</v>
      </c>
      <c r="J21" s="182">
        <f t="shared" si="4"/>
        <v>1.6329483215020923E-2</v>
      </c>
      <c r="K21" s="170">
        <f t="shared" si="0"/>
        <v>10271</v>
      </c>
      <c r="L21" s="172">
        <f t="shared" si="1"/>
        <v>0.24330577606487383</v>
      </c>
      <c r="O21" s="170" t="s">
        <v>147</v>
      </c>
      <c r="P21" s="171">
        <f t="shared" ref="P21:U21" si="8">P13-SUM(P14:P20)</f>
        <v>90814</v>
      </c>
      <c r="Q21" s="171">
        <f t="shared" si="8"/>
        <v>41591</v>
      </c>
      <c r="R21" s="171">
        <f t="shared" si="8"/>
        <v>167918</v>
      </c>
      <c r="S21" s="171">
        <f t="shared" si="8"/>
        <v>195736</v>
      </c>
      <c r="T21" s="171">
        <f t="shared" si="8"/>
        <v>216114</v>
      </c>
      <c r="U21" s="171">
        <f t="shared" si="8"/>
        <v>209303</v>
      </c>
      <c r="V21" s="182">
        <f t="shared" si="5"/>
        <v>-3.1515774082197412E-2</v>
      </c>
      <c r="W21" s="170">
        <f>U21-T21</f>
        <v>-6811</v>
      </c>
      <c r="X21" s="172">
        <f t="shared" si="2"/>
        <v>0.22635940773201507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869327</v>
      </c>
      <c r="D23" s="178">
        <v>439711</v>
      </c>
      <c r="E23" s="178">
        <v>154973</v>
      </c>
      <c r="F23" s="178">
        <v>820890</v>
      </c>
      <c r="G23" s="178">
        <v>916524</v>
      </c>
      <c r="H23" s="178">
        <v>970339</v>
      </c>
      <c r="I23" s="178">
        <v>924649</v>
      </c>
      <c r="J23" s="179">
        <f>IFERROR(I23/H23-1,"-")</f>
        <v>-4.7086636732111109E-2</v>
      </c>
      <c r="K23" s="178">
        <f>I23-H23</f>
        <v>-45690</v>
      </c>
      <c r="L23" s="179">
        <f t="shared" ref="L23:L35" si="9">I23/I$9</f>
        <v>0.35192855840634973</v>
      </c>
    </row>
    <row r="24" spans="1:24" x14ac:dyDescent="0.25">
      <c r="A24" s="1" t="s">
        <v>98</v>
      </c>
      <c r="B24" s="161" t="s">
        <v>99</v>
      </c>
      <c r="C24" s="162">
        <v>70718</v>
      </c>
      <c r="D24" s="162">
        <v>24401</v>
      </c>
      <c r="E24" s="162">
        <v>74252</v>
      </c>
      <c r="F24" s="162">
        <v>72864</v>
      </c>
      <c r="G24" s="162">
        <v>64767</v>
      </c>
      <c r="H24" s="162">
        <v>56915</v>
      </c>
      <c r="I24" s="162">
        <v>53189</v>
      </c>
      <c r="J24" s="180">
        <f>IFERROR(I24/H24-1,"-")</f>
        <v>-6.5466045857858202E-2</v>
      </c>
      <c r="K24" s="161">
        <f t="shared" ref="K24:K34" si="10">I24-H24</f>
        <v>-3726</v>
      </c>
      <c r="L24" s="163">
        <f t="shared" si="9"/>
        <v>2.0244144635505296E-2</v>
      </c>
    </row>
    <row r="25" spans="1:24" x14ac:dyDescent="0.25">
      <c r="A25" s="164" t="s">
        <v>105</v>
      </c>
      <c r="B25" s="165" t="s">
        <v>105</v>
      </c>
      <c r="C25" s="166">
        <v>31864</v>
      </c>
      <c r="D25" s="166">
        <v>10723</v>
      </c>
      <c r="E25" s="166">
        <v>48062</v>
      </c>
      <c r="F25" s="166">
        <v>32330</v>
      </c>
      <c r="G25" s="166">
        <v>26680</v>
      </c>
      <c r="H25" s="166">
        <v>20638</v>
      </c>
      <c r="I25" s="166">
        <v>21476</v>
      </c>
      <c r="J25" s="181">
        <f>IFERROR(I25/H25-1,"-")</f>
        <v>4.0604709758697455E-2</v>
      </c>
      <c r="K25" s="165">
        <f t="shared" si="10"/>
        <v>838</v>
      </c>
      <c r="L25" s="167">
        <f t="shared" si="9"/>
        <v>8.1739316436126221E-3</v>
      </c>
    </row>
    <row r="26" spans="1:24" x14ac:dyDescent="0.25">
      <c r="A26" s="164" t="s">
        <v>102</v>
      </c>
      <c r="B26" s="165" t="s">
        <v>102</v>
      </c>
      <c r="C26" s="166">
        <v>38854</v>
      </c>
      <c r="D26" s="166">
        <v>13678</v>
      </c>
      <c r="E26" s="166">
        <v>26190</v>
      </c>
      <c r="F26" s="166">
        <v>40534</v>
      </c>
      <c r="G26" s="166">
        <v>38087</v>
      </c>
      <c r="H26" s="166">
        <v>36277</v>
      </c>
      <c r="I26" s="166">
        <v>31713</v>
      </c>
      <c r="J26" s="181">
        <f>IFERROR(I26/H26-1,"-")</f>
        <v>-0.12580974170962322</v>
      </c>
      <c r="K26" s="165">
        <f t="shared" si="10"/>
        <v>-4564</v>
      </c>
      <c r="L26" s="167">
        <f t="shared" si="9"/>
        <v>1.2070212991892674E-2</v>
      </c>
    </row>
    <row r="27" spans="1:24" x14ac:dyDescent="0.25">
      <c r="A27" s="1"/>
      <c r="B27" s="161" t="s">
        <v>109</v>
      </c>
      <c r="C27" s="162">
        <v>798609</v>
      </c>
      <c r="D27" s="162">
        <v>415310</v>
      </c>
      <c r="E27" s="162">
        <v>80721</v>
      </c>
      <c r="F27" s="162">
        <v>748026</v>
      </c>
      <c r="G27" s="162">
        <v>851757</v>
      </c>
      <c r="H27" s="162">
        <v>913424</v>
      </c>
      <c r="I27" s="162">
        <v>871460</v>
      </c>
      <c r="J27" s="180">
        <f>IFERROR(I27/H27-1,"-")</f>
        <v>-4.5941424792867225E-2</v>
      </c>
      <c r="K27" s="161">
        <f t="shared" si="10"/>
        <v>-41964</v>
      </c>
      <c r="L27" s="163">
        <f t="shared" si="9"/>
        <v>0.33168441377084446</v>
      </c>
    </row>
    <row r="28" spans="1:24" s="57" customFormat="1" x14ac:dyDescent="0.25">
      <c r="B28" s="165" t="s">
        <v>112</v>
      </c>
      <c r="C28" s="166">
        <v>387360</v>
      </c>
      <c r="D28" s="166">
        <v>190725</v>
      </c>
      <c r="E28" s="166">
        <v>4295</v>
      </c>
      <c r="F28" s="166">
        <v>350126</v>
      </c>
      <c r="G28" s="166">
        <v>417557</v>
      </c>
      <c r="H28" s="166">
        <v>451884</v>
      </c>
      <c r="I28" s="166">
        <v>442163</v>
      </c>
      <c r="J28" s="181">
        <f t="shared" ref="J28:J35" si="11">IFERROR(I28/H28-1,"-")</f>
        <v>-2.1512157987448099E-2</v>
      </c>
      <c r="K28" s="165">
        <f t="shared" si="10"/>
        <v>-9721</v>
      </c>
      <c r="L28" s="167">
        <f t="shared" si="9"/>
        <v>0.16829065642273644</v>
      </c>
    </row>
    <row r="29" spans="1:24" s="57" customFormat="1" x14ac:dyDescent="0.25">
      <c r="B29" s="165" t="s">
        <v>115</v>
      </c>
      <c r="C29" s="166">
        <v>102973</v>
      </c>
      <c r="D29" s="166">
        <v>50910</v>
      </c>
      <c r="E29" s="166">
        <v>12551</v>
      </c>
      <c r="F29" s="166">
        <v>81464</v>
      </c>
      <c r="G29" s="166">
        <v>92443</v>
      </c>
      <c r="H29" s="166">
        <v>96357</v>
      </c>
      <c r="I29" s="166">
        <v>88073</v>
      </c>
      <c r="J29" s="181">
        <f t="shared" si="11"/>
        <v>-8.5971958446194874E-2</v>
      </c>
      <c r="K29" s="165">
        <f t="shared" si="10"/>
        <v>-8284</v>
      </c>
      <c r="L29" s="167">
        <f t="shared" si="9"/>
        <v>3.3521264744267761E-2</v>
      </c>
    </row>
    <row r="30" spans="1:24" x14ac:dyDescent="0.25">
      <c r="A30" s="1"/>
      <c r="B30" s="165" t="s">
        <v>118</v>
      </c>
      <c r="C30" s="166">
        <v>29112</v>
      </c>
      <c r="D30" s="166">
        <v>16130</v>
      </c>
      <c r="E30" s="166">
        <v>14916</v>
      </c>
      <c r="F30" s="166">
        <v>32679</v>
      </c>
      <c r="G30" s="166">
        <v>34854</v>
      </c>
      <c r="H30" s="166">
        <v>36167</v>
      </c>
      <c r="I30" s="166">
        <v>27708</v>
      </c>
      <c r="J30" s="181">
        <f t="shared" si="11"/>
        <v>-0.2338872452788453</v>
      </c>
      <c r="K30" s="165">
        <f t="shared" si="10"/>
        <v>-8459</v>
      </c>
      <c r="L30" s="167">
        <f t="shared" si="9"/>
        <v>1.0545879026877376E-2</v>
      </c>
    </row>
    <row r="31" spans="1:24" x14ac:dyDescent="0.25">
      <c r="A31" s="1"/>
      <c r="B31" s="165" t="s">
        <v>125</v>
      </c>
      <c r="C31" s="166">
        <v>32426</v>
      </c>
      <c r="D31" s="166">
        <v>15632</v>
      </c>
      <c r="E31" s="166">
        <v>1681</v>
      </c>
      <c r="F31" s="166">
        <v>44186</v>
      </c>
      <c r="G31" s="166">
        <v>36668</v>
      </c>
      <c r="H31" s="166">
        <v>36509</v>
      </c>
      <c r="I31" s="166">
        <v>34720</v>
      </c>
      <c r="J31" s="181">
        <f t="shared" si="11"/>
        <v>-4.9001616039880624E-2</v>
      </c>
      <c r="K31" s="165">
        <f t="shared" si="10"/>
        <v>-1789</v>
      </c>
      <c r="L31" s="167">
        <f t="shared" si="9"/>
        <v>1.3214700440781813E-2</v>
      </c>
    </row>
    <row r="32" spans="1:24" x14ac:dyDescent="0.25">
      <c r="A32" s="1"/>
      <c r="B32" s="165" t="s">
        <v>121</v>
      </c>
      <c r="C32" s="166">
        <v>37536</v>
      </c>
      <c r="D32" s="166">
        <v>20897</v>
      </c>
      <c r="E32" s="166">
        <v>5147</v>
      </c>
      <c r="F32" s="166">
        <v>46432</v>
      </c>
      <c r="G32" s="166">
        <v>40330</v>
      </c>
      <c r="H32" s="166">
        <v>42672</v>
      </c>
      <c r="I32" s="166">
        <v>40951</v>
      </c>
      <c r="J32" s="181">
        <f t="shared" si="11"/>
        <v>-4.0330896137982797E-2</v>
      </c>
      <c r="K32" s="165">
        <f t="shared" si="10"/>
        <v>-1721</v>
      </c>
      <c r="L32" s="167">
        <f t="shared" si="9"/>
        <v>1.5586267216314979E-2</v>
      </c>
    </row>
    <row r="33" spans="1:12" x14ac:dyDescent="0.25">
      <c r="A33" s="1"/>
      <c r="B33" s="165" t="s">
        <v>130</v>
      </c>
      <c r="C33" s="166">
        <v>23068</v>
      </c>
      <c r="D33" s="166">
        <v>14159</v>
      </c>
      <c r="E33" s="166">
        <v>147</v>
      </c>
      <c r="F33" s="166">
        <v>15394</v>
      </c>
      <c r="G33" s="166">
        <v>17837</v>
      </c>
      <c r="H33" s="166">
        <v>16771</v>
      </c>
      <c r="I33" s="166">
        <v>15187</v>
      </c>
      <c r="J33" s="181">
        <f t="shared" si="11"/>
        <v>-9.4448750819867588E-2</v>
      </c>
      <c r="K33" s="165">
        <f t="shared" si="10"/>
        <v>-1584</v>
      </c>
      <c r="L33" s="167">
        <f t="shared" si="9"/>
        <v>5.7802896196472754E-3</v>
      </c>
    </row>
    <row r="34" spans="1:12" x14ac:dyDescent="0.25">
      <c r="A34" s="164" t="s">
        <v>146</v>
      </c>
      <c r="B34" s="165" t="s">
        <v>133</v>
      </c>
      <c r="C34" s="166">
        <v>22209</v>
      </c>
      <c r="D34" s="166">
        <v>16043</v>
      </c>
      <c r="E34" s="166">
        <v>393</v>
      </c>
      <c r="F34" s="166">
        <v>9827</v>
      </c>
      <c r="G34" s="166">
        <v>16332</v>
      </c>
      <c r="H34" s="166">
        <v>16950</v>
      </c>
      <c r="I34" s="166">
        <v>13355</v>
      </c>
      <c r="J34" s="181">
        <f t="shared" si="11"/>
        <v>-0.21209439528023599</v>
      </c>
      <c r="K34" s="165">
        <f t="shared" si="10"/>
        <v>-3595</v>
      </c>
      <c r="L34" s="167">
        <f t="shared" si="9"/>
        <v>5.0830162553756088E-3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163925</v>
      </c>
      <c r="D35" s="171">
        <f t="shared" ref="D35:I35" si="13">D27-SUM(D28:D34)</f>
        <v>90814</v>
      </c>
      <c r="E35" s="171">
        <f t="shared" si="13"/>
        <v>41591</v>
      </c>
      <c r="F35" s="171">
        <f t="shared" si="13"/>
        <v>167918</v>
      </c>
      <c r="G35" s="171">
        <f t="shared" si="13"/>
        <v>195736</v>
      </c>
      <c r="H35" s="171">
        <f t="shared" si="13"/>
        <v>216114</v>
      </c>
      <c r="I35" s="171">
        <f t="shared" si="13"/>
        <v>209303</v>
      </c>
      <c r="J35" s="182">
        <f t="shared" si="11"/>
        <v>-3.1515774082197412E-2</v>
      </c>
      <c r="K35" s="170">
        <f>I35-H35</f>
        <v>-6811</v>
      </c>
      <c r="L35" s="172">
        <f t="shared" si="9"/>
        <v>7.9662340044843197E-2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650531</v>
      </c>
      <c r="D37" s="178">
        <v>324285</v>
      </c>
      <c r="E37" s="178">
        <v>70313</v>
      </c>
      <c r="F37" s="178">
        <v>568425</v>
      </c>
      <c r="G37" s="178">
        <v>640998</v>
      </c>
      <c r="H37" s="178">
        <v>679581</v>
      </c>
      <c r="I37" s="178">
        <v>692665</v>
      </c>
      <c r="J37" s="179">
        <f>IFERROR(I37/H37-1,"-")</f>
        <v>1.9253039740663835E-2</v>
      </c>
      <c r="K37" s="178">
        <f>I37-H37</f>
        <v>13084</v>
      </c>
      <c r="L37" s="179">
        <f t="shared" ref="L37:L49" si="14">I37/I$9</f>
        <v>0.2636336544013288</v>
      </c>
    </row>
    <row r="38" spans="1:12" x14ac:dyDescent="0.25">
      <c r="A38" s="1" t="s">
        <v>98</v>
      </c>
      <c r="B38" s="161" t="s">
        <v>99</v>
      </c>
      <c r="C38" s="162">
        <v>46181</v>
      </c>
      <c r="D38" s="162">
        <v>17239</v>
      </c>
      <c r="E38" s="162">
        <v>21908</v>
      </c>
      <c r="F38" s="162">
        <v>43219</v>
      </c>
      <c r="G38" s="162">
        <v>40928</v>
      </c>
      <c r="H38" s="162">
        <v>40762</v>
      </c>
      <c r="I38" s="162">
        <v>43707</v>
      </c>
      <c r="J38" s="180">
        <f>IFERROR(I38/H38-1,"-")</f>
        <v>7.2248662970413546E-2</v>
      </c>
      <c r="K38" s="161">
        <f t="shared" ref="K38:K48" si="15">I38-H38</f>
        <v>2945</v>
      </c>
      <c r="L38" s="163">
        <f t="shared" si="14"/>
        <v>1.6635222124575196E-2</v>
      </c>
    </row>
    <row r="39" spans="1:12" x14ac:dyDescent="0.25">
      <c r="A39" s="164" t="s">
        <v>105</v>
      </c>
      <c r="B39" s="165" t="s">
        <v>105</v>
      </c>
      <c r="C39" s="166">
        <v>15743</v>
      </c>
      <c r="D39" s="166">
        <v>6178</v>
      </c>
      <c r="E39" s="166">
        <v>17671</v>
      </c>
      <c r="F39" s="166">
        <v>17406</v>
      </c>
      <c r="G39" s="166">
        <v>15391</v>
      </c>
      <c r="H39" s="166">
        <v>17026</v>
      </c>
      <c r="I39" s="166">
        <v>16889</v>
      </c>
      <c r="J39" s="181">
        <f>IFERROR(I39/H39-1,"-")</f>
        <v>-8.046517091507055E-3</v>
      </c>
      <c r="K39" s="165">
        <f t="shared" si="15"/>
        <v>-137</v>
      </c>
      <c r="L39" s="167">
        <f t="shared" si="14"/>
        <v>6.4280839788123292E-3</v>
      </c>
    </row>
    <row r="40" spans="1:12" x14ac:dyDescent="0.25">
      <c r="A40" s="164" t="s">
        <v>102</v>
      </c>
      <c r="B40" s="165" t="s">
        <v>102</v>
      </c>
      <c r="C40" s="166">
        <v>30438</v>
      </c>
      <c r="D40" s="166">
        <v>11061</v>
      </c>
      <c r="E40" s="166">
        <v>4237</v>
      </c>
      <c r="F40" s="166">
        <v>25813</v>
      </c>
      <c r="G40" s="166">
        <v>25537</v>
      </c>
      <c r="H40" s="166">
        <v>23736</v>
      </c>
      <c r="I40" s="166">
        <v>26818</v>
      </c>
      <c r="J40" s="181">
        <f>IFERROR(I40/H40-1,"-")</f>
        <v>0.12984496124031009</v>
      </c>
      <c r="K40" s="165">
        <f t="shared" si="15"/>
        <v>3082</v>
      </c>
      <c r="L40" s="167">
        <f t="shared" si="14"/>
        <v>1.0207138145762865E-2</v>
      </c>
    </row>
    <row r="41" spans="1:12" x14ac:dyDescent="0.25">
      <c r="A41" s="1"/>
      <c r="B41" s="161" t="s">
        <v>109</v>
      </c>
      <c r="C41" s="162">
        <v>604350</v>
      </c>
      <c r="D41" s="162">
        <v>307046</v>
      </c>
      <c r="E41" s="162">
        <v>48405</v>
      </c>
      <c r="F41" s="162">
        <v>525206</v>
      </c>
      <c r="G41" s="162">
        <v>600070</v>
      </c>
      <c r="H41" s="162">
        <v>638819</v>
      </c>
      <c r="I41" s="162">
        <v>648958</v>
      </c>
      <c r="J41" s="180">
        <f>IFERROR(I41/H41-1,"-")</f>
        <v>1.5871475331823204E-2</v>
      </c>
      <c r="K41" s="161">
        <f t="shared" si="15"/>
        <v>10139</v>
      </c>
      <c r="L41" s="163">
        <f t="shared" si="14"/>
        <v>0.24699843227675358</v>
      </c>
    </row>
    <row r="42" spans="1:12" s="57" customFormat="1" x14ac:dyDescent="0.25">
      <c r="B42" s="165" t="s">
        <v>112</v>
      </c>
      <c r="C42" s="166">
        <v>305664</v>
      </c>
      <c r="D42" s="166">
        <v>140970</v>
      </c>
      <c r="E42" s="166">
        <v>2114</v>
      </c>
      <c r="F42" s="166">
        <v>243133</v>
      </c>
      <c r="G42" s="166">
        <v>288657</v>
      </c>
      <c r="H42" s="166">
        <v>314094</v>
      </c>
      <c r="I42" s="166">
        <v>320009</v>
      </c>
      <c r="J42" s="181">
        <f t="shared" ref="J42:J49" si="16">IFERROR(I42/H42-1,"-")</f>
        <v>1.8831942030092863E-2</v>
      </c>
      <c r="K42" s="165">
        <f t="shared" si="15"/>
        <v>5915</v>
      </c>
      <c r="L42" s="167">
        <f t="shared" si="14"/>
        <v>0.12179789957817246</v>
      </c>
    </row>
    <row r="43" spans="1:12" s="57" customFormat="1" x14ac:dyDescent="0.25">
      <c r="B43" s="165" t="s">
        <v>115</v>
      </c>
      <c r="C43" s="166">
        <v>30077</v>
      </c>
      <c r="D43" s="166">
        <v>14886</v>
      </c>
      <c r="E43" s="166">
        <v>3903</v>
      </c>
      <c r="F43" s="166">
        <v>19571</v>
      </c>
      <c r="G43" s="166">
        <v>24171</v>
      </c>
      <c r="H43" s="166">
        <v>24564</v>
      </c>
      <c r="I43" s="166">
        <v>25100</v>
      </c>
      <c r="J43" s="181">
        <f t="shared" si="16"/>
        <v>2.1820550398957916E-2</v>
      </c>
      <c r="K43" s="165">
        <f t="shared" si="15"/>
        <v>536</v>
      </c>
      <c r="L43" s="167">
        <f t="shared" si="14"/>
        <v>9.5532540628923829E-3</v>
      </c>
    </row>
    <row r="44" spans="1:12" x14ac:dyDescent="0.25">
      <c r="A44" s="1"/>
      <c r="B44" s="165" t="s">
        <v>118</v>
      </c>
      <c r="C44" s="166">
        <v>12835</v>
      </c>
      <c r="D44" s="166">
        <v>7059</v>
      </c>
      <c r="E44" s="166">
        <v>6496</v>
      </c>
      <c r="F44" s="166">
        <v>13574</v>
      </c>
      <c r="G44" s="166">
        <v>15650</v>
      </c>
      <c r="H44" s="166">
        <v>15528</v>
      </c>
      <c r="I44" s="166">
        <v>15944</v>
      </c>
      <c r="J44" s="181">
        <f t="shared" si="16"/>
        <v>2.6790314270994431E-2</v>
      </c>
      <c r="K44" s="165">
        <f t="shared" si="15"/>
        <v>416</v>
      </c>
      <c r="L44" s="167">
        <f t="shared" si="14"/>
        <v>6.0684096724604045E-3</v>
      </c>
    </row>
    <row r="45" spans="1:12" x14ac:dyDescent="0.25">
      <c r="A45" s="1"/>
      <c r="B45" s="165" t="s">
        <v>125</v>
      </c>
      <c r="C45" s="166">
        <v>27945</v>
      </c>
      <c r="D45" s="166">
        <v>13054</v>
      </c>
      <c r="E45" s="166">
        <v>1079</v>
      </c>
      <c r="F45" s="166">
        <v>31418</v>
      </c>
      <c r="G45" s="166">
        <v>27641</v>
      </c>
      <c r="H45" s="166">
        <v>29168</v>
      </c>
      <c r="I45" s="166">
        <v>26278</v>
      </c>
      <c r="J45" s="181">
        <f t="shared" si="16"/>
        <v>-9.908118486012063E-2</v>
      </c>
      <c r="K45" s="165">
        <f t="shared" si="15"/>
        <v>-2890</v>
      </c>
      <c r="L45" s="167">
        <f t="shared" si="14"/>
        <v>1.0001609970704622E-2</v>
      </c>
    </row>
    <row r="46" spans="1:12" x14ac:dyDescent="0.25">
      <c r="A46" s="1"/>
      <c r="B46" s="165" t="s">
        <v>121</v>
      </c>
      <c r="C46" s="166">
        <v>19899</v>
      </c>
      <c r="D46" s="166">
        <v>11786</v>
      </c>
      <c r="E46" s="166">
        <v>1316</v>
      </c>
      <c r="F46" s="166">
        <v>19004</v>
      </c>
      <c r="G46" s="166">
        <v>21194</v>
      </c>
      <c r="H46" s="166">
        <v>24162</v>
      </c>
      <c r="I46" s="166">
        <v>19591</v>
      </c>
      <c r="J46" s="181">
        <f t="shared" si="16"/>
        <v>-0.18918135915901002</v>
      </c>
      <c r="K46" s="165">
        <f t="shared" si="15"/>
        <v>-4571</v>
      </c>
      <c r="L46" s="167">
        <f t="shared" si="14"/>
        <v>7.4564860695667196E-3</v>
      </c>
    </row>
    <row r="47" spans="1:12" x14ac:dyDescent="0.25">
      <c r="A47" s="1"/>
      <c r="B47" s="165" t="s">
        <v>130</v>
      </c>
      <c r="C47" s="166">
        <v>20837</v>
      </c>
      <c r="D47" s="166">
        <v>12179</v>
      </c>
      <c r="E47" s="166">
        <v>223</v>
      </c>
      <c r="F47" s="166">
        <v>14974</v>
      </c>
      <c r="G47" s="166">
        <v>17318</v>
      </c>
      <c r="H47" s="166">
        <v>16217</v>
      </c>
      <c r="I47" s="166">
        <v>16601</v>
      </c>
      <c r="J47" s="181">
        <f t="shared" si="16"/>
        <v>2.3678855521983122E-2</v>
      </c>
      <c r="K47" s="165">
        <f t="shared" si="15"/>
        <v>384</v>
      </c>
      <c r="L47" s="167">
        <f t="shared" si="14"/>
        <v>6.3184689521145997E-3</v>
      </c>
    </row>
    <row r="48" spans="1:12" x14ac:dyDescent="0.25">
      <c r="A48" s="164" t="s">
        <v>146</v>
      </c>
      <c r="B48" s="165" t="s">
        <v>133</v>
      </c>
      <c r="C48" s="166">
        <v>31052</v>
      </c>
      <c r="D48" s="166">
        <v>20180</v>
      </c>
      <c r="E48" s="166">
        <v>2090</v>
      </c>
      <c r="F48" s="166">
        <v>14552</v>
      </c>
      <c r="G48" s="166">
        <v>17798</v>
      </c>
      <c r="H48" s="166">
        <v>19641</v>
      </c>
      <c r="I48" s="166">
        <v>15435</v>
      </c>
      <c r="J48" s="181">
        <f t="shared" si="16"/>
        <v>-0.2141438826943638</v>
      </c>
      <c r="K48" s="165">
        <f t="shared" si="15"/>
        <v>-4206</v>
      </c>
      <c r="L48" s="167">
        <f t="shared" si="14"/>
        <v>5.8746803370814315E-3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156041</v>
      </c>
      <c r="D49" s="171">
        <f t="shared" ref="D49:I49" si="18">D41-SUM(D42:D48)</f>
        <v>86932</v>
      </c>
      <c r="E49" s="171">
        <f t="shared" si="18"/>
        <v>31184</v>
      </c>
      <c r="F49" s="171">
        <f t="shared" si="18"/>
        <v>168980</v>
      </c>
      <c r="G49" s="171">
        <f t="shared" si="18"/>
        <v>187641</v>
      </c>
      <c r="H49" s="171">
        <f t="shared" si="18"/>
        <v>195445</v>
      </c>
      <c r="I49" s="171">
        <f t="shared" si="18"/>
        <v>210000</v>
      </c>
      <c r="J49" s="182">
        <f t="shared" si="16"/>
        <v>7.4471078820128378E-2</v>
      </c>
      <c r="K49" s="170">
        <f>I49-H49</f>
        <v>14555</v>
      </c>
      <c r="L49" s="172">
        <f t="shared" si="14"/>
        <v>7.9927623633760977E-2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22620</v>
      </c>
      <c r="D51" s="178">
        <v>11900</v>
      </c>
      <c r="E51" s="178">
        <v>3887</v>
      </c>
      <c r="F51" s="178">
        <v>16119</v>
      </c>
      <c r="G51" s="178">
        <v>26270</v>
      </c>
      <c r="H51" s="178">
        <v>22984</v>
      </c>
      <c r="I51" s="178">
        <v>20681</v>
      </c>
      <c r="J51" s="179">
        <f>IFERROR(I51/H51-1,"-")</f>
        <v>-0.10020013922728854</v>
      </c>
      <c r="K51" s="178">
        <f>I51-H51</f>
        <v>-2303</v>
      </c>
      <c r="L51" s="179">
        <f t="shared" ref="L51:L63" si="19">I51/I$9</f>
        <v>7.8713484969990984E-3</v>
      </c>
    </row>
    <row r="52" spans="1:12" x14ac:dyDescent="0.25">
      <c r="A52" s="1" t="s">
        <v>98</v>
      </c>
      <c r="B52" s="161" t="s">
        <v>99</v>
      </c>
      <c r="C52" s="162">
        <v>4319</v>
      </c>
      <c r="D52" s="162">
        <v>1180</v>
      </c>
      <c r="E52" s="162">
        <v>880</v>
      </c>
      <c r="F52" s="162">
        <v>1668</v>
      </c>
      <c r="G52" s="162">
        <v>10905</v>
      </c>
      <c r="H52" s="162">
        <v>5832</v>
      </c>
      <c r="I52" s="162">
        <v>3676</v>
      </c>
      <c r="J52" s="180">
        <f>IFERROR(I52/H52-1,"-")</f>
        <v>-0.36968449931412894</v>
      </c>
      <c r="K52" s="161">
        <f t="shared" ref="K52:K62" si="20">I52-H52</f>
        <v>-2156</v>
      </c>
      <c r="L52" s="163">
        <f t="shared" si="19"/>
        <v>1.3991140213224064E-3</v>
      </c>
    </row>
    <row r="53" spans="1:12" x14ac:dyDescent="0.25">
      <c r="A53" s="164" t="s">
        <v>105</v>
      </c>
      <c r="B53" s="165" t="s">
        <v>105</v>
      </c>
      <c r="C53" s="166">
        <v>2400</v>
      </c>
      <c r="D53" s="166">
        <v>576</v>
      </c>
      <c r="E53" s="166">
        <v>378</v>
      </c>
      <c r="F53" s="166">
        <v>497</v>
      </c>
      <c r="G53" s="166">
        <v>8030</v>
      </c>
      <c r="H53" s="166">
        <v>3932</v>
      </c>
      <c r="I53" s="166">
        <v>2268</v>
      </c>
      <c r="J53" s="181">
        <f>IFERROR(I53/H53-1,"-")</f>
        <v>-0.4231943031536114</v>
      </c>
      <c r="K53" s="165">
        <f t="shared" si="20"/>
        <v>-1664</v>
      </c>
      <c r="L53" s="167">
        <f t="shared" si="19"/>
        <v>8.6321833524461854E-4</v>
      </c>
    </row>
    <row r="54" spans="1:12" x14ac:dyDescent="0.25">
      <c r="A54" s="164" t="s">
        <v>102</v>
      </c>
      <c r="B54" s="165" t="s">
        <v>102</v>
      </c>
      <c r="C54" s="166">
        <v>1919</v>
      </c>
      <c r="D54" s="166">
        <v>604</v>
      </c>
      <c r="E54" s="166">
        <v>502</v>
      </c>
      <c r="F54" s="166">
        <v>1171</v>
      </c>
      <c r="G54" s="166">
        <v>2875</v>
      </c>
      <c r="H54" s="166">
        <v>1900</v>
      </c>
      <c r="I54" s="166">
        <v>1408</v>
      </c>
      <c r="J54" s="181">
        <f>IFERROR(I54/H54-1,"-")</f>
        <v>-0.25894736842105259</v>
      </c>
      <c r="K54" s="165">
        <f t="shared" si="20"/>
        <v>-492</v>
      </c>
      <c r="L54" s="167">
        <f t="shared" si="19"/>
        <v>5.3589568607778789E-4</v>
      </c>
    </row>
    <row r="55" spans="1:12" x14ac:dyDescent="0.25">
      <c r="A55" s="1"/>
      <c r="B55" s="161" t="s">
        <v>109</v>
      </c>
      <c r="C55" s="162">
        <v>18301</v>
      </c>
      <c r="D55" s="162">
        <v>10720</v>
      </c>
      <c r="E55" s="162">
        <v>3007</v>
      </c>
      <c r="F55" s="162">
        <v>14451</v>
      </c>
      <c r="G55" s="162">
        <v>15365</v>
      </c>
      <c r="H55" s="162">
        <v>17152</v>
      </c>
      <c r="I55" s="162">
        <v>17005</v>
      </c>
      <c r="J55" s="180">
        <f>IFERROR(I55/H55-1,"-")</f>
        <v>-8.5704291044775838E-3</v>
      </c>
      <c r="K55" s="161">
        <f t="shared" si="20"/>
        <v>-147</v>
      </c>
      <c r="L55" s="163">
        <f t="shared" si="19"/>
        <v>6.4722344756766919E-3</v>
      </c>
    </row>
    <row r="56" spans="1:12" s="57" customFormat="1" x14ac:dyDescent="0.25">
      <c r="B56" s="165" t="s">
        <v>112</v>
      </c>
      <c r="C56" s="166">
        <v>5259</v>
      </c>
      <c r="D56" s="166">
        <v>3648</v>
      </c>
      <c r="E56" s="166">
        <v>75</v>
      </c>
      <c r="F56" s="166">
        <v>5030</v>
      </c>
      <c r="G56" s="166">
        <v>4676</v>
      </c>
      <c r="H56" s="166">
        <v>5230</v>
      </c>
      <c r="I56" s="166">
        <v>6040</v>
      </c>
      <c r="J56" s="181">
        <f t="shared" ref="J56:J63" si="21">IFERROR(I56/H56-1,"-")</f>
        <v>0.15487571701720837</v>
      </c>
      <c r="K56" s="165">
        <f t="shared" si="20"/>
        <v>810</v>
      </c>
      <c r="L56" s="167">
        <f t="shared" si="19"/>
        <v>2.2988706987996013E-3</v>
      </c>
    </row>
    <row r="57" spans="1:12" s="57" customFormat="1" x14ac:dyDescent="0.25">
      <c r="B57" s="165" t="s">
        <v>115</v>
      </c>
      <c r="C57" s="166">
        <v>5221</v>
      </c>
      <c r="D57" s="166">
        <v>2760</v>
      </c>
      <c r="E57" s="166">
        <v>1159</v>
      </c>
      <c r="F57" s="166">
        <v>3786</v>
      </c>
      <c r="G57" s="166">
        <v>2900</v>
      </c>
      <c r="H57" s="166">
        <v>3879</v>
      </c>
      <c r="I57" s="166">
        <v>3731</v>
      </c>
      <c r="J57" s="181">
        <f t="shared" si="21"/>
        <v>-3.8154163444186651E-2</v>
      </c>
      <c r="K57" s="165">
        <f t="shared" si="20"/>
        <v>-148</v>
      </c>
      <c r="L57" s="167">
        <f t="shared" si="19"/>
        <v>1.42004744655982E-3</v>
      </c>
    </row>
    <row r="58" spans="1:12" x14ac:dyDescent="0.25">
      <c r="A58" s="1"/>
      <c r="B58" s="165" t="s">
        <v>118</v>
      </c>
      <c r="C58" s="166">
        <v>1215</v>
      </c>
      <c r="D58" s="166">
        <v>468</v>
      </c>
      <c r="E58" s="166">
        <v>464</v>
      </c>
      <c r="F58" s="166">
        <v>1048</v>
      </c>
      <c r="G58" s="166">
        <v>1521</v>
      </c>
      <c r="H58" s="166">
        <v>1212</v>
      </c>
      <c r="I58" s="166">
        <v>931</v>
      </c>
      <c r="J58" s="181">
        <f t="shared" si="21"/>
        <v>-0.2318481848184818</v>
      </c>
      <c r="K58" s="165">
        <f t="shared" si="20"/>
        <v>-281</v>
      </c>
      <c r="L58" s="167">
        <f t="shared" si="19"/>
        <v>3.5434579810967362E-4</v>
      </c>
    </row>
    <row r="59" spans="1:12" x14ac:dyDescent="0.25">
      <c r="A59" s="1"/>
      <c r="B59" s="165" t="s">
        <v>125</v>
      </c>
      <c r="C59" s="166">
        <v>472</v>
      </c>
      <c r="D59" s="166">
        <v>223</v>
      </c>
      <c r="E59" s="166">
        <v>67</v>
      </c>
      <c r="F59" s="166">
        <v>397</v>
      </c>
      <c r="G59" s="166">
        <v>347</v>
      </c>
      <c r="H59" s="166">
        <v>625</v>
      </c>
      <c r="I59" s="166">
        <v>481</v>
      </c>
      <c r="J59" s="181">
        <f t="shared" si="21"/>
        <v>-0.23040000000000005</v>
      </c>
      <c r="K59" s="165">
        <f t="shared" si="20"/>
        <v>-144</v>
      </c>
      <c r="L59" s="167">
        <f t="shared" si="19"/>
        <v>1.8307231889447156E-4</v>
      </c>
    </row>
    <row r="60" spans="1:12" x14ac:dyDescent="0.25">
      <c r="A60" s="1"/>
      <c r="B60" s="165" t="s">
        <v>121</v>
      </c>
      <c r="C60" s="166">
        <v>515</v>
      </c>
      <c r="D60" s="166">
        <v>213</v>
      </c>
      <c r="E60" s="166">
        <v>84</v>
      </c>
      <c r="F60" s="166">
        <v>378</v>
      </c>
      <c r="G60" s="166">
        <v>372</v>
      </c>
      <c r="H60" s="166">
        <v>447</v>
      </c>
      <c r="I60" s="166">
        <v>461</v>
      </c>
      <c r="J60" s="181">
        <f t="shared" si="21"/>
        <v>3.1319910514541416E-2</v>
      </c>
      <c r="K60" s="165">
        <f t="shared" si="20"/>
        <v>14</v>
      </c>
      <c r="L60" s="167">
        <f t="shared" si="19"/>
        <v>1.7546016426268481E-4</v>
      </c>
    </row>
    <row r="61" spans="1:12" x14ac:dyDescent="0.25">
      <c r="A61" s="1"/>
      <c r="B61" s="165" t="s">
        <v>130</v>
      </c>
      <c r="C61" s="166">
        <v>180</v>
      </c>
      <c r="D61" s="166">
        <v>147</v>
      </c>
      <c r="E61" s="166">
        <v>22</v>
      </c>
      <c r="F61" s="166">
        <v>55</v>
      </c>
      <c r="G61" s="166">
        <v>161</v>
      </c>
      <c r="H61" s="166">
        <v>93</v>
      </c>
      <c r="I61" s="166">
        <v>172</v>
      </c>
      <c r="J61" s="181">
        <f t="shared" si="21"/>
        <v>0.84946236559139776</v>
      </c>
      <c r="K61" s="165">
        <f t="shared" si="20"/>
        <v>79</v>
      </c>
      <c r="L61" s="167">
        <f t="shared" si="19"/>
        <v>6.5464529833366127E-5</v>
      </c>
    </row>
    <row r="62" spans="1:12" x14ac:dyDescent="0.25">
      <c r="A62" s="164" t="s">
        <v>146</v>
      </c>
      <c r="B62" s="165" t="s">
        <v>133</v>
      </c>
      <c r="C62" s="166">
        <v>286</v>
      </c>
      <c r="D62" s="166">
        <v>253</v>
      </c>
      <c r="E62" s="166">
        <v>16</v>
      </c>
      <c r="F62" s="166">
        <v>94</v>
      </c>
      <c r="G62" s="166">
        <v>154</v>
      </c>
      <c r="H62" s="166">
        <v>96</v>
      </c>
      <c r="I62" s="166">
        <v>341</v>
      </c>
      <c r="J62" s="181">
        <f t="shared" si="21"/>
        <v>2.5520833333333335</v>
      </c>
      <c r="K62" s="165">
        <f t="shared" si="20"/>
        <v>245</v>
      </c>
      <c r="L62" s="167">
        <f t="shared" si="19"/>
        <v>1.2978723647196424E-4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5153</v>
      </c>
      <c r="D63" s="171">
        <f t="shared" ref="D63:I63" si="23">D55-SUM(D56:D62)</f>
        <v>3008</v>
      </c>
      <c r="E63" s="171">
        <f t="shared" si="23"/>
        <v>1120</v>
      </c>
      <c r="F63" s="171">
        <f t="shared" si="23"/>
        <v>3663</v>
      </c>
      <c r="G63" s="171">
        <f t="shared" si="23"/>
        <v>5234</v>
      </c>
      <c r="H63" s="171">
        <f t="shared" si="23"/>
        <v>5570</v>
      </c>
      <c r="I63" s="171">
        <f t="shared" si="23"/>
        <v>4848</v>
      </c>
      <c r="J63" s="182">
        <f t="shared" si="21"/>
        <v>-0.12962298025134655</v>
      </c>
      <c r="K63" s="170">
        <f>I63-H63</f>
        <v>-722</v>
      </c>
      <c r="L63" s="172">
        <f t="shared" si="19"/>
        <v>1.8451862827451105E-3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61669</v>
      </c>
      <c r="D65" s="178">
        <v>29538</v>
      </c>
      <c r="E65" s="178">
        <v>17593</v>
      </c>
      <c r="F65" s="178">
        <v>66634</v>
      </c>
      <c r="G65" s="178">
        <v>84343</v>
      </c>
      <c r="H65" s="178">
        <v>117436</v>
      </c>
      <c r="I65" s="178">
        <v>90288</v>
      </c>
      <c r="J65" s="179">
        <f>IFERROR(I65/H65-1,"-")</f>
        <v>-0.23117272386661669</v>
      </c>
      <c r="K65" s="178">
        <f>I65-H65</f>
        <v>-27148</v>
      </c>
      <c r="L65" s="179">
        <f t="shared" ref="L65:L77" si="24">I65/I$9</f>
        <v>3.4364310869738145E-2</v>
      </c>
    </row>
    <row r="66" spans="1:12" x14ac:dyDescent="0.25">
      <c r="A66" s="1" t="s">
        <v>98</v>
      </c>
      <c r="B66" s="161" t="s">
        <v>99</v>
      </c>
      <c r="C66" s="162">
        <v>11126</v>
      </c>
      <c r="D66" s="162">
        <v>6589</v>
      </c>
      <c r="E66" s="162">
        <v>7712</v>
      </c>
      <c r="F66" s="162">
        <v>14118</v>
      </c>
      <c r="G66" s="162">
        <v>8229</v>
      </c>
      <c r="H66" s="162">
        <v>24011</v>
      </c>
      <c r="I66" s="162">
        <v>15205</v>
      </c>
      <c r="J66" s="180">
        <f>IFERROR(I66/H66-1,"-")</f>
        <v>-0.36674857357044688</v>
      </c>
      <c r="K66" s="161">
        <f t="shared" ref="K66:K76" si="25">I66-H66</f>
        <v>-8806</v>
      </c>
      <c r="L66" s="163">
        <f t="shared" si="24"/>
        <v>5.7871405588158838E-3</v>
      </c>
    </row>
    <row r="67" spans="1:12" x14ac:dyDescent="0.25">
      <c r="A67" s="164" t="s">
        <v>105</v>
      </c>
      <c r="B67" s="165" t="s">
        <v>105</v>
      </c>
      <c r="C67" s="166">
        <v>5269</v>
      </c>
      <c r="D67" s="166">
        <v>2565</v>
      </c>
      <c r="E67" s="166">
        <v>7539</v>
      </c>
      <c r="F67" s="166">
        <v>9752</v>
      </c>
      <c r="G67" s="166">
        <v>5245</v>
      </c>
      <c r="H67" s="166">
        <v>12629</v>
      </c>
      <c r="I67" s="166">
        <v>5309</v>
      </c>
      <c r="J67" s="181">
        <f>IFERROR(I67/H67-1,"-")</f>
        <v>-0.57961833874416024</v>
      </c>
      <c r="K67" s="165">
        <f t="shared" si="25"/>
        <v>-7320</v>
      </c>
      <c r="L67" s="167">
        <f t="shared" si="24"/>
        <v>2.0206464470077954E-3</v>
      </c>
    </row>
    <row r="68" spans="1:12" x14ac:dyDescent="0.25">
      <c r="A68" s="164" t="s">
        <v>102</v>
      </c>
      <c r="B68" s="165" t="s">
        <v>102</v>
      </c>
      <c r="C68" s="166">
        <v>5857</v>
      </c>
      <c r="D68" s="166">
        <v>4024</v>
      </c>
      <c r="E68" s="166">
        <v>173</v>
      </c>
      <c r="F68" s="166">
        <v>4366</v>
      </c>
      <c r="G68" s="166">
        <v>2984</v>
      </c>
      <c r="H68" s="166">
        <v>11382</v>
      </c>
      <c r="I68" s="166">
        <v>9896</v>
      </c>
      <c r="J68" s="181">
        <f>IFERROR(I68/H68-1,"-")</f>
        <v>-0.13055701985591284</v>
      </c>
      <c r="K68" s="165">
        <f t="shared" si="25"/>
        <v>-1486</v>
      </c>
      <c r="L68" s="167">
        <f t="shared" si="24"/>
        <v>3.7664941118080884E-3</v>
      </c>
    </row>
    <row r="69" spans="1:12" x14ac:dyDescent="0.25">
      <c r="A69" s="1"/>
      <c r="B69" s="161" t="s">
        <v>109</v>
      </c>
      <c r="C69" s="162">
        <v>50543</v>
      </c>
      <c r="D69" s="162">
        <v>22949</v>
      </c>
      <c r="E69" s="162">
        <v>9881</v>
      </c>
      <c r="F69" s="162">
        <v>52516</v>
      </c>
      <c r="G69" s="162">
        <v>76114</v>
      </c>
      <c r="H69" s="162">
        <v>93425</v>
      </c>
      <c r="I69" s="162">
        <v>75083</v>
      </c>
      <c r="J69" s="180">
        <f>IFERROR(I69/H69-1,"-")</f>
        <v>-0.19632860583355638</v>
      </c>
      <c r="K69" s="161">
        <f t="shared" si="25"/>
        <v>-18342</v>
      </c>
      <c r="L69" s="163">
        <f t="shared" si="24"/>
        <v>2.8577170310922263E-2</v>
      </c>
    </row>
    <row r="70" spans="1:12" s="57" customFormat="1" x14ac:dyDescent="0.25">
      <c r="B70" s="165" t="s">
        <v>112</v>
      </c>
      <c r="C70" s="166">
        <v>22066</v>
      </c>
      <c r="D70" s="166">
        <v>9198</v>
      </c>
      <c r="E70" s="166">
        <v>1078</v>
      </c>
      <c r="F70" s="166">
        <v>20641</v>
      </c>
      <c r="G70" s="166">
        <v>26883</v>
      </c>
      <c r="H70" s="166">
        <v>34550</v>
      </c>
      <c r="I70" s="166">
        <v>36215</v>
      </c>
      <c r="J70" s="181">
        <f t="shared" ref="J70:J77" si="26">IFERROR(I70/H70-1,"-")</f>
        <v>4.8191027496382155E-2</v>
      </c>
      <c r="K70" s="165">
        <f t="shared" si="25"/>
        <v>1665</v>
      </c>
      <c r="L70" s="167">
        <f t="shared" si="24"/>
        <v>1.3783708999507874E-2</v>
      </c>
    </row>
    <row r="71" spans="1:12" s="57" customFormat="1" x14ac:dyDescent="0.25">
      <c r="B71" s="165" t="s">
        <v>115</v>
      </c>
      <c r="C71" s="166">
        <v>6374</v>
      </c>
      <c r="D71" s="166">
        <v>2626</v>
      </c>
      <c r="E71" s="166">
        <v>1953</v>
      </c>
      <c r="F71" s="166">
        <v>5693</v>
      </c>
      <c r="G71" s="166">
        <v>4676</v>
      </c>
      <c r="H71" s="166">
        <v>6250</v>
      </c>
      <c r="I71" s="166">
        <v>5930</v>
      </c>
      <c r="J71" s="181">
        <f t="shared" si="26"/>
        <v>-5.1200000000000023E-2</v>
      </c>
      <c r="K71" s="165">
        <f t="shared" si="25"/>
        <v>-320</v>
      </c>
      <c r="L71" s="167">
        <f t="shared" si="24"/>
        <v>2.2570038483247742E-3</v>
      </c>
    </row>
    <row r="72" spans="1:12" x14ac:dyDescent="0.25">
      <c r="A72" s="1"/>
      <c r="B72" s="165" t="s">
        <v>118</v>
      </c>
      <c r="C72" s="166">
        <v>5487</v>
      </c>
      <c r="D72" s="166">
        <v>2915</v>
      </c>
      <c r="E72" s="166">
        <v>1202</v>
      </c>
      <c r="F72" s="166">
        <v>7261</v>
      </c>
      <c r="G72" s="166">
        <v>10091</v>
      </c>
      <c r="H72" s="166">
        <v>12078</v>
      </c>
      <c r="I72" s="166">
        <v>4898</v>
      </c>
      <c r="J72" s="181">
        <f t="shared" si="26"/>
        <v>-0.59446928299387314</v>
      </c>
      <c r="K72" s="165">
        <f t="shared" si="25"/>
        <v>-7180</v>
      </c>
      <c r="L72" s="167">
        <f t="shared" si="24"/>
        <v>1.8642166693245772E-3</v>
      </c>
    </row>
    <row r="73" spans="1:12" x14ac:dyDescent="0.25">
      <c r="A73" s="1"/>
      <c r="B73" s="165" t="s">
        <v>125</v>
      </c>
      <c r="C73" s="166">
        <v>1162</v>
      </c>
      <c r="D73" s="166">
        <v>233</v>
      </c>
      <c r="E73" s="166">
        <v>246</v>
      </c>
      <c r="F73" s="166">
        <v>1949</v>
      </c>
      <c r="G73" s="166">
        <v>2194</v>
      </c>
      <c r="H73" s="166">
        <v>3809</v>
      </c>
      <c r="I73" s="166">
        <v>2777</v>
      </c>
      <c r="J73" s="181">
        <f t="shared" si="26"/>
        <v>-0.27093725387240741</v>
      </c>
      <c r="K73" s="165">
        <f t="shared" si="25"/>
        <v>-1032</v>
      </c>
      <c r="L73" s="167">
        <f t="shared" si="24"/>
        <v>1.0569476706235915E-3</v>
      </c>
    </row>
    <row r="74" spans="1:12" x14ac:dyDescent="0.25">
      <c r="A74" s="1"/>
      <c r="B74" s="165" t="s">
        <v>121</v>
      </c>
      <c r="C74" s="166">
        <v>1267</v>
      </c>
      <c r="D74" s="166">
        <v>590</v>
      </c>
      <c r="E74" s="166">
        <v>818</v>
      </c>
      <c r="F74" s="166">
        <v>1621</v>
      </c>
      <c r="G74" s="166">
        <v>1580</v>
      </c>
      <c r="H74" s="166">
        <v>2171</v>
      </c>
      <c r="I74" s="166">
        <v>1693</v>
      </c>
      <c r="J74" s="181">
        <f t="shared" si="26"/>
        <v>-0.22017503454629206</v>
      </c>
      <c r="K74" s="165">
        <f t="shared" si="25"/>
        <v>-478</v>
      </c>
      <c r="L74" s="167">
        <f t="shared" si="24"/>
        <v>6.4436888958074921E-4</v>
      </c>
    </row>
    <row r="75" spans="1:12" x14ac:dyDescent="0.25">
      <c r="A75" s="1"/>
      <c r="B75" s="165" t="s">
        <v>130</v>
      </c>
      <c r="C75" s="166">
        <v>1304</v>
      </c>
      <c r="D75" s="166">
        <v>833</v>
      </c>
      <c r="E75" s="166">
        <v>2</v>
      </c>
      <c r="F75" s="166">
        <v>1382</v>
      </c>
      <c r="G75" s="166">
        <v>3910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6.4741375143346385E-4</v>
      </c>
    </row>
    <row r="76" spans="1:12" x14ac:dyDescent="0.25">
      <c r="A76" s="164" t="s">
        <v>146</v>
      </c>
      <c r="B76" s="165" t="s">
        <v>133</v>
      </c>
      <c r="C76" s="166">
        <v>1447</v>
      </c>
      <c r="D76" s="166">
        <v>961</v>
      </c>
      <c r="E76" s="166">
        <v>0</v>
      </c>
      <c r="F76" s="166">
        <v>381</v>
      </c>
      <c r="G76" s="166">
        <v>1059</v>
      </c>
      <c r="H76" s="166">
        <v>2048</v>
      </c>
      <c r="I76" s="166">
        <v>2187</v>
      </c>
      <c r="J76" s="181">
        <f t="shared" si="26"/>
        <v>6.787109375E-2</v>
      </c>
      <c r="K76" s="165">
        <f t="shared" si="25"/>
        <v>139</v>
      </c>
      <c r="L76" s="167">
        <f t="shared" si="24"/>
        <v>8.3238910898588217E-4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11436</v>
      </c>
      <c r="D77" s="171">
        <f t="shared" ref="D77:I77" si="28">D69-SUM(D70:D76)</f>
        <v>5593</v>
      </c>
      <c r="E77" s="171">
        <f t="shared" si="28"/>
        <v>4582</v>
      </c>
      <c r="F77" s="171">
        <f t="shared" si="28"/>
        <v>13588</v>
      </c>
      <c r="G77" s="171">
        <f t="shared" si="28"/>
        <v>25721</v>
      </c>
      <c r="H77" s="171">
        <f t="shared" si="28"/>
        <v>29692</v>
      </c>
      <c r="I77" s="171">
        <f t="shared" si="28"/>
        <v>19682</v>
      </c>
      <c r="J77" s="182">
        <f t="shared" si="26"/>
        <v>-0.33712784588441336</v>
      </c>
      <c r="K77" s="170">
        <f>I77-H77</f>
        <v>-10010</v>
      </c>
      <c r="L77" s="172">
        <f t="shared" si="24"/>
        <v>7.4911213731413493E-3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370480</v>
      </c>
      <c r="D79" s="178">
        <v>183101</v>
      </c>
      <c r="E79" s="178">
        <v>49460</v>
      </c>
      <c r="F79" s="178">
        <v>301297</v>
      </c>
      <c r="G79" s="178">
        <v>363874</v>
      </c>
      <c r="H79" s="178">
        <v>414494</v>
      </c>
      <c r="I79" s="178">
        <v>430147</v>
      </c>
      <c r="J79" s="179">
        <f>IFERROR(I79/H79-1,"-")</f>
        <v>3.776411721279449E-2</v>
      </c>
      <c r="K79" s="178">
        <f>I79-H79</f>
        <v>15653</v>
      </c>
      <c r="L79" s="179">
        <f t="shared" ref="L79:L91" si="29">I79/I$9</f>
        <v>0.16371727391995897</v>
      </c>
    </row>
    <row r="80" spans="1:12" x14ac:dyDescent="0.25">
      <c r="A80" s="1" t="s">
        <v>98</v>
      </c>
      <c r="B80" s="161" t="s">
        <v>99</v>
      </c>
      <c r="C80" s="162">
        <v>141868</v>
      </c>
      <c r="D80" s="162">
        <v>56011</v>
      </c>
      <c r="E80" s="162">
        <v>24410</v>
      </c>
      <c r="F80" s="162">
        <v>128007</v>
      </c>
      <c r="G80" s="162">
        <v>138969</v>
      </c>
      <c r="H80" s="162">
        <v>144442</v>
      </c>
      <c r="I80" s="162">
        <v>153798</v>
      </c>
      <c r="J80" s="180">
        <f>IFERROR(I80/H80-1,"-")</f>
        <v>6.4773403857603773E-2</v>
      </c>
      <c r="K80" s="161">
        <f t="shared" ref="K80:K90" si="30">I80-H80</f>
        <v>9356</v>
      </c>
      <c r="L80" s="163">
        <f t="shared" si="29"/>
        <v>5.8536707902976999E-2</v>
      </c>
    </row>
    <row r="81" spans="1:12" x14ac:dyDescent="0.25">
      <c r="A81" s="164" t="s">
        <v>105</v>
      </c>
      <c r="B81" s="165" t="s">
        <v>105</v>
      </c>
      <c r="C81" s="166">
        <v>24079</v>
      </c>
      <c r="D81" s="166">
        <v>9469</v>
      </c>
      <c r="E81" s="166">
        <v>12084</v>
      </c>
      <c r="F81" s="166">
        <v>34091</v>
      </c>
      <c r="G81" s="166">
        <v>31626</v>
      </c>
      <c r="H81" s="166">
        <v>35916</v>
      </c>
      <c r="I81" s="166">
        <v>32292</v>
      </c>
      <c r="J81" s="181">
        <f>IFERROR(I81/H81-1,"-")</f>
        <v>-0.10090210491146012</v>
      </c>
      <c r="K81" s="165">
        <f t="shared" si="30"/>
        <v>-3624</v>
      </c>
      <c r="L81" s="167">
        <f t="shared" si="29"/>
        <v>1.2290584868482902E-2</v>
      </c>
    </row>
    <row r="82" spans="1:12" x14ac:dyDescent="0.25">
      <c r="A82" s="164" t="s">
        <v>102</v>
      </c>
      <c r="B82" s="165" t="s">
        <v>102</v>
      </c>
      <c r="C82" s="166">
        <v>117789</v>
      </c>
      <c r="D82" s="166">
        <v>46542</v>
      </c>
      <c r="E82" s="166">
        <v>12326</v>
      </c>
      <c r="F82" s="166">
        <v>93916</v>
      </c>
      <c r="G82" s="166">
        <v>107343</v>
      </c>
      <c r="H82" s="166">
        <v>108526</v>
      </c>
      <c r="I82" s="166">
        <v>121506</v>
      </c>
      <c r="J82" s="181">
        <f>IFERROR(I82/H82-1,"-")</f>
        <v>0.11960267585647677</v>
      </c>
      <c r="K82" s="165">
        <f t="shared" si="30"/>
        <v>12980</v>
      </c>
      <c r="L82" s="167">
        <f t="shared" si="29"/>
        <v>4.6246123034494095E-2</v>
      </c>
    </row>
    <row r="83" spans="1:12" x14ac:dyDescent="0.25">
      <c r="A83" s="1"/>
      <c r="B83" s="161" t="s">
        <v>109</v>
      </c>
      <c r="C83" s="162">
        <v>228612</v>
      </c>
      <c r="D83" s="162">
        <v>127090</v>
      </c>
      <c r="E83" s="162">
        <v>25050</v>
      </c>
      <c r="F83" s="162">
        <v>173290</v>
      </c>
      <c r="G83" s="162">
        <v>224905</v>
      </c>
      <c r="H83" s="162">
        <v>270052</v>
      </c>
      <c r="I83" s="162">
        <v>276349</v>
      </c>
      <c r="J83" s="180">
        <f>IFERROR(I83/H83-1,"-")</f>
        <v>2.3317731399878472E-2</v>
      </c>
      <c r="K83" s="161">
        <f t="shared" si="30"/>
        <v>6297</v>
      </c>
      <c r="L83" s="163">
        <f t="shared" si="29"/>
        <v>0.10518056601698196</v>
      </c>
    </row>
    <row r="84" spans="1:12" s="57" customFormat="1" x14ac:dyDescent="0.25">
      <c r="B84" s="165" t="s">
        <v>112</v>
      </c>
      <c r="C84" s="166">
        <v>35416</v>
      </c>
      <c r="D84" s="166">
        <v>21229</v>
      </c>
      <c r="E84" s="166">
        <v>1767</v>
      </c>
      <c r="F84" s="166">
        <v>28365</v>
      </c>
      <c r="G84" s="166">
        <v>41158</v>
      </c>
      <c r="H84" s="166">
        <v>50397</v>
      </c>
      <c r="I84" s="166">
        <v>50391</v>
      </c>
      <c r="J84" s="181">
        <f t="shared" ref="J84:J91" si="31">IFERROR(I84/H84-1,"-")</f>
        <v>-1.1905470563722265E-4</v>
      </c>
      <c r="K84" s="165">
        <f t="shared" si="30"/>
        <v>-6</v>
      </c>
      <c r="L84" s="167">
        <f t="shared" si="29"/>
        <v>1.917920420251833E-2</v>
      </c>
    </row>
    <row r="85" spans="1:12" s="57" customFormat="1" x14ac:dyDescent="0.25">
      <c r="B85" s="165" t="s">
        <v>115</v>
      </c>
      <c r="C85" s="166">
        <v>92304</v>
      </c>
      <c r="D85" s="166">
        <v>46896</v>
      </c>
      <c r="E85" s="166">
        <v>5346</v>
      </c>
      <c r="F85" s="166">
        <v>57888</v>
      </c>
      <c r="G85" s="166">
        <v>73001</v>
      </c>
      <c r="H85" s="166">
        <v>84783</v>
      </c>
      <c r="I85" s="166">
        <v>82705</v>
      </c>
      <c r="J85" s="181">
        <f t="shared" si="31"/>
        <v>-2.4509630468372179E-2</v>
      </c>
      <c r="K85" s="165">
        <f t="shared" si="30"/>
        <v>-2078</v>
      </c>
      <c r="L85" s="167">
        <f t="shared" si="29"/>
        <v>3.1478162441096198E-2</v>
      </c>
    </row>
    <row r="86" spans="1:12" x14ac:dyDescent="0.25">
      <c r="A86" s="1"/>
      <c r="B86" s="165" t="s">
        <v>118</v>
      </c>
      <c r="C86" s="166">
        <v>12201</v>
      </c>
      <c r="D86" s="166">
        <v>6810</v>
      </c>
      <c r="E86" s="166">
        <v>5129</v>
      </c>
      <c r="F86" s="166">
        <v>15609</v>
      </c>
      <c r="G86" s="166">
        <v>19791</v>
      </c>
      <c r="H86" s="166">
        <v>28101</v>
      </c>
      <c r="I86" s="166">
        <v>29768</v>
      </c>
      <c r="J86" s="181">
        <f t="shared" si="31"/>
        <v>5.932173232269311E-2</v>
      </c>
      <c r="K86" s="165">
        <f t="shared" si="30"/>
        <v>1667</v>
      </c>
      <c r="L86" s="167">
        <f t="shared" si="29"/>
        <v>1.1329930953951413E-2</v>
      </c>
    </row>
    <row r="87" spans="1:12" x14ac:dyDescent="0.25">
      <c r="A87" s="1"/>
      <c r="B87" s="165" t="s">
        <v>125</v>
      </c>
      <c r="C87" s="166">
        <v>3705</v>
      </c>
      <c r="D87" s="166">
        <v>1878</v>
      </c>
      <c r="E87" s="166">
        <v>361</v>
      </c>
      <c r="F87" s="166">
        <v>5141</v>
      </c>
      <c r="G87" s="166">
        <v>4606</v>
      </c>
      <c r="H87" s="166">
        <v>6858</v>
      </c>
      <c r="I87" s="166">
        <v>7577</v>
      </c>
      <c r="J87" s="181">
        <f t="shared" si="31"/>
        <v>0.10484106153397499</v>
      </c>
      <c r="K87" s="165">
        <f t="shared" si="30"/>
        <v>719</v>
      </c>
      <c r="L87" s="167">
        <f t="shared" si="29"/>
        <v>2.8838647822524138E-3</v>
      </c>
    </row>
    <row r="88" spans="1:12" x14ac:dyDescent="0.25">
      <c r="A88" s="1"/>
      <c r="B88" s="165" t="s">
        <v>121</v>
      </c>
      <c r="C88" s="166">
        <v>2959</v>
      </c>
      <c r="D88" s="166">
        <v>1330</v>
      </c>
      <c r="E88" s="166">
        <v>489</v>
      </c>
      <c r="F88" s="166">
        <v>2884</v>
      </c>
      <c r="G88" s="166">
        <v>2761</v>
      </c>
      <c r="H88" s="166">
        <v>3584</v>
      </c>
      <c r="I88" s="166">
        <v>3965</v>
      </c>
      <c r="J88" s="181">
        <f t="shared" si="31"/>
        <v>0.1063058035714286</v>
      </c>
      <c r="K88" s="165">
        <f t="shared" si="30"/>
        <v>381</v>
      </c>
      <c r="L88" s="167">
        <f t="shared" si="29"/>
        <v>1.5091096557517251E-3</v>
      </c>
    </row>
    <row r="89" spans="1:12" x14ac:dyDescent="0.25">
      <c r="A89" s="1"/>
      <c r="B89" s="165" t="s">
        <v>130</v>
      </c>
      <c r="C89" s="166">
        <v>6062</v>
      </c>
      <c r="D89" s="166">
        <v>4100</v>
      </c>
      <c r="E89" s="166">
        <v>110</v>
      </c>
      <c r="F89" s="166">
        <v>4050</v>
      </c>
      <c r="G89" s="166">
        <v>6494</v>
      </c>
      <c r="H89" s="166">
        <v>5689</v>
      </c>
      <c r="I89" s="166">
        <v>5734</v>
      </c>
      <c r="J89" s="181">
        <f t="shared" si="31"/>
        <v>7.9100017577782289E-3</v>
      </c>
      <c r="K89" s="165">
        <f t="shared" si="30"/>
        <v>45</v>
      </c>
      <c r="L89" s="167">
        <f t="shared" si="29"/>
        <v>2.1824047329332638E-3</v>
      </c>
    </row>
    <row r="90" spans="1:12" x14ac:dyDescent="0.25">
      <c r="A90" s="164" t="s">
        <v>146</v>
      </c>
      <c r="B90" s="165" t="s">
        <v>133</v>
      </c>
      <c r="C90" s="166">
        <v>8567</v>
      </c>
      <c r="D90" s="166">
        <v>6540</v>
      </c>
      <c r="E90" s="166">
        <v>421</v>
      </c>
      <c r="F90" s="166">
        <v>3932</v>
      </c>
      <c r="G90" s="166">
        <v>6869</v>
      </c>
      <c r="H90" s="166">
        <v>7595</v>
      </c>
      <c r="I90" s="166">
        <v>5226</v>
      </c>
      <c r="J90" s="181">
        <f t="shared" si="31"/>
        <v>-0.31191573403554973</v>
      </c>
      <c r="K90" s="165">
        <f t="shared" si="30"/>
        <v>-2369</v>
      </c>
      <c r="L90" s="167">
        <f t="shared" si="29"/>
        <v>1.9890560052858801E-3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67398</v>
      </c>
      <c r="D91" s="171">
        <f t="shared" ref="D91:I91" si="33">D83-SUM(D84:D90)</f>
        <v>38307</v>
      </c>
      <c r="E91" s="171">
        <f t="shared" si="33"/>
        <v>11427</v>
      </c>
      <c r="F91" s="171">
        <f t="shared" si="33"/>
        <v>55421</v>
      </c>
      <c r="G91" s="171">
        <f t="shared" si="33"/>
        <v>70225</v>
      </c>
      <c r="H91" s="171">
        <f t="shared" si="33"/>
        <v>83045</v>
      </c>
      <c r="I91" s="171">
        <f t="shared" si="33"/>
        <v>90983</v>
      </c>
      <c r="J91" s="182">
        <f t="shared" si="31"/>
        <v>9.5586730086097971E-2</v>
      </c>
      <c r="K91" s="170">
        <f>I91-H91</f>
        <v>7938</v>
      </c>
      <c r="L91" s="172">
        <f t="shared" si="29"/>
        <v>3.4628833243192735E-2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24386</v>
      </c>
      <c r="D93" s="178">
        <v>13511</v>
      </c>
      <c r="E93" s="178">
        <v>9668</v>
      </c>
      <c r="F93" s="178">
        <v>21353</v>
      </c>
      <c r="G93" s="178">
        <v>27855</v>
      </c>
      <c r="H93" s="178">
        <v>26672</v>
      </c>
      <c r="I93" s="178">
        <v>25592</v>
      </c>
      <c r="J93" s="179">
        <f>IFERROR(I93/H93-1,"-")</f>
        <v>-4.0491901619676085E-2</v>
      </c>
      <c r="K93" s="178">
        <f>I93-H93</f>
        <v>-1080</v>
      </c>
      <c r="L93" s="179">
        <f t="shared" ref="L93:L105" si="34">I93/I$9</f>
        <v>9.7405130668343377E-3</v>
      </c>
    </row>
    <row r="94" spans="1:12" x14ac:dyDescent="0.25">
      <c r="A94" s="1" t="s">
        <v>98</v>
      </c>
      <c r="B94" s="161" t="s">
        <v>99</v>
      </c>
      <c r="C94" s="162">
        <v>14425</v>
      </c>
      <c r="D94" s="162">
        <v>7669</v>
      </c>
      <c r="E94" s="162">
        <v>5611</v>
      </c>
      <c r="F94" s="162">
        <v>12152</v>
      </c>
      <c r="G94" s="162">
        <v>17060</v>
      </c>
      <c r="H94" s="162">
        <v>14221</v>
      </c>
      <c r="I94" s="162">
        <v>13984</v>
      </c>
      <c r="J94" s="180">
        <f>IFERROR(I94/H94-1,"-")</f>
        <v>-1.6665494690950022E-2</v>
      </c>
      <c r="K94" s="161">
        <f t="shared" ref="K94:K104" si="35">I94-H94</f>
        <v>-237</v>
      </c>
      <c r="L94" s="163">
        <f t="shared" si="34"/>
        <v>5.322418518545302E-3</v>
      </c>
    </row>
    <row r="95" spans="1:12" x14ac:dyDescent="0.25">
      <c r="A95" s="164" t="s">
        <v>105</v>
      </c>
      <c r="B95" s="165" t="s">
        <v>105</v>
      </c>
      <c r="C95" s="166">
        <v>6680</v>
      </c>
      <c r="D95" s="166">
        <v>4352</v>
      </c>
      <c r="E95" s="166">
        <v>3227</v>
      </c>
      <c r="F95" s="166">
        <v>5683</v>
      </c>
      <c r="G95" s="166">
        <v>5222</v>
      </c>
      <c r="H95" s="166">
        <v>3979</v>
      </c>
      <c r="I95" s="166">
        <v>4527</v>
      </c>
      <c r="J95" s="181">
        <f>IFERROR(I95/H95-1,"-")</f>
        <v>0.13772304599145513</v>
      </c>
      <c r="K95" s="165">
        <f t="shared" si="35"/>
        <v>548</v>
      </c>
      <c r="L95" s="167">
        <f t="shared" si="34"/>
        <v>1.7230112009049329E-3</v>
      </c>
    </row>
    <row r="96" spans="1:12" x14ac:dyDescent="0.25">
      <c r="A96" s="164" t="s">
        <v>102</v>
      </c>
      <c r="B96" s="165" t="s">
        <v>102</v>
      </c>
      <c r="C96" s="166">
        <v>7745</v>
      </c>
      <c r="D96" s="166">
        <v>3317</v>
      </c>
      <c r="E96" s="166">
        <v>2384</v>
      </c>
      <c r="F96" s="166">
        <v>6469</v>
      </c>
      <c r="G96" s="166">
        <v>11838</v>
      </c>
      <c r="H96" s="166">
        <v>10242</v>
      </c>
      <c r="I96" s="166">
        <v>9457</v>
      </c>
      <c r="J96" s="181">
        <f>IFERROR(I96/H96-1,"-")</f>
        <v>-7.6645186487014239E-2</v>
      </c>
      <c r="K96" s="165">
        <f t="shared" si="35"/>
        <v>-785</v>
      </c>
      <c r="L96" s="167">
        <f t="shared" si="34"/>
        <v>3.5994073176403691E-3</v>
      </c>
    </row>
    <row r="97" spans="1:12" x14ac:dyDescent="0.25">
      <c r="A97" s="1"/>
      <c r="B97" s="161" t="s">
        <v>109</v>
      </c>
      <c r="C97" s="162">
        <v>9961</v>
      </c>
      <c r="D97" s="162">
        <v>5842</v>
      </c>
      <c r="E97" s="162">
        <v>4057</v>
      </c>
      <c r="F97" s="162">
        <v>9201</v>
      </c>
      <c r="G97" s="162">
        <v>10795</v>
      </c>
      <c r="H97" s="162">
        <v>12451</v>
      </c>
      <c r="I97" s="162">
        <v>11608</v>
      </c>
      <c r="J97" s="180">
        <f>IFERROR(I97/H97-1,"-")</f>
        <v>-6.7705405188338341E-2</v>
      </c>
      <c r="K97" s="161">
        <f t="shared" si="35"/>
        <v>-843</v>
      </c>
      <c r="L97" s="163">
        <f t="shared" si="34"/>
        <v>4.4180945482890348E-3</v>
      </c>
    </row>
    <row r="98" spans="1:12" s="57" customFormat="1" x14ac:dyDescent="0.25">
      <c r="B98" s="165" t="s">
        <v>112</v>
      </c>
      <c r="C98" s="166">
        <v>1445</v>
      </c>
      <c r="D98" s="166">
        <v>1092</v>
      </c>
      <c r="E98" s="166">
        <v>124</v>
      </c>
      <c r="F98" s="166">
        <v>1319</v>
      </c>
      <c r="G98" s="166">
        <v>1619</v>
      </c>
      <c r="H98" s="166">
        <v>1927</v>
      </c>
      <c r="I98" s="166">
        <v>1571</v>
      </c>
      <c r="J98" s="181">
        <f t="shared" ref="J98:J105" si="36">IFERROR(I98/H98-1,"-")</f>
        <v>-0.18474312402698501</v>
      </c>
      <c r="K98" s="165">
        <f t="shared" si="35"/>
        <v>-356</v>
      </c>
      <c r="L98" s="167">
        <f t="shared" si="34"/>
        <v>5.9793474632684998E-4</v>
      </c>
    </row>
    <row r="99" spans="1:12" s="57" customFormat="1" x14ac:dyDescent="0.25">
      <c r="B99" s="165" t="s">
        <v>115</v>
      </c>
      <c r="C99" s="166">
        <v>2521</v>
      </c>
      <c r="D99" s="166">
        <v>1303</v>
      </c>
      <c r="E99" s="166">
        <v>646</v>
      </c>
      <c r="F99" s="166">
        <v>2008</v>
      </c>
      <c r="G99" s="166">
        <v>2265</v>
      </c>
      <c r="H99" s="166">
        <v>2716</v>
      </c>
      <c r="I99" s="166">
        <v>2446</v>
      </c>
      <c r="J99" s="181">
        <f t="shared" si="36"/>
        <v>-9.9410898379970525E-2</v>
      </c>
      <c r="K99" s="165">
        <f t="shared" si="35"/>
        <v>-270</v>
      </c>
      <c r="L99" s="167">
        <f t="shared" si="34"/>
        <v>9.3096651146752066E-4</v>
      </c>
    </row>
    <row r="100" spans="1:12" x14ac:dyDescent="0.25">
      <c r="A100" s="1"/>
      <c r="B100" s="165" t="s">
        <v>118</v>
      </c>
      <c r="C100" s="166">
        <v>1926</v>
      </c>
      <c r="D100" s="166">
        <v>1217</v>
      </c>
      <c r="E100" s="166">
        <v>1767</v>
      </c>
      <c r="F100" s="166">
        <v>1759</v>
      </c>
      <c r="G100" s="166">
        <v>2014</v>
      </c>
      <c r="H100" s="166">
        <v>2062</v>
      </c>
      <c r="I100" s="166">
        <v>1981</v>
      </c>
      <c r="J100" s="181">
        <f t="shared" si="36"/>
        <v>-3.9282250242482997E-2</v>
      </c>
      <c r="K100" s="165">
        <f t="shared" si="35"/>
        <v>-81</v>
      </c>
      <c r="L100" s="167">
        <f t="shared" si="34"/>
        <v>7.539839162784785E-4</v>
      </c>
    </row>
    <row r="101" spans="1:12" x14ac:dyDescent="0.25">
      <c r="A101" s="1"/>
      <c r="B101" s="165" t="s">
        <v>125</v>
      </c>
      <c r="C101" s="166">
        <v>320</v>
      </c>
      <c r="D101" s="166">
        <v>278</v>
      </c>
      <c r="E101" s="166">
        <v>75</v>
      </c>
      <c r="F101" s="166">
        <v>638</v>
      </c>
      <c r="G101" s="166">
        <v>552</v>
      </c>
      <c r="H101" s="166">
        <v>618</v>
      </c>
      <c r="I101" s="166">
        <v>572</v>
      </c>
      <c r="J101" s="181">
        <f t="shared" si="36"/>
        <v>-7.4433656957928807E-2</v>
      </c>
      <c r="K101" s="165">
        <f t="shared" si="35"/>
        <v>-46</v>
      </c>
      <c r="L101" s="167">
        <f t="shared" si="34"/>
        <v>2.1770762246910131E-4</v>
      </c>
    </row>
    <row r="102" spans="1:12" x14ac:dyDescent="0.25">
      <c r="A102" s="1"/>
      <c r="B102" s="165" t="s">
        <v>121</v>
      </c>
      <c r="C102" s="166">
        <v>284</v>
      </c>
      <c r="D102" s="166">
        <v>141</v>
      </c>
      <c r="E102" s="166">
        <v>131</v>
      </c>
      <c r="F102" s="166">
        <v>370</v>
      </c>
      <c r="G102" s="166">
        <v>275</v>
      </c>
      <c r="H102" s="166">
        <v>534</v>
      </c>
      <c r="I102" s="166">
        <v>506</v>
      </c>
      <c r="J102" s="181">
        <f t="shared" si="36"/>
        <v>-5.2434456928838968E-2</v>
      </c>
      <c r="K102" s="165">
        <f t="shared" si="35"/>
        <v>-28</v>
      </c>
      <c r="L102" s="167">
        <f t="shared" si="34"/>
        <v>1.9258751218420502E-4</v>
      </c>
    </row>
    <row r="103" spans="1:12" x14ac:dyDescent="0.25">
      <c r="A103" s="1"/>
      <c r="B103" s="165" t="s">
        <v>130</v>
      </c>
      <c r="C103" s="166">
        <v>114</v>
      </c>
      <c r="D103" s="166">
        <v>125</v>
      </c>
      <c r="E103" s="166">
        <v>17</v>
      </c>
      <c r="F103" s="166">
        <v>175</v>
      </c>
      <c r="G103" s="166">
        <v>88</v>
      </c>
      <c r="H103" s="166">
        <v>116</v>
      </c>
      <c r="I103" s="166">
        <v>126</v>
      </c>
      <c r="J103" s="181">
        <f t="shared" si="36"/>
        <v>8.6206896551724199E-2</v>
      </c>
      <c r="K103" s="165">
        <f t="shared" si="35"/>
        <v>10</v>
      </c>
      <c r="L103" s="167">
        <f t="shared" si="34"/>
        <v>4.7956574180256583E-5</v>
      </c>
    </row>
    <row r="104" spans="1:12" x14ac:dyDescent="0.25">
      <c r="A104" s="164" t="s">
        <v>146</v>
      </c>
      <c r="B104" s="165" t="s">
        <v>133</v>
      </c>
      <c r="C104" s="166">
        <v>110</v>
      </c>
      <c r="D104" s="166">
        <v>70</v>
      </c>
      <c r="E104" s="166">
        <v>38</v>
      </c>
      <c r="F104" s="166">
        <v>77</v>
      </c>
      <c r="G104" s="166">
        <v>157</v>
      </c>
      <c r="H104" s="166">
        <v>306</v>
      </c>
      <c r="I104" s="166">
        <v>146</v>
      </c>
      <c r="J104" s="181">
        <f t="shared" si="36"/>
        <v>-0.52287581699346397</v>
      </c>
      <c r="K104" s="165">
        <f t="shared" si="35"/>
        <v>-160</v>
      </c>
      <c r="L104" s="167">
        <f t="shared" si="34"/>
        <v>5.5568728812043343E-5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3241</v>
      </c>
      <c r="D105" s="171">
        <f t="shared" ref="D105:I105" si="38">D97-SUM(D98:D104)</f>
        <v>1616</v>
      </c>
      <c r="E105" s="171">
        <f t="shared" si="38"/>
        <v>1259</v>
      </c>
      <c r="F105" s="171">
        <f t="shared" si="38"/>
        <v>2855</v>
      </c>
      <c r="G105" s="171">
        <f t="shared" si="38"/>
        <v>3825</v>
      </c>
      <c r="H105" s="171">
        <f t="shared" si="38"/>
        <v>4172</v>
      </c>
      <c r="I105" s="171">
        <f t="shared" si="38"/>
        <v>4260</v>
      </c>
      <c r="J105" s="182">
        <f t="shared" si="36"/>
        <v>2.1093000958772867E-2</v>
      </c>
      <c r="K105" s="170">
        <f>I105-H105</f>
        <v>88</v>
      </c>
      <c r="L105" s="172">
        <f t="shared" si="34"/>
        <v>1.6213889365705796E-3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69786</v>
      </c>
      <c r="D107" s="178">
        <v>44636</v>
      </c>
      <c r="E107" s="178">
        <v>23724</v>
      </c>
      <c r="F107" s="178">
        <v>93148</v>
      </c>
      <c r="G107" s="178">
        <v>118579</v>
      </c>
      <c r="H107" s="178">
        <v>114920</v>
      </c>
      <c r="I107" s="178">
        <v>123607</v>
      </c>
      <c r="J107" s="179">
        <f>IFERROR(I107/H107-1,"-")</f>
        <v>7.5591715976331297E-2</v>
      </c>
      <c r="K107" s="178">
        <f>I107-H107</f>
        <v>8687</v>
      </c>
      <c r="L107" s="179">
        <f t="shared" ref="L107:L119" si="39">I107/I$9</f>
        <v>4.7045779878563294E-2</v>
      </c>
    </row>
    <row r="108" spans="1:12" x14ac:dyDescent="0.25">
      <c r="A108" s="1" t="s">
        <v>98</v>
      </c>
      <c r="B108" s="161" t="s">
        <v>99</v>
      </c>
      <c r="C108" s="162">
        <v>10122</v>
      </c>
      <c r="D108" s="162">
        <v>9051</v>
      </c>
      <c r="E108" s="162">
        <v>13317</v>
      </c>
      <c r="F108" s="162">
        <v>16822</v>
      </c>
      <c r="G108" s="162">
        <v>21244</v>
      </c>
      <c r="H108" s="162">
        <v>19365</v>
      </c>
      <c r="I108" s="162">
        <v>21704</v>
      </c>
      <c r="J108" s="180">
        <f>IFERROR(I108/H108-1,"-")</f>
        <v>0.12078492124967721</v>
      </c>
      <c r="K108" s="161">
        <f t="shared" ref="K108:K118" si="40">I108-H108</f>
        <v>2339</v>
      </c>
      <c r="L108" s="163">
        <f t="shared" si="39"/>
        <v>8.2607102064149902E-3</v>
      </c>
    </row>
    <row r="109" spans="1:12" x14ac:dyDescent="0.25">
      <c r="A109" s="164" t="s">
        <v>105</v>
      </c>
      <c r="B109" s="165" t="s">
        <v>105</v>
      </c>
      <c r="C109" s="166">
        <v>3422</v>
      </c>
      <c r="D109" s="166">
        <v>1581</v>
      </c>
      <c r="E109" s="166">
        <v>12294</v>
      </c>
      <c r="F109" s="166">
        <v>7335</v>
      </c>
      <c r="G109" s="166">
        <v>8353</v>
      </c>
      <c r="H109" s="166">
        <v>5053</v>
      </c>
      <c r="I109" s="166">
        <v>7107</v>
      </c>
      <c r="J109" s="181">
        <f>IFERROR(I109/H109-1,"-")</f>
        <v>0.40649119335048489</v>
      </c>
      <c r="K109" s="165">
        <f t="shared" si="40"/>
        <v>2054</v>
      </c>
      <c r="L109" s="167">
        <f t="shared" si="39"/>
        <v>2.7049791484054248E-3</v>
      </c>
    </row>
    <row r="110" spans="1:12" x14ac:dyDescent="0.25">
      <c r="A110" s="164" t="s">
        <v>102</v>
      </c>
      <c r="B110" s="165" t="s">
        <v>102</v>
      </c>
      <c r="C110" s="166">
        <v>6700</v>
      </c>
      <c r="D110" s="166">
        <v>7470</v>
      </c>
      <c r="E110" s="166">
        <v>1023</v>
      </c>
      <c r="F110" s="166">
        <v>9487</v>
      </c>
      <c r="G110" s="166">
        <v>12891</v>
      </c>
      <c r="H110" s="166">
        <v>14312</v>
      </c>
      <c r="I110" s="166">
        <v>14597</v>
      </c>
      <c r="J110" s="181">
        <f>IFERROR(I110/H110-1,"-")</f>
        <v>1.9913359418669563E-2</v>
      </c>
      <c r="K110" s="165">
        <f t="shared" si="40"/>
        <v>285</v>
      </c>
      <c r="L110" s="167">
        <f t="shared" si="39"/>
        <v>5.5557310580095663E-3</v>
      </c>
    </row>
    <row r="111" spans="1:12" x14ac:dyDescent="0.25">
      <c r="A111" s="1"/>
      <c r="B111" s="161" t="s">
        <v>109</v>
      </c>
      <c r="C111" s="162">
        <v>59664</v>
      </c>
      <c r="D111" s="162">
        <v>35585</v>
      </c>
      <c r="E111" s="162">
        <v>10407</v>
      </c>
      <c r="F111" s="162">
        <v>76326</v>
      </c>
      <c r="G111" s="162">
        <v>97335</v>
      </c>
      <c r="H111" s="162">
        <v>95555</v>
      </c>
      <c r="I111" s="162">
        <v>101903</v>
      </c>
      <c r="J111" s="180">
        <f>IFERROR(I111/H111-1,"-")</f>
        <v>6.6432944377583514E-2</v>
      </c>
      <c r="K111" s="161">
        <f t="shared" si="40"/>
        <v>6348</v>
      </c>
      <c r="L111" s="163">
        <f t="shared" si="39"/>
        <v>3.8785069672148308E-2</v>
      </c>
    </row>
    <row r="112" spans="1:12" s="57" customFormat="1" x14ac:dyDescent="0.25">
      <c r="B112" s="165" t="s">
        <v>112</v>
      </c>
      <c r="C112" s="166">
        <v>31209</v>
      </c>
      <c r="D112" s="166">
        <v>19611</v>
      </c>
      <c r="E112" s="166">
        <v>2112</v>
      </c>
      <c r="F112" s="166">
        <v>42810</v>
      </c>
      <c r="G112" s="166">
        <v>61097</v>
      </c>
      <c r="H112" s="166">
        <v>56393</v>
      </c>
      <c r="I112" s="166">
        <v>57812</v>
      </c>
      <c r="J112" s="181">
        <f t="shared" ref="J112:J119" si="41">IFERROR(I112/H112-1,"-")</f>
        <v>2.5162697497916442E-2</v>
      </c>
      <c r="K112" s="165">
        <f t="shared" si="40"/>
        <v>1419</v>
      </c>
      <c r="L112" s="167">
        <f t="shared" si="39"/>
        <v>2.2003694178642806E-2</v>
      </c>
    </row>
    <row r="113" spans="1:12" s="57" customFormat="1" x14ac:dyDescent="0.25">
      <c r="B113" s="165" t="s">
        <v>115</v>
      </c>
      <c r="C113" s="166">
        <v>6097</v>
      </c>
      <c r="D113" s="166">
        <v>2289</v>
      </c>
      <c r="E113" s="166">
        <v>2149</v>
      </c>
      <c r="F113" s="166">
        <v>3983</v>
      </c>
      <c r="G113" s="166">
        <v>5139</v>
      </c>
      <c r="H113" s="166">
        <v>4569</v>
      </c>
      <c r="I113" s="166">
        <v>5354</v>
      </c>
      <c r="J113" s="181">
        <f t="shared" si="41"/>
        <v>0.17181002407529</v>
      </c>
      <c r="K113" s="165">
        <f t="shared" si="40"/>
        <v>785</v>
      </c>
      <c r="L113" s="167">
        <f t="shared" si="39"/>
        <v>2.0377737949293156E-3</v>
      </c>
    </row>
    <row r="114" spans="1:12" x14ac:dyDescent="0.25">
      <c r="A114" s="1"/>
      <c r="B114" s="165" t="s">
        <v>118</v>
      </c>
      <c r="C114" s="166">
        <v>6895</v>
      </c>
      <c r="D114" s="166">
        <v>1751</v>
      </c>
      <c r="E114" s="166">
        <v>2585</v>
      </c>
      <c r="F114" s="166">
        <v>5028</v>
      </c>
      <c r="G114" s="166">
        <v>8339</v>
      </c>
      <c r="H114" s="166">
        <v>6203</v>
      </c>
      <c r="I114" s="166">
        <v>8062</v>
      </c>
      <c r="J114" s="181">
        <f t="shared" si="41"/>
        <v>0.29969369659842005</v>
      </c>
      <c r="K114" s="165">
        <f t="shared" si="40"/>
        <v>1859</v>
      </c>
      <c r="L114" s="167">
        <f t="shared" si="39"/>
        <v>3.0684595320732426E-3</v>
      </c>
    </row>
    <row r="115" spans="1:12" x14ac:dyDescent="0.25">
      <c r="A115" s="1"/>
      <c r="B115" s="165" t="s">
        <v>125</v>
      </c>
      <c r="C115" s="166">
        <v>1644</v>
      </c>
      <c r="D115" s="166">
        <v>686</v>
      </c>
      <c r="E115" s="166">
        <v>183</v>
      </c>
      <c r="F115" s="166">
        <v>4096</v>
      </c>
      <c r="G115" s="166">
        <v>3612</v>
      </c>
      <c r="H115" s="166">
        <v>3937</v>
      </c>
      <c r="I115" s="166">
        <v>3878</v>
      </c>
      <c r="J115" s="181">
        <f t="shared" si="41"/>
        <v>-1.4986029972059889E-2</v>
      </c>
      <c r="K115" s="165">
        <f t="shared" si="40"/>
        <v>-59</v>
      </c>
      <c r="L115" s="167">
        <f t="shared" si="39"/>
        <v>1.4759967831034526E-3</v>
      </c>
    </row>
    <row r="116" spans="1:12" x14ac:dyDescent="0.25">
      <c r="A116" s="1"/>
      <c r="B116" s="165" t="s">
        <v>121</v>
      </c>
      <c r="C116" s="166">
        <v>1809</v>
      </c>
      <c r="D116" s="166">
        <v>1071</v>
      </c>
      <c r="E116" s="166">
        <v>565</v>
      </c>
      <c r="F116" s="166">
        <v>3095</v>
      </c>
      <c r="G116" s="166">
        <v>2616</v>
      </c>
      <c r="H116" s="166">
        <v>2841</v>
      </c>
      <c r="I116" s="166">
        <v>2777</v>
      </c>
      <c r="J116" s="181">
        <f t="shared" si="41"/>
        <v>-2.2527279127067978E-2</v>
      </c>
      <c r="K116" s="165">
        <f t="shared" si="40"/>
        <v>-64</v>
      </c>
      <c r="L116" s="167">
        <f t="shared" si="39"/>
        <v>1.0569476706235915E-3</v>
      </c>
    </row>
    <row r="117" spans="1:12" x14ac:dyDescent="0.25">
      <c r="A117" s="1"/>
      <c r="B117" s="165" t="s">
        <v>130</v>
      </c>
      <c r="C117" s="166">
        <v>549</v>
      </c>
      <c r="D117" s="166">
        <v>440</v>
      </c>
      <c r="E117" s="166">
        <v>4</v>
      </c>
      <c r="F117" s="166">
        <v>557</v>
      </c>
      <c r="G117" s="166">
        <v>819</v>
      </c>
      <c r="H117" s="166">
        <v>1177</v>
      </c>
      <c r="I117" s="166">
        <v>954</v>
      </c>
      <c r="J117" s="181">
        <f t="shared" si="41"/>
        <v>-0.18946474086661003</v>
      </c>
      <c r="K117" s="165">
        <f t="shared" si="40"/>
        <v>-223</v>
      </c>
      <c r="L117" s="167">
        <f t="shared" si="39"/>
        <v>3.6309977593622844E-4</v>
      </c>
    </row>
    <row r="118" spans="1:12" x14ac:dyDescent="0.25">
      <c r="A118" s="164" t="s">
        <v>146</v>
      </c>
      <c r="B118" s="165" t="s">
        <v>133</v>
      </c>
      <c r="C118" s="166">
        <v>1004</v>
      </c>
      <c r="D118" s="166">
        <v>1160</v>
      </c>
      <c r="E118" s="166">
        <v>8</v>
      </c>
      <c r="F118" s="166">
        <v>821</v>
      </c>
      <c r="G118" s="166">
        <v>562</v>
      </c>
      <c r="H118" s="166">
        <v>1367</v>
      </c>
      <c r="I118" s="166">
        <v>830</v>
      </c>
      <c r="J118" s="181">
        <f t="shared" si="41"/>
        <v>-0.39283101682516464</v>
      </c>
      <c r="K118" s="165">
        <f t="shared" si="40"/>
        <v>-537</v>
      </c>
      <c r="L118" s="167">
        <f t="shared" si="39"/>
        <v>3.1590441721915049E-4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10457</v>
      </c>
      <c r="D119" s="171">
        <f t="shared" ref="D119:I119" si="43">D111-SUM(D112:D118)</f>
        <v>8577</v>
      </c>
      <c r="E119" s="171">
        <f t="shared" si="43"/>
        <v>2801</v>
      </c>
      <c r="F119" s="171">
        <f t="shared" si="43"/>
        <v>15936</v>
      </c>
      <c r="G119" s="171">
        <f t="shared" si="43"/>
        <v>15151</v>
      </c>
      <c r="H119" s="171">
        <f t="shared" si="43"/>
        <v>19068</v>
      </c>
      <c r="I119" s="171">
        <f t="shared" si="43"/>
        <v>22236</v>
      </c>
      <c r="J119" s="182">
        <f t="shared" si="41"/>
        <v>0.16614222781623655</v>
      </c>
      <c r="K119" s="170">
        <f>I119-H119</f>
        <v>3168</v>
      </c>
      <c r="L119" s="172">
        <f t="shared" si="39"/>
        <v>8.4631935196205193E-3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101449</v>
      </c>
      <c r="D121" s="178">
        <v>55825</v>
      </c>
      <c r="E121" s="178">
        <v>46479</v>
      </c>
      <c r="F121" s="178">
        <v>91287</v>
      </c>
      <c r="G121" s="178">
        <v>113469</v>
      </c>
      <c r="H121" s="178">
        <v>111167</v>
      </c>
      <c r="I121" s="178">
        <v>125497</v>
      </c>
      <c r="J121" s="179">
        <f>IFERROR(I121/H121-1,"-")</f>
        <v>0.1289051607041658</v>
      </c>
      <c r="K121" s="178">
        <f>I121-H121</f>
        <v>14330</v>
      </c>
      <c r="L121" s="179">
        <f t="shared" ref="L121:L133" si="44">I121/I$9</f>
        <v>4.7765128491267149E-2</v>
      </c>
    </row>
    <row r="122" spans="1:12" x14ac:dyDescent="0.25">
      <c r="A122" s="1" t="s">
        <v>98</v>
      </c>
      <c r="B122" s="161" t="s">
        <v>99</v>
      </c>
      <c r="C122" s="162">
        <v>50509</v>
      </c>
      <c r="D122" s="162">
        <v>28023</v>
      </c>
      <c r="E122" s="162">
        <v>29299</v>
      </c>
      <c r="F122" s="162">
        <v>52148</v>
      </c>
      <c r="G122" s="162">
        <v>65366</v>
      </c>
      <c r="H122" s="162">
        <v>62711</v>
      </c>
      <c r="I122" s="162">
        <v>73703</v>
      </c>
      <c r="J122" s="180">
        <f>IFERROR(I122/H122-1,"-")</f>
        <v>0.17528025386295876</v>
      </c>
      <c r="K122" s="161">
        <f t="shared" ref="K122:K132" si="45">I122-H122</f>
        <v>10992</v>
      </c>
      <c r="L122" s="163">
        <f t="shared" si="44"/>
        <v>2.8051931641328975E-2</v>
      </c>
    </row>
    <row r="123" spans="1:12" x14ac:dyDescent="0.25">
      <c r="A123" s="164" t="s">
        <v>105</v>
      </c>
      <c r="B123" s="165" t="s">
        <v>105</v>
      </c>
      <c r="C123" s="166">
        <v>23959</v>
      </c>
      <c r="D123" s="166">
        <v>14178</v>
      </c>
      <c r="E123" s="166">
        <v>15621</v>
      </c>
      <c r="F123" s="166">
        <v>25347</v>
      </c>
      <c r="G123" s="166">
        <v>30009</v>
      </c>
      <c r="H123" s="166">
        <v>27372</v>
      </c>
      <c r="I123" s="166">
        <v>36212</v>
      </c>
      <c r="J123" s="181">
        <f>IFERROR(I123/H123-1,"-")</f>
        <v>0.32295776706123047</v>
      </c>
      <c r="K123" s="165">
        <f t="shared" si="45"/>
        <v>8840</v>
      </c>
      <c r="L123" s="167">
        <f t="shared" si="44"/>
        <v>1.3782567176313106E-2</v>
      </c>
    </row>
    <row r="124" spans="1:12" x14ac:dyDescent="0.25">
      <c r="A124" s="164" t="s">
        <v>102</v>
      </c>
      <c r="B124" s="165" t="s">
        <v>102</v>
      </c>
      <c r="C124" s="166">
        <v>26550</v>
      </c>
      <c r="D124" s="166">
        <v>13845</v>
      </c>
      <c r="E124" s="166">
        <v>13678</v>
      </c>
      <c r="F124" s="166">
        <v>26801</v>
      </c>
      <c r="G124" s="166">
        <v>35357</v>
      </c>
      <c r="H124" s="166">
        <v>35339</v>
      </c>
      <c r="I124" s="166">
        <v>37491</v>
      </c>
      <c r="J124" s="181">
        <f>IFERROR(I124/H124-1,"-")</f>
        <v>6.0895894054727062E-2</v>
      </c>
      <c r="K124" s="165">
        <f t="shared" si="45"/>
        <v>2152</v>
      </c>
      <c r="L124" s="167">
        <f t="shared" si="44"/>
        <v>1.4269364465015869E-2</v>
      </c>
    </row>
    <row r="125" spans="1:12" x14ac:dyDescent="0.25">
      <c r="A125" s="1"/>
      <c r="B125" s="161" t="s">
        <v>109</v>
      </c>
      <c r="C125" s="162">
        <v>50940</v>
      </c>
      <c r="D125" s="162">
        <v>27802</v>
      </c>
      <c r="E125" s="162">
        <v>17180</v>
      </c>
      <c r="F125" s="162">
        <v>39139</v>
      </c>
      <c r="G125" s="162">
        <v>48103</v>
      </c>
      <c r="H125" s="162">
        <v>48456</v>
      </c>
      <c r="I125" s="162">
        <v>51794</v>
      </c>
      <c r="J125" s="180">
        <f>IFERROR(I125/H125-1,"-")</f>
        <v>6.8887237906554377E-2</v>
      </c>
      <c r="K125" s="161">
        <f t="shared" si="45"/>
        <v>3338</v>
      </c>
      <c r="L125" s="163">
        <f t="shared" si="44"/>
        <v>1.9713196849938171E-2</v>
      </c>
    </row>
    <row r="126" spans="1:12" s="57" customFormat="1" x14ac:dyDescent="0.25">
      <c r="B126" s="165" t="s">
        <v>112</v>
      </c>
      <c r="C126" s="166">
        <v>5489</v>
      </c>
      <c r="D126" s="166">
        <v>3076</v>
      </c>
      <c r="E126" s="166">
        <v>517</v>
      </c>
      <c r="F126" s="166">
        <v>3953</v>
      </c>
      <c r="G126" s="166">
        <v>5519</v>
      </c>
      <c r="H126" s="166">
        <v>5881</v>
      </c>
      <c r="I126" s="166">
        <v>5502</v>
      </c>
      <c r="J126" s="181">
        <f t="shared" ref="J126:J133" si="46">IFERROR(I126/H126-1,"-")</f>
        <v>-6.4444822309131067E-2</v>
      </c>
      <c r="K126" s="165">
        <f t="shared" si="45"/>
        <v>-379</v>
      </c>
      <c r="L126" s="167">
        <f t="shared" si="44"/>
        <v>2.0941037392045374E-3</v>
      </c>
    </row>
    <row r="127" spans="1:12" s="57" customFormat="1" x14ac:dyDescent="0.25">
      <c r="B127" s="165" t="s">
        <v>115</v>
      </c>
      <c r="C127" s="166">
        <v>5653</v>
      </c>
      <c r="D127" s="166">
        <v>3190</v>
      </c>
      <c r="E127" s="166">
        <v>1835</v>
      </c>
      <c r="F127" s="166">
        <v>4773</v>
      </c>
      <c r="G127" s="166">
        <v>7688</v>
      </c>
      <c r="H127" s="166">
        <v>7359</v>
      </c>
      <c r="I127" s="166">
        <v>8241</v>
      </c>
      <c r="J127" s="181">
        <f t="shared" si="46"/>
        <v>0.11985324092947414</v>
      </c>
      <c r="K127" s="165">
        <f t="shared" si="45"/>
        <v>882</v>
      </c>
      <c r="L127" s="167">
        <f t="shared" si="44"/>
        <v>3.136588316027734E-3</v>
      </c>
    </row>
    <row r="128" spans="1:12" x14ac:dyDescent="0.25">
      <c r="A128" s="1"/>
      <c r="B128" s="165" t="s">
        <v>118</v>
      </c>
      <c r="C128" s="166">
        <v>3374</v>
      </c>
      <c r="D128" s="166">
        <v>2062</v>
      </c>
      <c r="E128" s="166">
        <v>2607</v>
      </c>
      <c r="F128" s="166">
        <v>3912</v>
      </c>
      <c r="G128" s="166">
        <v>4324</v>
      </c>
      <c r="H128" s="166">
        <v>4066</v>
      </c>
      <c r="I128" s="166">
        <v>4103</v>
      </c>
      <c r="J128" s="181">
        <f t="shared" si="46"/>
        <v>9.0998524348253618E-3</v>
      </c>
      <c r="K128" s="165">
        <f t="shared" si="45"/>
        <v>37</v>
      </c>
      <c r="L128" s="167">
        <f t="shared" si="44"/>
        <v>1.5616335227110537E-3</v>
      </c>
    </row>
    <row r="129" spans="1:12" x14ac:dyDescent="0.25">
      <c r="A129" s="1"/>
      <c r="B129" s="165" t="s">
        <v>125</v>
      </c>
      <c r="C129" s="166">
        <v>855</v>
      </c>
      <c r="D129" s="166">
        <v>560</v>
      </c>
      <c r="E129" s="166">
        <v>244</v>
      </c>
      <c r="F129" s="166">
        <v>1125</v>
      </c>
      <c r="G129" s="166">
        <v>1210</v>
      </c>
      <c r="H129" s="166">
        <v>1237</v>
      </c>
      <c r="I129" s="166">
        <v>1290</v>
      </c>
      <c r="J129" s="181">
        <f t="shared" si="46"/>
        <v>4.284559417946654E-2</v>
      </c>
      <c r="K129" s="165">
        <f t="shared" si="45"/>
        <v>53</v>
      </c>
      <c r="L129" s="167">
        <f t="shared" si="44"/>
        <v>4.9098397375024598E-4</v>
      </c>
    </row>
    <row r="130" spans="1:12" x14ac:dyDescent="0.25">
      <c r="A130" s="1"/>
      <c r="B130" s="165" t="s">
        <v>121</v>
      </c>
      <c r="C130" s="166">
        <v>706</v>
      </c>
      <c r="D130" s="166">
        <v>480</v>
      </c>
      <c r="E130" s="166">
        <v>255</v>
      </c>
      <c r="F130" s="166">
        <v>836</v>
      </c>
      <c r="G130" s="166">
        <v>921</v>
      </c>
      <c r="H130" s="166">
        <v>951</v>
      </c>
      <c r="I130" s="166">
        <v>1076</v>
      </c>
      <c r="J130" s="181">
        <f t="shared" si="46"/>
        <v>0.13144058885383814</v>
      </c>
      <c r="K130" s="165">
        <f t="shared" si="45"/>
        <v>125</v>
      </c>
      <c r="L130" s="167">
        <f t="shared" si="44"/>
        <v>4.0953391919012767E-4</v>
      </c>
    </row>
    <row r="131" spans="1:12" x14ac:dyDescent="0.25">
      <c r="A131" s="1"/>
      <c r="B131" s="165" t="s">
        <v>130</v>
      </c>
      <c r="C131" s="166">
        <v>1053</v>
      </c>
      <c r="D131" s="166">
        <v>673</v>
      </c>
      <c r="E131" s="166">
        <v>31</v>
      </c>
      <c r="F131" s="166">
        <v>577</v>
      </c>
      <c r="G131" s="166">
        <v>786</v>
      </c>
      <c r="H131" s="166">
        <v>883</v>
      </c>
      <c r="I131" s="166">
        <v>707</v>
      </c>
      <c r="J131" s="181">
        <f t="shared" si="46"/>
        <v>-0.19932049830124576</v>
      </c>
      <c r="K131" s="165">
        <f t="shared" si="45"/>
        <v>-176</v>
      </c>
      <c r="L131" s="167">
        <f t="shared" si="44"/>
        <v>2.6908966623366196E-4</v>
      </c>
    </row>
    <row r="132" spans="1:12" x14ac:dyDescent="0.25">
      <c r="A132" s="164" t="s">
        <v>146</v>
      </c>
      <c r="B132" s="165" t="s">
        <v>133</v>
      </c>
      <c r="C132" s="166">
        <v>1588</v>
      </c>
      <c r="D132" s="166">
        <v>1018</v>
      </c>
      <c r="E132" s="166">
        <v>122</v>
      </c>
      <c r="F132" s="166">
        <v>1021</v>
      </c>
      <c r="G132" s="166">
        <v>1481</v>
      </c>
      <c r="H132" s="166">
        <v>1406</v>
      </c>
      <c r="I132" s="166">
        <v>1369</v>
      </c>
      <c r="J132" s="181">
        <f t="shared" si="46"/>
        <v>-2.6315789473684181E-2</v>
      </c>
      <c r="K132" s="165">
        <f t="shared" si="45"/>
        <v>-37</v>
      </c>
      <c r="L132" s="167">
        <f t="shared" si="44"/>
        <v>5.2105198454580363E-4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32222</v>
      </c>
      <c r="D133" s="171">
        <f t="shared" ref="D133:I133" si="48">D125-SUM(D126:D132)</f>
        <v>16743</v>
      </c>
      <c r="E133" s="171">
        <f t="shared" si="48"/>
        <v>11569</v>
      </c>
      <c r="F133" s="171">
        <f t="shared" si="48"/>
        <v>22942</v>
      </c>
      <c r="G133" s="171">
        <f t="shared" si="48"/>
        <v>26174</v>
      </c>
      <c r="H133" s="171">
        <f t="shared" si="48"/>
        <v>26673</v>
      </c>
      <c r="I133" s="171">
        <f t="shared" si="48"/>
        <v>29506</v>
      </c>
      <c r="J133" s="182">
        <f t="shared" si="46"/>
        <v>0.10621227458478621</v>
      </c>
      <c r="K133" s="170">
        <f>I133-H133</f>
        <v>2833</v>
      </c>
      <c r="L133" s="172">
        <f t="shared" si="44"/>
        <v>1.1230211728275007E-2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115472</v>
      </c>
      <c r="D135" s="178">
        <v>65963</v>
      </c>
      <c r="E135" s="178">
        <v>33259</v>
      </c>
      <c r="F135" s="178">
        <v>122713</v>
      </c>
      <c r="G135" s="178">
        <v>133909</v>
      </c>
      <c r="H135" s="178">
        <v>143553</v>
      </c>
      <c r="I135" s="178">
        <v>135717</v>
      </c>
      <c r="J135" s="179">
        <f>IFERROR(I135/H135-1,"-")</f>
        <v>-5.4586111053060549E-2</v>
      </c>
      <c r="K135" s="178">
        <f>I135-H135</f>
        <v>-7836</v>
      </c>
      <c r="L135" s="179">
        <f t="shared" ref="L135:L147" si="49">I135/I$9</f>
        <v>5.1654939508110183E-2</v>
      </c>
    </row>
    <row r="136" spans="1:12" x14ac:dyDescent="0.25">
      <c r="A136" s="1" t="s">
        <v>98</v>
      </c>
      <c r="B136" s="161" t="s">
        <v>99</v>
      </c>
      <c r="C136" s="162">
        <v>17036</v>
      </c>
      <c r="D136" s="162">
        <v>2995</v>
      </c>
      <c r="E136" s="162">
        <v>18893</v>
      </c>
      <c r="F136" s="162">
        <v>10338</v>
      </c>
      <c r="G136" s="162">
        <v>12143</v>
      </c>
      <c r="H136" s="162">
        <v>9003</v>
      </c>
      <c r="I136" s="162">
        <v>7232</v>
      </c>
      <c r="J136" s="180">
        <f>IFERROR(I136/H136-1,"-")</f>
        <v>-0.19671220704209713</v>
      </c>
      <c r="K136" s="161">
        <f t="shared" ref="K136:K146" si="50">I136-H136</f>
        <v>-1771</v>
      </c>
      <c r="L136" s="163">
        <f t="shared" si="49"/>
        <v>2.7525551148540922E-3</v>
      </c>
    </row>
    <row r="137" spans="1:12" x14ac:dyDescent="0.25">
      <c r="A137" s="164" t="s">
        <v>105</v>
      </c>
      <c r="B137" s="165" t="s">
        <v>105</v>
      </c>
      <c r="C137" s="166">
        <v>10583</v>
      </c>
      <c r="D137" s="166">
        <v>1936</v>
      </c>
      <c r="E137" s="166">
        <v>16498</v>
      </c>
      <c r="F137" s="166">
        <v>6937</v>
      </c>
      <c r="G137" s="166">
        <v>7967</v>
      </c>
      <c r="H137" s="166">
        <v>5382</v>
      </c>
      <c r="I137" s="166">
        <v>3102</v>
      </c>
      <c r="J137" s="181">
        <f>IFERROR(I137/H137-1,"-")</f>
        <v>-0.42363433667781492</v>
      </c>
      <c r="K137" s="165">
        <f t="shared" si="50"/>
        <v>-2280</v>
      </c>
      <c r="L137" s="167">
        <f t="shared" si="49"/>
        <v>1.1806451833901264E-3</v>
      </c>
    </row>
    <row r="138" spans="1:12" x14ac:dyDescent="0.25">
      <c r="A138" s="164" t="s">
        <v>102</v>
      </c>
      <c r="B138" s="165" t="s">
        <v>102</v>
      </c>
      <c r="C138" s="166">
        <v>6453</v>
      </c>
      <c r="D138" s="166">
        <v>1059</v>
      </c>
      <c r="E138" s="166">
        <v>2395</v>
      </c>
      <c r="F138" s="166">
        <v>3401</v>
      </c>
      <c r="G138" s="166">
        <v>4176</v>
      </c>
      <c r="H138" s="166">
        <v>3621</v>
      </c>
      <c r="I138" s="166">
        <v>4130</v>
      </c>
      <c r="J138" s="181">
        <f>IFERROR(I138/H138-1,"-")</f>
        <v>0.14056890361778507</v>
      </c>
      <c r="K138" s="165">
        <f t="shared" si="50"/>
        <v>509</v>
      </c>
      <c r="L138" s="167">
        <f t="shared" si="49"/>
        <v>1.5719099314639659E-3</v>
      </c>
    </row>
    <row r="139" spans="1:12" x14ac:dyDescent="0.25">
      <c r="A139" s="1"/>
      <c r="B139" s="161" t="s">
        <v>109</v>
      </c>
      <c r="C139" s="162">
        <v>98436</v>
      </c>
      <c r="D139" s="162">
        <v>62968</v>
      </c>
      <c r="E139" s="162">
        <v>14366</v>
      </c>
      <c r="F139" s="162">
        <v>112375</v>
      </c>
      <c r="G139" s="162">
        <v>121766</v>
      </c>
      <c r="H139" s="162">
        <v>134550</v>
      </c>
      <c r="I139" s="162">
        <v>128485</v>
      </c>
      <c r="J139" s="180">
        <f>IFERROR(I139/H139-1,"-")</f>
        <v>-4.5076179858788534E-2</v>
      </c>
      <c r="K139" s="161">
        <f t="shared" si="50"/>
        <v>-6065</v>
      </c>
      <c r="L139" s="163">
        <f t="shared" si="49"/>
        <v>4.8902384393256088E-2</v>
      </c>
    </row>
    <row r="140" spans="1:12" s="57" customFormat="1" x14ac:dyDescent="0.25">
      <c r="B140" s="165" t="s">
        <v>112</v>
      </c>
      <c r="C140" s="166">
        <v>44258</v>
      </c>
      <c r="D140" s="166">
        <v>28766</v>
      </c>
      <c r="E140" s="166">
        <v>492</v>
      </c>
      <c r="F140" s="166">
        <v>45358</v>
      </c>
      <c r="G140" s="166">
        <v>47200</v>
      </c>
      <c r="H140" s="166">
        <v>55785</v>
      </c>
      <c r="I140" s="166">
        <v>56697</v>
      </c>
      <c r="J140" s="181">
        <f t="shared" ref="J140:J147" si="51">IFERROR(I140/H140-1,"-")</f>
        <v>1.6348480774401652E-2</v>
      </c>
      <c r="K140" s="165">
        <f t="shared" si="50"/>
        <v>912</v>
      </c>
      <c r="L140" s="167">
        <f t="shared" si="49"/>
        <v>2.1579316557920693E-2</v>
      </c>
    </row>
    <row r="141" spans="1:12" s="57" customFormat="1" x14ac:dyDescent="0.25">
      <c r="B141" s="165" t="s">
        <v>115</v>
      </c>
      <c r="C141" s="166">
        <v>6823</v>
      </c>
      <c r="D141" s="166">
        <v>4028</v>
      </c>
      <c r="E141" s="166">
        <v>1525</v>
      </c>
      <c r="F141" s="166">
        <v>7795</v>
      </c>
      <c r="G141" s="166">
        <v>10773</v>
      </c>
      <c r="H141" s="166">
        <v>13047</v>
      </c>
      <c r="I141" s="166">
        <v>11017</v>
      </c>
      <c r="J141" s="181">
        <f t="shared" si="51"/>
        <v>-0.15559132367594086</v>
      </c>
      <c r="K141" s="165">
        <f t="shared" si="50"/>
        <v>-2030</v>
      </c>
      <c r="L141" s="167">
        <f t="shared" si="49"/>
        <v>4.1931553789197364E-3</v>
      </c>
    </row>
    <row r="142" spans="1:12" x14ac:dyDescent="0.25">
      <c r="A142" s="1"/>
      <c r="B142" s="165" t="s">
        <v>118</v>
      </c>
      <c r="C142" s="166">
        <v>9504</v>
      </c>
      <c r="D142" s="166">
        <v>4260</v>
      </c>
      <c r="E142" s="166">
        <v>4627</v>
      </c>
      <c r="F142" s="166">
        <v>13698</v>
      </c>
      <c r="G142" s="166">
        <v>12723</v>
      </c>
      <c r="H142" s="166">
        <v>14076</v>
      </c>
      <c r="I142" s="166">
        <v>11428</v>
      </c>
      <c r="J142" s="181">
        <f t="shared" si="51"/>
        <v>-0.18812162546177891</v>
      </c>
      <c r="K142" s="165">
        <f t="shared" si="50"/>
        <v>-2648</v>
      </c>
      <c r="L142" s="167">
        <f t="shared" si="49"/>
        <v>4.3495851566029541E-3</v>
      </c>
    </row>
    <row r="143" spans="1:12" x14ac:dyDescent="0.25">
      <c r="A143" s="1"/>
      <c r="B143" s="165" t="s">
        <v>125</v>
      </c>
      <c r="C143" s="166">
        <v>2207</v>
      </c>
      <c r="D143" s="166">
        <v>933</v>
      </c>
      <c r="E143" s="166">
        <v>192</v>
      </c>
      <c r="F143" s="166">
        <v>5130</v>
      </c>
      <c r="G143" s="166">
        <v>4718</v>
      </c>
      <c r="H143" s="166">
        <v>3668</v>
      </c>
      <c r="I143" s="166">
        <v>3198</v>
      </c>
      <c r="J143" s="181">
        <f t="shared" si="51"/>
        <v>-0.1281352235550709</v>
      </c>
      <c r="K143" s="165">
        <f t="shared" si="50"/>
        <v>-470</v>
      </c>
      <c r="L143" s="167">
        <f t="shared" si="49"/>
        <v>1.2171835256227029E-3</v>
      </c>
    </row>
    <row r="144" spans="1:12" x14ac:dyDescent="0.25">
      <c r="A144" s="1"/>
      <c r="B144" s="165" t="s">
        <v>121</v>
      </c>
      <c r="C144" s="166">
        <v>2048</v>
      </c>
      <c r="D144" s="166">
        <v>1112</v>
      </c>
      <c r="E144" s="166">
        <v>393</v>
      </c>
      <c r="F144" s="166">
        <v>2475</v>
      </c>
      <c r="G144" s="166">
        <v>2470</v>
      </c>
      <c r="H144" s="166">
        <v>3026</v>
      </c>
      <c r="I144" s="166">
        <v>2329</v>
      </c>
      <c r="J144" s="181">
        <f t="shared" si="51"/>
        <v>-0.2303370786516854</v>
      </c>
      <c r="K144" s="165">
        <f t="shared" si="50"/>
        <v>-697</v>
      </c>
      <c r="L144" s="167">
        <f t="shared" si="49"/>
        <v>8.864354068715681E-4</v>
      </c>
    </row>
    <row r="145" spans="1:12" x14ac:dyDescent="0.25">
      <c r="A145" s="1"/>
      <c r="B145" s="165" t="s">
        <v>130</v>
      </c>
      <c r="C145" s="166">
        <v>1817</v>
      </c>
      <c r="D145" s="166">
        <v>2356</v>
      </c>
      <c r="E145" s="166">
        <v>36</v>
      </c>
      <c r="F145" s="166">
        <v>2272</v>
      </c>
      <c r="G145" s="166">
        <v>2745</v>
      </c>
      <c r="H145" s="166">
        <v>2511</v>
      </c>
      <c r="I145" s="166">
        <v>2672</v>
      </c>
      <c r="J145" s="181">
        <f t="shared" si="51"/>
        <v>6.4117881322182324E-2</v>
      </c>
      <c r="K145" s="165">
        <f t="shared" si="50"/>
        <v>161</v>
      </c>
      <c r="L145" s="167">
        <f t="shared" si="49"/>
        <v>1.016983858806711E-3</v>
      </c>
    </row>
    <row r="146" spans="1:12" x14ac:dyDescent="0.25">
      <c r="A146" s="164" t="s">
        <v>146</v>
      </c>
      <c r="B146" s="165" t="s">
        <v>133</v>
      </c>
      <c r="C146" s="166">
        <v>5369</v>
      </c>
      <c r="D146" s="166">
        <v>4700</v>
      </c>
      <c r="E146" s="166">
        <v>49</v>
      </c>
      <c r="F146" s="166">
        <v>1093</v>
      </c>
      <c r="G146" s="166">
        <v>2006</v>
      </c>
      <c r="H146" s="166">
        <v>1847</v>
      </c>
      <c r="I146" s="166">
        <v>1318</v>
      </c>
      <c r="J146" s="181">
        <f t="shared" si="51"/>
        <v>-0.28641039523551703</v>
      </c>
      <c r="K146" s="165">
        <f t="shared" si="50"/>
        <v>-529</v>
      </c>
      <c r="L146" s="167">
        <f t="shared" si="49"/>
        <v>5.0164099023474742E-4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26410</v>
      </c>
      <c r="D147" s="171">
        <f t="shared" ref="D147:I147" si="53">D139-SUM(D140:D146)</f>
        <v>16813</v>
      </c>
      <c r="E147" s="171">
        <f t="shared" si="53"/>
        <v>7052</v>
      </c>
      <c r="F147" s="171">
        <f t="shared" si="53"/>
        <v>34554</v>
      </c>
      <c r="G147" s="171">
        <f t="shared" si="53"/>
        <v>39131</v>
      </c>
      <c r="H147" s="171">
        <f t="shared" si="53"/>
        <v>40590</v>
      </c>
      <c r="I147" s="171">
        <f t="shared" si="53"/>
        <v>39826</v>
      </c>
      <c r="J147" s="182">
        <f t="shared" si="51"/>
        <v>-1.8822370041882253E-2</v>
      </c>
      <c r="K147" s="170">
        <f>I147-H147</f>
        <v>-764</v>
      </c>
      <c r="L147" s="172">
        <f t="shared" si="49"/>
        <v>1.5158083518276974E-2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61923</v>
      </c>
      <c r="D149" s="178">
        <v>29561</v>
      </c>
      <c r="E149" s="178">
        <v>18252</v>
      </c>
      <c r="F149" s="178">
        <v>52240</v>
      </c>
      <c r="G149" s="178">
        <v>59561</v>
      </c>
      <c r="H149" s="178">
        <v>62533</v>
      </c>
      <c r="I149" s="178">
        <v>58534</v>
      </c>
      <c r="J149" s="179">
        <f>IFERROR(I149/H149-1,"-")</f>
        <v>-6.3950234276302087E-2</v>
      </c>
      <c r="K149" s="178">
        <f>I149-H149</f>
        <v>-3999</v>
      </c>
      <c r="L149" s="179">
        <f t="shared" ref="L149:L161" si="54">I149/I$9</f>
        <v>2.2278492960850309E-2</v>
      </c>
    </row>
    <row r="150" spans="1:12" x14ac:dyDescent="0.25">
      <c r="A150" s="1" t="s">
        <v>98</v>
      </c>
      <c r="B150" s="161" t="s">
        <v>99</v>
      </c>
      <c r="C150" s="162">
        <v>23695</v>
      </c>
      <c r="D150" s="162">
        <v>10044</v>
      </c>
      <c r="E150" s="162">
        <v>12143</v>
      </c>
      <c r="F150" s="162">
        <v>25887</v>
      </c>
      <c r="G150" s="162">
        <v>26374</v>
      </c>
      <c r="H150" s="162">
        <v>25325</v>
      </c>
      <c r="I150" s="162">
        <v>21706</v>
      </c>
      <c r="J150" s="180">
        <f>IFERROR(I150/H150-1,"-")</f>
        <v>-0.14290227048371174</v>
      </c>
      <c r="K150" s="161">
        <f t="shared" ref="K150:K160" si="55">I150-H150</f>
        <v>-3619</v>
      </c>
      <c r="L150" s="163">
        <f t="shared" si="54"/>
        <v>8.2614714218781689E-3</v>
      </c>
    </row>
    <row r="151" spans="1:12" x14ac:dyDescent="0.25">
      <c r="A151" s="164" t="s">
        <v>105</v>
      </c>
      <c r="B151" s="165" t="s">
        <v>105</v>
      </c>
      <c r="C151" s="166">
        <v>13418</v>
      </c>
      <c r="D151" s="166">
        <v>4891</v>
      </c>
      <c r="E151" s="166">
        <v>10815</v>
      </c>
      <c r="F151" s="166">
        <v>17312</v>
      </c>
      <c r="G151" s="166">
        <v>17961</v>
      </c>
      <c r="H151" s="166">
        <v>17746</v>
      </c>
      <c r="I151" s="166">
        <v>14010</v>
      </c>
      <c r="J151" s="181">
        <f>IFERROR(I151/H151-1,"-")</f>
        <v>-0.21052631578947367</v>
      </c>
      <c r="K151" s="165">
        <f t="shared" si="55"/>
        <v>-3736</v>
      </c>
      <c r="L151" s="167">
        <f t="shared" si="54"/>
        <v>5.3323143195666252E-3</v>
      </c>
    </row>
    <row r="152" spans="1:12" x14ac:dyDescent="0.25">
      <c r="A152" s="164" t="s">
        <v>102</v>
      </c>
      <c r="B152" s="165" t="s">
        <v>102</v>
      </c>
      <c r="C152" s="166">
        <v>10277</v>
      </c>
      <c r="D152" s="166">
        <v>5153</v>
      </c>
      <c r="E152" s="166">
        <v>1328</v>
      </c>
      <c r="F152" s="166">
        <v>8575</v>
      </c>
      <c r="G152" s="166">
        <v>8413</v>
      </c>
      <c r="H152" s="166">
        <v>7579</v>
      </c>
      <c r="I152" s="166">
        <v>7696</v>
      </c>
      <c r="J152" s="181">
        <f>IFERROR(I152/H152-1,"-")</f>
        <v>1.5437392795883298E-2</v>
      </c>
      <c r="K152" s="165">
        <f t="shared" si="55"/>
        <v>117</v>
      </c>
      <c r="L152" s="167">
        <f t="shared" si="54"/>
        <v>2.929157102311545E-3</v>
      </c>
    </row>
    <row r="153" spans="1:12" x14ac:dyDescent="0.25">
      <c r="A153" s="1"/>
      <c r="B153" s="161" t="s">
        <v>109</v>
      </c>
      <c r="C153" s="162">
        <v>38228</v>
      </c>
      <c r="D153" s="162">
        <v>19517</v>
      </c>
      <c r="E153" s="162">
        <v>6109</v>
      </c>
      <c r="F153" s="162">
        <v>26353</v>
      </c>
      <c r="G153" s="162">
        <v>33187</v>
      </c>
      <c r="H153" s="162">
        <v>37208</v>
      </c>
      <c r="I153" s="162">
        <v>36828</v>
      </c>
      <c r="J153" s="180">
        <f>IFERROR(I153/H153-1,"-")</f>
        <v>-1.021285745001077E-2</v>
      </c>
      <c r="K153" s="161">
        <f t="shared" si="55"/>
        <v>-380</v>
      </c>
      <c r="L153" s="163">
        <f t="shared" si="54"/>
        <v>1.4017021538972139E-2</v>
      </c>
    </row>
    <row r="154" spans="1:12" s="57" customFormat="1" x14ac:dyDescent="0.25">
      <c r="B154" s="165" t="s">
        <v>112</v>
      </c>
      <c r="C154" s="166">
        <v>11853</v>
      </c>
      <c r="D154" s="166">
        <v>5840</v>
      </c>
      <c r="E154" s="166">
        <v>235</v>
      </c>
      <c r="F154" s="166">
        <v>8984</v>
      </c>
      <c r="G154" s="166">
        <v>11077</v>
      </c>
      <c r="H154" s="166">
        <v>11470</v>
      </c>
      <c r="I154" s="166">
        <v>8908</v>
      </c>
      <c r="J154" s="181">
        <f t="shared" ref="J154:J161" si="56">IFERROR(I154/H154-1,"-")</f>
        <v>-0.22336530078465566</v>
      </c>
      <c r="K154" s="165">
        <f t="shared" si="55"/>
        <v>-2562</v>
      </c>
      <c r="L154" s="167">
        <f t="shared" si="54"/>
        <v>3.3904536729978227E-3</v>
      </c>
    </row>
    <row r="155" spans="1:12" s="57" customFormat="1" x14ac:dyDescent="0.25">
      <c r="B155" s="165" t="s">
        <v>115</v>
      </c>
      <c r="C155" s="166">
        <v>11137</v>
      </c>
      <c r="D155" s="166">
        <v>5801</v>
      </c>
      <c r="E155" s="166">
        <v>1275</v>
      </c>
      <c r="F155" s="166">
        <v>6658</v>
      </c>
      <c r="G155" s="166">
        <v>7235</v>
      </c>
      <c r="H155" s="166">
        <v>7946</v>
      </c>
      <c r="I155" s="166">
        <v>7480</v>
      </c>
      <c r="J155" s="181">
        <f t="shared" si="56"/>
        <v>-5.8645859551975876E-2</v>
      </c>
      <c r="K155" s="165">
        <f t="shared" si="55"/>
        <v>-466</v>
      </c>
      <c r="L155" s="167">
        <f t="shared" si="54"/>
        <v>2.8469458322882479E-3</v>
      </c>
    </row>
    <row r="156" spans="1:12" x14ac:dyDescent="0.25">
      <c r="A156" s="1"/>
      <c r="B156" s="165" t="s">
        <v>118</v>
      </c>
      <c r="C156" s="166">
        <v>4607</v>
      </c>
      <c r="D156" s="166">
        <v>2092</v>
      </c>
      <c r="E156" s="166">
        <v>1750</v>
      </c>
      <c r="F156" s="166">
        <v>2877</v>
      </c>
      <c r="G156" s="166">
        <v>4612</v>
      </c>
      <c r="H156" s="166">
        <v>5322</v>
      </c>
      <c r="I156" s="166">
        <v>8321</v>
      </c>
      <c r="J156" s="181">
        <f t="shared" si="56"/>
        <v>0.56350995866215703</v>
      </c>
      <c r="K156" s="165">
        <f t="shared" si="55"/>
        <v>2999</v>
      </c>
      <c r="L156" s="167">
        <f t="shared" si="54"/>
        <v>3.1670369345548812E-3</v>
      </c>
    </row>
    <row r="157" spans="1:12" x14ac:dyDescent="0.25">
      <c r="A157" s="1"/>
      <c r="B157" s="165" t="s">
        <v>125</v>
      </c>
      <c r="C157" s="166">
        <v>834</v>
      </c>
      <c r="D157" s="166">
        <v>599</v>
      </c>
      <c r="E157" s="166">
        <v>198</v>
      </c>
      <c r="F157" s="166">
        <v>760</v>
      </c>
      <c r="G157" s="166">
        <v>1054</v>
      </c>
      <c r="H157" s="166">
        <v>1467</v>
      </c>
      <c r="I157" s="166">
        <v>1387</v>
      </c>
      <c r="J157" s="181">
        <f t="shared" si="56"/>
        <v>-5.4533060668029987E-2</v>
      </c>
      <c r="K157" s="165">
        <f t="shared" si="55"/>
        <v>-80</v>
      </c>
      <c r="L157" s="167">
        <f t="shared" si="54"/>
        <v>5.2790292371441172E-4</v>
      </c>
    </row>
    <row r="158" spans="1:12" x14ac:dyDescent="0.25">
      <c r="A158" s="1"/>
      <c r="B158" s="165" t="s">
        <v>121</v>
      </c>
      <c r="C158" s="166">
        <v>1271</v>
      </c>
      <c r="D158" s="166">
        <v>736</v>
      </c>
      <c r="E158" s="166">
        <v>211</v>
      </c>
      <c r="F158" s="166">
        <v>1172</v>
      </c>
      <c r="G158" s="166">
        <v>1528</v>
      </c>
      <c r="H158" s="166">
        <v>1448</v>
      </c>
      <c r="I158" s="166">
        <v>1330</v>
      </c>
      <c r="J158" s="181">
        <f t="shared" si="56"/>
        <v>-8.1491712707182362E-2</v>
      </c>
      <c r="K158" s="165">
        <f t="shared" si="55"/>
        <v>-118</v>
      </c>
      <c r="L158" s="167">
        <f t="shared" si="54"/>
        <v>5.0620828301381948E-4</v>
      </c>
    </row>
    <row r="159" spans="1:12" x14ac:dyDescent="0.25">
      <c r="A159" s="1"/>
      <c r="B159" s="165" t="s">
        <v>130</v>
      </c>
      <c r="C159" s="166">
        <v>352</v>
      </c>
      <c r="D159" s="166">
        <v>432</v>
      </c>
      <c r="E159" s="166">
        <v>22</v>
      </c>
      <c r="F159" s="166">
        <v>288</v>
      </c>
      <c r="G159" s="166">
        <v>474</v>
      </c>
      <c r="H159" s="166">
        <v>350</v>
      </c>
      <c r="I159" s="166">
        <v>318</v>
      </c>
      <c r="J159" s="181">
        <f t="shared" si="56"/>
        <v>-9.1428571428571415E-2</v>
      </c>
      <c r="K159" s="165">
        <f t="shared" si="55"/>
        <v>-32</v>
      </c>
      <c r="L159" s="167">
        <f t="shared" si="54"/>
        <v>1.2103325864540947E-4</v>
      </c>
    </row>
    <row r="160" spans="1:12" x14ac:dyDescent="0.25">
      <c r="A160" s="164" t="s">
        <v>146</v>
      </c>
      <c r="B160" s="165" t="s">
        <v>133</v>
      </c>
      <c r="C160" s="166">
        <v>787</v>
      </c>
      <c r="D160" s="166">
        <v>575</v>
      </c>
      <c r="E160" s="166">
        <v>57</v>
      </c>
      <c r="F160" s="166">
        <v>486</v>
      </c>
      <c r="G160" s="166">
        <v>663</v>
      </c>
      <c r="H160" s="166">
        <v>589</v>
      </c>
      <c r="I160" s="166">
        <v>472</v>
      </c>
      <c r="J160" s="181">
        <f t="shared" si="56"/>
        <v>-0.19864176570458403</v>
      </c>
      <c r="K160" s="165">
        <f t="shared" si="55"/>
        <v>-117</v>
      </c>
      <c r="L160" s="167">
        <f t="shared" si="54"/>
        <v>1.7964684931016752E-4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7387</v>
      </c>
      <c r="D161" s="171">
        <f t="shared" ref="D161:I161" si="58">D153-SUM(D154:D160)</f>
        <v>3442</v>
      </c>
      <c r="E161" s="171">
        <f t="shared" si="58"/>
        <v>2361</v>
      </c>
      <c r="F161" s="171">
        <f t="shared" si="58"/>
        <v>5128</v>
      </c>
      <c r="G161" s="171">
        <f t="shared" si="58"/>
        <v>6544</v>
      </c>
      <c r="H161" s="171">
        <f t="shared" si="58"/>
        <v>8616</v>
      </c>
      <c r="I161" s="171">
        <f t="shared" si="58"/>
        <v>8612</v>
      </c>
      <c r="J161" s="182">
        <f t="shared" si="56"/>
        <v>-4.6425255338899962E-4</v>
      </c>
      <c r="K161" s="170">
        <f>I161-H161</f>
        <v>-4</v>
      </c>
      <c r="L161" s="172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004C-6AC8-4EF0-9A6D-9900E9964565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E53D3-84E2-499C-817C-214AF0B7E076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1154297</v>
      </c>
      <c r="D9" s="121">
        <v>4.0723847271147084E-2</v>
      </c>
      <c r="E9" s="120">
        <v>98412</v>
      </c>
      <c r="F9" s="121">
        <f t="shared" ref="F9:L21" si="4">IFERROR(E9/C9-1,"-")</f>
        <v>-0.91474291278587749</v>
      </c>
      <c r="G9" s="120">
        <v>786358</v>
      </c>
      <c r="H9" s="121">
        <f t="shared" si="4"/>
        <v>6.9904686420355242</v>
      </c>
      <c r="I9" s="120">
        <v>1105557</v>
      </c>
      <c r="J9" s="121">
        <f t="shared" si="4"/>
        <v>0.40592071295771137</v>
      </c>
      <c r="K9" s="120">
        <v>1165181</v>
      </c>
      <c r="L9" s="121">
        <f t="shared" si="4"/>
        <v>5.3931185818551164E-2</v>
      </c>
      <c r="M9" s="120">
        <v>1119747</v>
      </c>
      <c r="N9" s="121">
        <f>IFERROR(M9/K9-1,"-")</f>
        <v>-3.8993083478017554E-2</v>
      </c>
    </row>
    <row r="10" spans="1:15" x14ac:dyDescent="0.25">
      <c r="A10" s="1" t="s">
        <v>74</v>
      </c>
      <c r="B10" s="119" t="s">
        <v>75</v>
      </c>
      <c r="C10" s="120">
        <v>1115694</v>
      </c>
      <c r="D10" s="121">
        <v>9.8426731776473764E-2</v>
      </c>
      <c r="E10" s="120">
        <v>103727</v>
      </c>
      <c r="F10" s="121">
        <f t="shared" si="4"/>
        <v>-0.90702916749574702</v>
      </c>
      <c r="G10" s="120">
        <v>912484</v>
      </c>
      <c r="H10" s="121">
        <f t="shared" si="4"/>
        <v>7.7969766791674306</v>
      </c>
      <c r="I10" s="120">
        <v>1077344</v>
      </c>
      <c r="J10" s="121">
        <f t="shared" si="4"/>
        <v>0.18067166109213972</v>
      </c>
      <c r="K10" s="120">
        <v>1114324</v>
      </c>
      <c r="L10" s="121">
        <f t="shared" si="4"/>
        <v>3.4325155196483159E-2</v>
      </c>
      <c r="M10" s="120">
        <v>1060335</v>
      </c>
      <c r="N10" s="121">
        <f t="shared" ref="N10:N13" si="5">IFERROR(M10/K10-1,"-")</f>
        <v>-4.8450001974291168E-2</v>
      </c>
    </row>
    <row r="11" spans="1:15" x14ac:dyDescent="0.25">
      <c r="A11" s="1" t="s">
        <v>76</v>
      </c>
      <c r="B11" s="119" t="s">
        <v>77</v>
      </c>
      <c r="C11" s="120">
        <v>496315</v>
      </c>
      <c r="D11" s="121">
        <v>-0.55609507846585093</v>
      </c>
      <c r="E11" s="120">
        <v>122878</v>
      </c>
      <c r="F11" s="121">
        <f t="shared" si="4"/>
        <v>-0.752419330465531</v>
      </c>
      <c r="G11" s="120">
        <v>1057048</v>
      </c>
      <c r="H11" s="121">
        <f t="shared" si="4"/>
        <v>7.6024186591578644</v>
      </c>
      <c r="I11" s="120">
        <v>1098201</v>
      </c>
      <c r="J11" s="121">
        <f t="shared" si="4"/>
        <v>3.8932006871968072E-2</v>
      </c>
      <c r="K11" s="120">
        <v>1198797</v>
      </c>
      <c r="L11" s="121">
        <f t="shared" si="4"/>
        <v>9.1600717901367812E-2</v>
      </c>
      <c r="M11" s="120">
        <v>1094097</v>
      </c>
      <c r="N11" s="121">
        <f t="shared" si="5"/>
        <v>-8.7337555899789532E-2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154899</v>
      </c>
      <c r="F12" s="121" t="str">
        <f t="shared" si="4"/>
        <v>-</v>
      </c>
      <c r="G12" s="120">
        <v>1117075</v>
      </c>
      <c r="H12" s="121">
        <f t="shared" si="4"/>
        <v>6.2116346780805554</v>
      </c>
      <c r="I12" s="120">
        <v>1108018</v>
      </c>
      <c r="J12" s="121">
        <f t="shared" si="4"/>
        <v>-8.107781482890597E-3</v>
      </c>
      <c r="K12" s="120">
        <v>1093882</v>
      </c>
      <c r="L12" s="121">
        <f t="shared" si="4"/>
        <v>-1.2757915485127502E-2</v>
      </c>
      <c r="M12" s="120">
        <v>1104961</v>
      </c>
      <c r="N12" s="121">
        <f t="shared" si="5"/>
        <v>1.0128149105662176E-2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187306</v>
      </c>
      <c r="F13" s="121" t="str">
        <f t="shared" si="4"/>
        <v>-</v>
      </c>
      <c r="G13" s="120">
        <v>995707</v>
      </c>
      <c r="H13" s="121">
        <f t="shared" si="4"/>
        <v>4.3159375567253582</v>
      </c>
      <c r="I13" s="120">
        <v>1038688</v>
      </c>
      <c r="J13" s="121">
        <f t="shared" si="4"/>
        <v>4.3166312981630206E-2</v>
      </c>
      <c r="K13" s="120">
        <v>1088673</v>
      </c>
      <c r="L13" s="121">
        <f t="shared" si="4"/>
        <v>4.8123209279398615E-2</v>
      </c>
      <c r="M13" s="120">
        <v>990589</v>
      </c>
      <c r="N13" s="121">
        <f t="shared" si="5"/>
        <v>-9.0095005571002473E-2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274949</v>
      </c>
      <c r="F14" s="121" t="str">
        <f t="shared" si="4"/>
        <v>-</v>
      </c>
      <c r="G14" s="120">
        <v>1029864</v>
      </c>
      <c r="H14" s="121">
        <f t="shared" si="4"/>
        <v>2.7456546486803006</v>
      </c>
      <c r="I14" s="120">
        <v>1069466</v>
      </c>
      <c r="J14" s="121">
        <f t="shared" si="4"/>
        <v>3.8453621060644982E-2</v>
      </c>
      <c r="K14" s="120">
        <v>1059592</v>
      </c>
      <c r="L14" s="121">
        <f t="shared" si="4"/>
        <v>-9.232645077075885E-3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553215</v>
      </c>
      <c r="F15" s="121" t="str">
        <f t="shared" si="4"/>
        <v>-</v>
      </c>
      <c r="G15" s="120">
        <v>1179956</v>
      </c>
      <c r="H15" s="121">
        <f t="shared" si="4"/>
        <v>1.1329067360791014</v>
      </c>
      <c r="I15" s="120">
        <v>1205442</v>
      </c>
      <c r="J15" s="121">
        <f t="shared" si="4"/>
        <v>2.1599110475305938E-2</v>
      </c>
      <c r="K15" s="120">
        <v>1224963</v>
      </c>
      <c r="L15" s="121">
        <f t="shared" si="4"/>
        <v>1.6194059938180461E-2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285142</v>
      </c>
      <c r="D16" s="121">
        <v>-0.77580532295475102</v>
      </c>
      <c r="E16" s="120">
        <v>796040</v>
      </c>
      <c r="F16" s="121">
        <f t="shared" si="4"/>
        <v>1.7917318388732633</v>
      </c>
      <c r="G16" s="120">
        <v>1241553</v>
      </c>
      <c r="H16" s="121">
        <f t="shared" si="4"/>
        <v>0.55966157479523648</v>
      </c>
      <c r="I16" s="120">
        <v>1271908</v>
      </c>
      <c r="J16" s="121">
        <f t="shared" si="4"/>
        <v>2.4449218035798692E-2</v>
      </c>
      <c r="K16" s="120">
        <v>1304294</v>
      </c>
      <c r="L16" s="121">
        <f t="shared" si="4"/>
        <v>2.5462533453677549E-2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176625</v>
      </c>
      <c r="D17" s="121">
        <v>-0.83348527458313582</v>
      </c>
      <c r="E17" s="120">
        <v>762012</v>
      </c>
      <c r="F17" s="121">
        <f t="shared" si="4"/>
        <v>3.3142929936305734</v>
      </c>
      <c r="G17" s="120">
        <v>1013730</v>
      </c>
      <c r="H17" s="121">
        <f t="shared" si="4"/>
        <v>0.33033338057668393</v>
      </c>
      <c r="I17" s="120">
        <v>1102818</v>
      </c>
      <c r="J17" s="121">
        <f t="shared" si="4"/>
        <v>8.7881388535408833E-2</v>
      </c>
      <c r="K17" s="120">
        <v>1101231</v>
      </c>
      <c r="L17" s="121">
        <f t="shared" si="4"/>
        <v>-1.4390407120666859E-3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137871</v>
      </c>
      <c r="D18" s="121">
        <v>-0.88105535324673312</v>
      </c>
      <c r="E18" s="120">
        <v>953288</v>
      </c>
      <c r="F18" s="121">
        <f t="shared" si="4"/>
        <v>5.9143474697362031</v>
      </c>
      <c r="G18" s="120">
        <v>1125132</v>
      </c>
      <c r="H18" s="121">
        <f t="shared" si="4"/>
        <v>0.18026451607489036</v>
      </c>
      <c r="I18" s="120">
        <v>1207802</v>
      </c>
      <c r="J18" s="121">
        <f t="shared" si="4"/>
        <v>7.3475823281179409E-2</v>
      </c>
      <c r="K18" s="120">
        <v>1223794</v>
      </c>
      <c r="L18" s="121">
        <f t="shared" si="4"/>
        <v>1.3240580823677961E-2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156929</v>
      </c>
      <c r="D19" s="121">
        <v>-0.84682336795520141</v>
      </c>
      <c r="E19" s="120">
        <v>927095</v>
      </c>
      <c r="F19" s="121">
        <f t="shared" si="4"/>
        <v>4.9077353452835357</v>
      </c>
      <c r="G19" s="120">
        <v>1064158</v>
      </c>
      <c r="H19" s="121">
        <f t="shared" si="4"/>
        <v>0.14784137547931975</v>
      </c>
      <c r="I19" s="120">
        <v>1149433</v>
      </c>
      <c r="J19" s="121">
        <f t="shared" si="4"/>
        <v>8.0133777127080696E-2</v>
      </c>
      <c r="K19" s="120">
        <v>1124270</v>
      </c>
      <c r="L19" s="121">
        <f t="shared" si="4"/>
        <v>-2.1891663106940573E-2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196628</v>
      </c>
      <c r="D20" s="121">
        <v>-0.81701635823206764</v>
      </c>
      <c r="E20" s="120">
        <v>829853</v>
      </c>
      <c r="F20" s="121">
        <f t="shared" si="4"/>
        <v>3.220421303171471</v>
      </c>
      <c r="G20" s="120">
        <v>1109322</v>
      </c>
      <c r="H20" s="121">
        <f t="shared" si="4"/>
        <v>0.33676928323450062</v>
      </c>
      <c r="I20" s="120">
        <v>1155840</v>
      </c>
      <c r="J20" s="121">
        <f t="shared" si="4"/>
        <v>4.1933721678647062E-2</v>
      </c>
      <c r="K20" s="120">
        <v>1140612</v>
      </c>
      <c r="L20" s="121">
        <f t="shared" si="4"/>
        <v>-1.3174833887043214E-2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3913809</v>
      </c>
      <c r="D21" s="124">
        <v>-0.70137147683741996</v>
      </c>
      <c r="E21" s="123">
        <v>5763674</v>
      </c>
      <c r="F21" s="124">
        <f t="shared" si="4"/>
        <v>0.47265081152401667</v>
      </c>
      <c r="G21" s="123">
        <v>12632387</v>
      </c>
      <c r="H21" s="124">
        <f t="shared" si="4"/>
        <v>1.1917247575071039</v>
      </c>
      <c r="I21" s="123">
        <v>13590517</v>
      </c>
      <c r="J21" s="124">
        <f t="shared" si="4"/>
        <v>7.5847106330735325E-2</v>
      </c>
      <c r="K21" s="123">
        <v>13839613</v>
      </c>
      <c r="L21" s="124">
        <f t="shared" si="4"/>
        <v>1.8328662551983843E-2</v>
      </c>
      <c r="M21" s="123">
        <v>5369729</v>
      </c>
      <c r="N21" s="124">
        <v>-5.1428255474392004E-2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2" t="s">
        <v>274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249</v>
      </c>
      <c r="G30" s="118" t="s">
        <v>71</v>
      </c>
      <c r="H30" s="117" t="s">
        <v>249</v>
      </c>
      <c r="I30" s="118" t="s">
        <v>71</v>
      </c>
      <c r="J30" s="117" t="s">
        <v>249</v>
      </c>
      <c r="K30" s="118" t="s">
        <v>71</v>
      </c>
      <c r="L30" s="117" t="s">
        <v>249</v>
      </c>
      <c r="M30" s="118" t="s">
        <v>71</v>
      </c>
      <c r="N30" s="117" t="s">
        <v>275</v>
      </c>
    </row>
    <row r="31" spans="1:15" x14ac:dyDescent="0.25">
      <c r="B31" s="119" t="s">
        <v>73</v>
      </c>
      <c r="C31" s="120">
        <v>47398</v>
      </c>
      <c r="D31" s="121">
        <v>-4.6893223406394569E-2</v>
      </c>
      <c r="E31" s="120">
        <v>19326</v>
      </c>
      <c r="F31" s="121">
        <f t="shared" ref="F31:L43" si="6">IFERROR(E31/C31-1,"-")</f>
        <v>-0.59226127684712437</v>
      </c>
      <c r="G31" s="120">
        <v>44512</v>
      </c>
      <c r="H31" s="121">
        <f t="shared" si="6"/>
        <v>1.303218462175308</v>
      </c>
      <c r="I31" s="120">
        <v>49718</v>
      </c>
      <c r="J31" s="121">
        <f t="shared" si="6"/>
        <v>0.11695722501797268</v>
      </c>
      <c r="K31" s="120">
        <v>41092</v>
      </c>
      <c r="L31" s="121">
        <f t="shared" si="6"/>
        <v>-0.17349853171889451</v>
      </c>
      <c r="M31" s="120">
        <v>33957</v>
      </c>
      <c r="N31" s="121">
        <f t="shared" ref="N31:N35" si="7">IFERROR(M31/K31-1,"-")</f>
        <v>-0.17363477075829847</v>
      </c>
    </row>
    <row r="32" spans="1:15" x14ac:dyDescent="0.25">
      <c r="B32" s="119" t="s">
        <v>75</v>
      </c>
      <c r="C32" s="120">
        <v>34168</v>
      </c>
      <c r="D32" s="121">
        <v>-0.11951760037107662</v>
      </c>
      <c r="E32" s="120">
        <v>21953</v>
      </c>
      <c r="F32" s="121">
        <f t="shared" si="6"/>
        <v>-0.35749824397096697</v>
      </c>
      <c r="G32" s="120">
        <v>38037</v>
      </c>
      <c r="H32" s="121">
        <f t="shared" si="6"/>
        <v>0.73265612900286969</v>
      </c>
      <c r="I32" s="120">
        <v>32612</v>
      </c>
      <c r="J32" s="121">
        <f t="shared" si="6"/>
        <v>-0.14262428687856565</v>
      </c>
      <c r="K32" s="120">
        <v>40708</v>
      </c>
      <c r="L32" s="121">
        <f t="shared" si="6"/>
        <v>0.2482521771127193</v>
      </c>
      <c r="M32" s="120">
        <v>24123</v>
      </c>
      <c r="N32" s="121">
        <f t="shared" si="7"/>
        <v>-0.40741377616193375</v>
      </c>
    </row>
    <row r="33" spans="2:15" x14ac:dyDescent="0.25">
      <c r="B33" s="119" t="s">
        <v>77</v>
      </c>
      <c r="C33" s="120">
        <v>13967</v>
      </c>
      <c r="D33" s="121">
        <v>-0.7426813316383869</v>
      </c>
      <c r="E33" s="120">
        <v>35216</v>
      </c>
      <c r="F33" s="121">
        <f t="shared" si="6"/>
        <v>1.5213718049688554</v>
      </c>
      <c r="G33" s="120">
        <v>39226</v>
      </c>
      <c r="H33" s="121">
        <f t="shared" si="6"/>
        <v>0.11386869604725125</v>
      </c>
      <c r="I33" s="120">
        <v>39802</v>
      </c>
      <c r="J33" s="121">
        <f t="shared" si="6"/>
        <v>1.4684138071687114E-2</v>
      </c>
      <c r="K33" s="120">
        <v>49287</v>
      </c>
      <c r="L33" s="121">
        <f t="shared" si="6"/>
        <v>0.23830460780865281</v>
      </c>
      <c r="M33" s="120">
        <v>31246</v>
      </c>
      <c r="N33" s="121">
        <f t="shared" si="7"/>
        <v>-0.36603972649988836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48544</v>
      </c>
      <c r="F34" s="121" t="str">
        <f t="shared" si="6"/>
        <v>-</v>
      </c>
      <c r="G34" s="120">
        <v>70700</v>
      </c>
      <c r="H34" s="121">
        <f t="shared" si="6"/>
        <v>0.45641067897165466</v>
      </c>
      <c r="I34" s="120">
        <v>73095</v>
      </c>
      <c r="J34" s="121">
        <f t="shared" si="6"/>
        <v>3.3875530410183874E-2</v>
      </c>
      <c r="K34" s="120">
        <v>39075</v>
      </c>
      <c r="L34" s="121">
        <f t="shared" si="6"/>
        <v>-0.4654217114713729</v>
      </c>
      <c r="M34" s="120">
        <v>54460</v>
      </c>
      <c r="N34" s="121">
        <f t="shared" si="7"/>
        <v>0.39373000639795275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59583</v>
      </c>
      <c r="F35" s="121" t="str">
        <f t="shared" si="6"/>
        <v>-</v>
      </c>
      <c r="G35" s="120">
        <v>79634</v>
      </c>
      <c r="H35" s="121">
        <f t="shared" si="6"/>
        <v>0.33652216236174737</v>
      </c>
      <c r="I35" s="120">
        <v>56792</v>
      </c>
      <c r="J35" s="121">
        <f t="shared" si="6"/>
        <v>-0.2868372805585554</v>
      </c>
      <c r="K35" s="120">
        <v>58856</v>
      </c>
      <c r="L35" s="121">
        <f t="shared" si="6"/>
        <v>3.634314692210161E-2</v>
      </c>
      <c r="M35" s="120">
        <v>53957</v>
      </c>
      <c r="N35" s="121">
        <f t="shared" si="7"/>
        <v>-8.3237053146663076E-2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87510</v>
      </c>
      <c r="F36" s="121" t="str">
        <f t="shared" si="6"/>
        <v>-</v>
      </c>
      <c r="G36" s="120">
        <v>87469</v>
      </c>
      <c r="H36" s="121">
        <f t="shared" si="6"/>
        <v>-4.6851788367041625E-4</v>
      </c>
      <c r="I36" s="120">
        <v>83729</v>
      </c>
      <c r="J36" s="121">
        <f t="shared" si="6"/>
        <v>-4.2758005693445678E-2</v>
      </c>
      <c r="K36" s="120">
        <v>72097</v>
      </c>
      <c r="L36" s="121">
        <f t="shared" si="6"/>
        <v>-0.13892438701047427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162890</v>
      </c>
      <c r="F37" s="121" t="str">
        <f t="shared" si="6"/>
        <v>-</v>
      </c>
      <c r="G37" s="120">
        <v>131999</v>
      </c>
      <c r="H37" s="121">
        <f t="shared" si="6"/>
        <v>-0.1896433175762785</v>
      </c>
      <c r="I37" s="120">
        <v>108487</v>
      </c>
      <c r="J37" s="121">
        <f t="shared" si="6"/>
        <v>-0.17812256153455708</v>
      </c>
      <c r="K37" s="120">
        <v>93879</v>
      </c>
      <c r="L37" s="121">
        <f t="shared" si="6"/>
        <v>-0.13465207812917679</v>
      </c>
      <c r="M37" s="120"/>
      <c r="N37" s="121"/>
    </row>
    <row r="38" spans="2:15" x14ac:dyDescent="0.25">
      <c r="B38" s="119" t="s">
        <v>87</v>
      </c>
      <c r="C38" s="120">
        <v>115637</v>
      </c>
      <c r="D38" s="121">
        <v>-0.39925086239142182</v>
      </c>
      <c r="E38" s="120">
        <v>207618</v>
      </c>
      <c r="F38" s="121">
        <f t="shared" si="6"/>
        <v>0.79542879874088745</v>
      </c>
      <c r="G38" s="120">
        <v>165148</v>
      </c>
      <c r="H38" s="121">
        <f t="shared" si="6"/>
        <v>-0.20455837162481094</v>
      </c>
      <c r="I38" s="120">
        <v>131486</v>
      </c>
      <c r="J38" s="121">
        <f t="shared" si="6"/>
        <v>-0.20382929251338189</v>
      </c>
      <c r="K38" s="120">
        <v>132181</v>
      </c>
      <c r="L38" s="121">
        <f t="shared" si="6"/>
        <v>5.2857338423861755E-3</v>
      </c>
      <c r="M38" s="120"/>
      <c r="N38" s="121"/>
    </row>
    <row r="39" spans="2:15" x14ac:dyDescent="0.25">
      <c r="B39" s="119" t="s">
        <v>89</v>
      </c>
      <c r="C39" s="120">
        <v>76690</v>
      </c>
      <c r="D39" s="121">
        <v>-0.30062468651680274</v>
      </c>
      <c r="E39" s="120">
        <v>114059</v>
      </c>
      <c r="F39" s="121">
        <f t="shared" si="6"/>
        <v>0.48727343851871163</v>
      </c>
      <c r="G39" s="120">
        <v>90471</v>
      </c>
      <c r="H39" s="121">
        <f t="shared" si="6"/>
        <v>-0.20680524991451787</v>
      </c>
      <c r="I39" s="120">
        <v>81203</v>
      </c>
      <c r="J39" s="121">
        <f t="shared" si="6"/>
        <v>-0.10244166639033503</v>
      </c>
      <c r="K39" s="120">
        <v>74099</v>
      </c>
      <c r="L39" s="121">
        <f t="shared" si="6"/>
        <v>-8.7484452544856706E-2</v>
      </c>
      <c r="M39" s="120"/>
      <c r="N39" s="121"/>
    </row>
    <row r="40" spans="2:15" x14ac:dyDescent="0.25">
      <c r="B40" s="119" t="s">
        <v>91</v>
      </c>
      <c r="C40" s="120">
        <v>41506</v>
      </c>
      <c r="D40" s="121">
        <v>-0.4542131285503892</v>
      </c>
      <c r="E40" s="120">
        <v>70918</v>
      </c>
      <c r="F40" s="121">
        <f t="shared" si="6"/>
        <v>0.70862044041825278</v>
      </c>
      <c r="G40" s="120">
        <v>58177</v>
      </c>
      <c r="H40" s="121">
        <f t="shared" si="6"/>
        <v>-0.17965819679065964</v>
      </c>
      <c r="I40" s="120">
        <v>58380</v>
      </c>
      <c r="J40" s="121">
        <f t="shared" si="6"/>
        <v>3.4893514619178667E-3</v>
      </c>
      <c r="K40" s="120">
        <v>51466</v>
      </c>
      <c r="L40" s="121">
        <f t="shared" si="6"/>
        <v>-0.11843096951010623</v>
      </c>
      <c r="M40" s="120"/>
      <c r="N40" s="121"/>
    </row>
    <row r="41" spans="2:15" x14ac:dyDescent="0.25">
      <c r="B41" s="119" t="s">
        <v>93</v>
      </c>
      <c r="C41" s="120">
        <v>17324</v>
      </c>
      <c r="D41" s="121">
        <v>-0.62328484136821283</v>
      </c>
      <c r="E41" s="120">
        <v>38501</v>
      </c>
      <c r="F41" s="121">
        <f t="shared" si="6"/>
        <v>1.2224082198106672</v>
      </c>
      <c r="G41" s="120">
        <v>48949</v>
      </c>
      <c r="H41" s="121">
        <f t="shared" si="6"/>
        <v>0.27136957481623858</v>
      </c>
      <c r="I41" s="120">
        <v>43524</v>
      </c>
      <c r="J41" s="121">
        <f t="shared" si="6"/>
        <v>-0.11082963901203291</v>
      </c>
      <c r="K41" s="120">
        <v>38079</v>
      </c>
      <c r="L41" s="121">
        <f t="shared" si="6"/>
        <v>-0.12510339123242353</v>
      </c>
      <c r="M41" s="120"/>
      <c r="N41" s="121"/>
    </row>
    <row r="42" spans="2:15" x14ac:dyDescent="0.25">
      <c r="B42" s="119" t="s">
        <v>95</v>
      </c>
      <c r="C42" s="120">
        <v>21994</v>
      </c>
      <c r="D42" s="121">
        <v>-0.60482248095443436</v>
      </c>
      <c r="E42" s="120">
        <v>59976</v>
      </c>
      <c r="F42" s="121">
        <f t="shared" si="6"/>
        <v>1.726925525143221</v>
      </c>
      <c r="G42" s="120">
        <v>69802</v>
      </c>
      <c r="H42" s="121">
        <f t="shared" si="6"/>
        <v>0.16383219954648531</v>
      </c>
      <c r="I42" s="120">
        <v>58414</v>
      </c>
      <c r="J42" s="121">
        <f t="shared" si="6"/>
        <v>-0.16314718775966308</v>
      </c>
      <c r="K42" s="120">
        <v>51791</v>
      </c>
      <c r="L42" s="121">
        <f t="shared" si="6"/>
        <v>-0.11338035402472013</v>
      </c>
      <c r="M42" s="120"/>
      <c r="N42" s="121"/>
    </row>
    <row r="43" spans="2:15" ht="15.75" x14ac:dyDescent="0.25">
      <c r="B43" s="122" t="s">
        <v>32</v>
      </c>
      <c r="C43" s="123">
        <v>419753</v>
      </c>
      <c r="D43" s="124">
        <v>-0.58587046495635764</v>
      </c>
      <c r="E43" s="123">
        <v>926094</v>
      </c>
      <c r="F43" s="124">
        <f t="shared" si="6"/>
        <v>1.2062832189406629</v>
      </c>
      <c r="G43" s="123">
        <v>924124</v>
      </c>
      <c r="H43" s="124">
        <f t="shared" si="6"/>
        <v>-2.1272138681386332E-3</v>
      </c>
      <c r="I43" s="123">
        <v>817242</v>
      </c>
      <c r="J43" s="124">
        <f t="shared" si="6"/>
        <v>-0.11565763901814041</v>
      </c>
      <c r="K43" s="123">
        <v>742610</v>
      </c>
      <c r="L43" s="124">
        <f t="shared" si="6"/>
        <v>-9.132178718176498E-2</v>
      </c>
      <c r="M43" s="123">
        <v>197743</v>
      </c>
      <c r="N43" s="124">
        <v>-0.13656131832432383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2" t="s">
        <v>276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249</v>
      </c>
      <c r="G52" s="118" t="s">
        <v>71</v>
      </c>
      <c r="H52" s="117" t="s">
        <v>249</v>
      </c>
      <c r="I52" s="118" t="s">
        <v>71</v>
      </c>
      <c r="J52" s="117" t="s">
        <v>249</v>
      </c>
      <c r="K52" s="118" t="s">
        <v>71</v>
      </c>
      <c r="L52" s="117" t="s">
        <v>249</v>
      </c>
      <c r="M52" s="118" t="s">
        <v>71</v>
      </c>
      <c r="N52" s="117" t="s">
        <v>275</v>
      </c>
    </row>
    <row r="53" spans="1:15" x14ac:dyDescent="0.25">
      <c r="A53" s="1">
        <v>1</v>
      </c>
      <c r="B53" s="119" t="s">
        <v>73</v>
      </c>
      <c r="C53" s="120">
        <v>30767</v>
      </c>
      <c r="D53" s="121">
        <v>-5.3759803167768738E-2</v>
      </c>
      <c r="E53" s="120">
        <v>9569</v>
      </c>
      <c r="F53" s="121">
        <f>IFERROR(E53/C53-1,"-")</f>
        <v>-0.6889849514089772</v>
      </c>
      <c r="G53" s="120">
        <v>30162</v>
      </c>
      <c r="H53" s="121">
        <f>IFERROR(G53/E53-1,"-")</f>
        <v>2.1520535061134916</v>
      </c>
      <c r="I53" s="120">
        <v>32270</v>
      </c>
      <c r="J53" s="121">
        <f>IFERROR(I53/G53-1,"-")</f>
        <v>6.9889264637623461E-2</v>
      </c>
      <c r="K53" s="120">
        <v>31109</v>
      </c>
      <c r="L53" s="121">
        <f>IFERROR(K53/I53-1,"-")</f>
        <v>-3.597768825534553E-2</v>
      </c>
      <c r="M53" s="120">
        <v>24602</v>
      </c>
      <c r="N53" s="121">
        <f t="shared" ref="N53:N57" si="8">IFERROR(M53/K53-1,"-")</f>
        <v>-0.20916776495547917</v>
      </c>
    </row>
    <row r="54" spans="1:15" x14ac:dyDescent="0.25">
      <c r="A54" s="1">
        <v>2</v>
      </c>
      <c r="B54" s="119" t="s">
        <v>75</v>
      </c>
      <c r="C54" s="120">
        <v>20181</v>
      </c>
      <c r="D54" s="121">
        <v>-0.21398247322297959</v>
      </c>
      <c r="E54" s="120">
        <v>9899</v>
      </c>
      <c r="F54" s="121">
        <f t="shared" ref="F54:L65" si="9">IFERROR(E54/C54-1,"-")</f>
        <v>-0.50948912343293196</v>
      </c>
      <c r="G54" s="120">
        <v>26209</v>
      </c>
      <c r="H54" s="121">
        <f t="shared" si="9"/>
        <v>1.6476411758763509</v>
      </c>
      <c r="I54" s="120">
        <v>22101</v>
      </c>
      <c r="J54" s="121">
        <f t="shared" si="9"/>
        <v>-0.15674005112747524</v>
      </c>
      <c r="K54" s="120">
        <v>24748</v>
      </c>
      <c r="L54" s="121">
        <f t="shared" si="9"/>
        <v>0.11976833627437666</v>
      </c>
      <c r="M54" s="120">
        <v>17811</v>
      </c>
      <c r="N54" s="121">
        <f t="shared" si="8"/>
        <v>-0.28030547923064486</v>
      </c>
    </row>
    <row r="55" spans="1:15" x14ac:dyDescent="0.25">
      <c r="A55" s="1">
        <v>3</v>
      </c>
      <c r="B55" s="119" t="s">
        <v>77</v>
      </c>
      <c r="C55" s="120">
        <v>8492</v>
      </c>
      <c r="D55" s="121">
        <v>-0.70155338440992487</v>
      </c>
      <c r="E55" s="120">
        <v>15470</v>
      </c>
      <c r="F55" s="121">
        <f t="shared" si="9"/>
        <v>0.82171455487517653</v>
      </c>
      <c r="G55" s="120">
        <v>27580</v>
      </c>
      <c r="H55" s="121">
        <f t="shared" si="9"/>
        <v>0.7828054298642535</v>
      </c>
      <c r="I55" s="120">
        <v>26189</v>
      </c>
      <c r="J55" s="121">
        <f t="shared" si="9"/>
        <v>-5.0435097897026826E-2</v>
      </c>
      <c r="K55" s="120">
        <v>33643</v>
      </c>
      <c r="L55" s="121">
        <f t="shared" si="9"/>
        <v>0.28462331513230743</v>
      </c>
      <c r="M55" s="120">
        <v>23055</v>
      </c>
      <c r="N55" s="121">
        <f t="shared" si="8"/>
        <v>-0.31471628570579313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21241</v>
      </c>
      <c r="F56" s="121" t="str">
        <f t="shared" si="9"/>
        <v>-</v>
      </c>
      <c r="G56" s="120">
        <v>45950</v>
      </c>
      <c r="H56" s="121">
        <f t="shared" si="9"/>
        <v>1.1632691492867568</v>
      </c>
      <c r="I56" s="120">
        <v>47885</v>
      </c>
      <c r="J56" s="121">
        <f t="shared" si="9"/>
        <v>4.2110990206746468E-2</v>
      </c>
      <c r="K56" s="120">
        <v>25316</v>
      </c>
      <c r="L56" s="121">
        <f t="shared" si="9"/>
        <v>-0.47131669625143569</v>
      </c>
      <c r="M56" s="120">
        <v>36029</v>
      </c>
      <c r="N56" s="121">
        <f t="shared" si="8"/>
        <v>0.42317111708010735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28919</v>
      </c>
      <c r="F57" s="121" t="str">
        <f t="shared" si="9"/>
        <v>-</v>
      </c>
      <c r="G57" s="120">
        <v>53768</v>
      </c>
      <c r="H57" s="121">
        <f t="shared" si="9"/>
        <v>0.85926207683529854</v>
      </c>
      <c r="I57" s="120">
        <v>37828</v>
      </c>
      <c r="J57" s="121">
        <f t="shared" si="9"/>
        <v>-0.29645886028864754</v>
      </c>
      <c r="K57" s="120">
        <v>40404</v>
      </c>
      <c r="L57" s="121">
        <f t="shared" si="9"/>
        <v>6.8097705403404873E-2</v>
      </c>
      <c r="M57" s="120">
        <v>34728</v>
      </c>
      <c r="N57" s="121">
        <f t="shared" si="8"/>
        <v>-0.14048114048114047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46951</v>
      </c>
      <c r="F58" s="121" t="str">
        <f t="shared" si="9"/>
        <v>-</v>
      </c>
      <c r="G58" s="120">
        <v>59477</v>
      </c>
      <c r="H58" s="121">
        <f t="shared" si="9"/>
        <v>0.26678877979169768</v>
      </c>
      <c r="I58" s="120">
        <v>57202</v>
      </c>
      <c r="J58" s="121">
        <f t="shared" si="9"/>
        <v>-3.8250079862804154E-2</v>
      </c>
      <c r="K58" s="120">
        <v>50727</v>
      </c>
      <c r="L58" s="121">
        <f t="shared" si="9"/>
        <v>-0.11319534282018107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107391</v>
      </c>
      <c r="F59" s="121" t="str">
        <f t="shared" si="9"/>
        <v>-</v>
      </c>
      <c r="G59" s="120">
        <v>95238</v>
      </c>
      <c r="H59" s="121">
        <f t="shared" si="9"/>
        <v>-0.11316590775763335</v>
      </c>
      <c r="I59" s="120">
        <v>76008</v>
      </c>
      <c r="J59" s="121">
        <f t="shared" si="9"/>
        <v>-0.20191520191520196</v>
      </c>
      <c r="K59" s="120">
        <v>64860</v>
      </c>
      <c r="L59" s="121">
        <f t="shared" si="9"/>
        <v>-0.14666877170824122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60233</v>
      </c>
      <c r="D60" s="121">
        <v>-0.4715151834206347</v>
      </c>
      <c r="E60" s="120">
        <v>144260</v>
      </c>
      <c r="F60" s="121">
        <f t="shared" si="9"/>
        <v>1.3950326233128019</v>
      </c>
      <c r="G60" s="120">
        <v>115097</v>
      </c>
      <c r="H60" s="121">
        <f t="shared" si="9"/>
        <v>-0.20215582975183699</v>
      </c>
      <c r="I60" s="120">
        <v>89047</v>
      </c>
      <c r="J60" s="121">
        <f t="shared" si="9"/>
        <v>-0.22633083399219789</v>
      </c>
      <c r="K60" s="120">
        <v>94133</v>
      </c>
      <c r="L60" s="121">
        <f t="shared" si="9"/>
        <v>5.711590508383213E-2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36380</v>
      </c>
      <c r="D61" s="121">
        <v>-0.41633242419380712</v>
      </c>
      <c r="E61" s="120">
        <v>78666</v>
      </c>
      <c r="F61" s="121">
        <f t="shared" si="9"/>
        <v>1.1623419461242439</v>
      </c>
      <c r="G61" s="120">
        <v>63414</v>
      </c>
      <c r="H61" s="121">
        <f t="shared" si="9"/>
        <v>-0.19388299900846617</v>
      </c>
      <c r="I61" s="120">
        <v>57144</v>
      </c>
      <c r="J61" s="121">
        <f t="shared" si="9"/>
        <v>-9.8874065663733579E-2</v>
      </c>
      <c r="K61" s="120">
        <v>54493</v>
      </c>
      <c r="L61" s="121">
        <f t="shared" si="9"/>
        <v>-4.6391572168556605E-2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19194</v>
      </c>
      <c r="D62" s="121">
        <v>-0.58614890359861138</v>
      </c>
      <c r="E62" s="120">
        <v>50943</v>
      </c>
      <c r="F62" s="121">
        <f t="shared" si="9"/>
        <v>1.6541106595811192</v>
      </c>
      <c r="G62" s="120">
        <v>42541</v>
      </c>
      <c r="H62" s="121">
        <f t="shared" si="9"/>
        <v>-0.16492943093261092</v>
      </c>
      <c r="I62" s="120">
        <v>42102</v>
      </c>
      <c r="J62" s="121">
        <f t="shared" si="9"/>
        <v>-1.0319456524294224E-2</v>
      </c>
      <c r="K62" s="120">
        <v>37191</v>
      </c>
      <c r="L62" s="121">
        <f t="shared" si="9"/>
        <v>-0.11664529000997581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8529</v>
      </c>
      <c r="D63" s="121">
        <v>-0.71527290936404608</v>
      </c>
      <c r="E63" s="120">
        <v>28449</v>
      </c>
      <c r="F63" s="121">
        <f t="shared" si="9"/>
        <v>2.3355610270840663</v>
      </c>
      <c r="G63" s="120">
        <v>32686</v>
      </c>
      <c r="H63" s="121">
        <f t="shared" si="9"/>
        <v>0.14893317867060363</v>
      </c>
      <c r="I63" s="120">
        <v>32224</v>
      </c>
      <c r="J63" s="121">
        <f t="shared" si="9"/>
        <v>-1.4134491831365059E-2</v>
      </c>
      <c r="K63" s="120">
        <v>27291</v>
      </c>
      <c r="L63" s="121">
        <f t="shared" si="9"/>
        <v>-0.15308465739821253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13051</v>
      </c>
      <c r="D64" s="121">
        <v>-0.63181651479673873</v>
      </c>
      <c r="E64" s="120">
        <v>42442</v>
      </c>
      <c r="F64" s="121">
        <f t="shared" si="9"/>
        <v>2.2520113401271935</v>
      </c>
      <c r="G64" s="120">
        <v>45431</v>
      </c>
      <c r="H64" s="121">
        <f t="shared" si="9"/>
        <v>7.0425521888695108E-2</v>
      </c>
      <c r="I64" s="120">
        <v>40736</v>
      </c>
      <c r="J64" s="121">
        <f t="shared" si="9"/>
        <v>-0.10334353194954982</v>
      </c>
      <c r="K64" s="120">
        <v>39486</v>
      </c>
      <c r="L64" s="121">
        <f t="shared" si="9"/>
        <v>-3.0685388845247408E-2</v>
      </c>
      <c r="M64" s="120"/>
      <c r="N64" s="121"/>
    </row>
    <row r="65" spans="1:15" ht="15.75" x14ac:dyDescent="0.25">
      <c r="B65" s="122" t="s">
        <v>32</v>
      </c>
      <c r="C65" s="123">
        <v>222316</v>
      </c>
      <c r="D65" s="124">
        <v>-0.6320654323623407</v>
      </c>
      <c r="E65" s="123">
        <v>584200</v>
      </c>
      <c r="F65" s="124">
        <f t="shared" si="9"/>
        <v>1.6277910721675455</v>
      </c>
      <c r="G65" s="123">
        <v>637553</v>
      </c>
      <c r="H65" s="124">
        <f t="shared" si="9"/>
        <v>9.1326600479287867E-2</v>
      </c>
      <c r="I65" s="123">
        <v>560736</v>
      </c>
      <c r="J65" s="124">
        <f t="shared" si="9"/>
        <v>-0.12048723792374905</v>
      </c>
      <c r="K65" s="123">
        <v>523401</v>
      </c>
      <c r="L65" s="124">
        <f t="shared" si="9"/>
        <v>-6.6582134908406143E-2</v>
      </c>
      <c r="M65" s="123">
        <v>136225</v>
      </c>
      <c r="N65" s="124">
        <v>-0.12237469398273415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2" t="s">
        <v>277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249</v>
      </c>
      <c r="G74" s="118" t="s">
        <v>71</v>
      </c>
      <c r="H74" s="117" t="s">
        <v>249</v>
      </c>
      <c r="I74" s="118" t="s">
        <v>71</v>
      </c>
      <c r="J74" s="117" t="s">
        <v>249</v>
      </c>
      <c r="K74" s="118" t="s">
        <v>71</v>
      </c>
      <c r="L74" s="117" t="s">
        <v>249</v>
      </c>
      <c r="M74" s="118" t="s">
        <v>71</v>
      </c>
      <c r="N74" s="117" t="s">
        <v>275</v>
      </c>
    </row>
    <row r="75" spans="1:15" x14ac:dyDescent="0.25">
      <c r="A75" s="1">
        <v>1</v>
      </c>
      <c r="B75" s="119" t="s">
        <v>73</v>
      </c>
      <c r="C75" s="120">
        <v>16631</v>
      </c>
      <c r="D75" s="121">
        <v>-3.3923903572465886E-2</v>
      </c>
      <c r="E75" s="120">
        <v>9757</v>
      </c>
      <c r="F75" s="121">
        <f>IFERROR(E75/C75-1,"-")</f>
        <v>-0.41332451446094642</v>
      </c>
      <c r="G75" s="120">
        <v>14350</v>
      </c>
      <c r="H75" s="121">
        <f>IFERROR(G75/E75-1,"-")</f>
        <v>0.47073895664651011</v>
      </c>
      <c r="I75" s="120">
        <v>17448</v>
      </c>
      <c r="J75" s="121">
        <f>IFERROR(I75/G75-1,"-")</f>
        <v>0.21588850174216034</v>
      </c>
      <c r="K75" s="120">
        <v>9983</v>
      </c>
      <c r="L75" s="121">
        <f>IFERROR(K75/I75-1,"-")</f>
        <v>-0.42784273269142592</v>
      </c>
      <c r="M75" s="120">
        <v>9355</v>
      </c>
      <c r="N75" s="121">
        <f t="shared" ref="N75:N79" si="10">IFERROR(M75/K75-1,"-")</f>
        <v>-6.2906941801061822E-2</v>
      </c>
    </row>
    <row r="76" spans="1:15" x14ac:dyDescent="0.25">
      <c r="A76" s="1">
        <v>2</v>
      </c>
      <c r="B76" s="119" t="s">
        <v>75</v>
      </c>
      <c r="C76" s="120">
        <v>13987</v>
      </c>
      <c r="D76" s="121">
        <v>6.518924682050109E-2</v>
      </c>
      <c r="E76" s="120">
        <v>12054</v>
      </c>
      <c r="F76" s="121">
        <f t="shared" ref="F76:L87" si="11">IFERROR(E76/C76-1,"-")</f>
        <v>-0.13819975691713737</v>
      </c>
      <c r="G76" s="120">
        <v>11828</v>
      </c>
      <c r="H76" s="121">
        <f t="shared" si="11"/>
        <v>-1.8748962999834085E-2</v>
      </c>
      <c r="I76" s="120">
        <v>10511</v>
      </c>
      <c r="J76" s="121">
        <f t="shared" si="11"/>
        <v>-0.11134595874196818</v>
      </c>
      <c r="K76" s="120">
        <v>15960</v>
      </c>
      <c r="L76" s="121">
        <f t="shared" si="11"/>
        <v>0.51840928551041765</v>
      </c>
      <c r="M76" s="120">
        <v>6312</v>
      </c>
      <c r="N76" s="121">
        <f t="shared" si="10"/>
        <v>-0.60451127819548867</v>
      </c>
    </row>
    <row r="77" spans="1:15" x14ac:dyDescent="0.25">
      <c r="A77" s="1">
        <v>3</v>
      </c>
      <c r="B77" s="119" t="s">
        <v>77</v>
      </c>
      <c r="C77" s="120">
        <v>5475</v>
      </c>
      <c r="D77" s="121">
        <v>-0.78799612778315586</v>
      </c>
      <c r="E77" s="120">
        <v>19746</v>
      </c>
      <c r="F77" s="121">
        <f t="shared" si="11"/>
        <v>2.6065753424657534</v>
      </c>
      <c r="G77" s="120">
        <v>11646</v>
      </c>
      <c r="H77" s="121">
        <f t="shared" si="11"/>
        <v>-0.4102096627164995</v>
      </c>
      <c r="I77" s="120">
        <v>13613</v>
      </c>
      <c r="J77" s="121">
        <f t="shared" si="11"/>
        <v>0.16889919285591626</v>
      </c>
      <c r="K77" s="120">
        <v>15644</v>
      </c>
      <c r="L77" s="121">
        <f t="shared" si="11"/>
        <v>0.14919562183207224</v>
      </c>
      <c r="M77" s="120">
        <v>8191</v>
      </c>
      <c r="N77" s="121">
        <f t="shared" si="10"/>
        <v>-0.47641268217847099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27303</v>
      </c>
      <c r="F78" s="121" t="str">
        <f t="shared" si="11"/>
        <v>-</v>
      </c>
      <c r="G78" s="120">
        <v>24750</v>
      </c>
      <c r="H78" s="121">
        <f t="shared" si="11"/>
        <v>-9.3506208108999012E-2</v>
      </c>
      <c r="I78" s="120">
        <v>25210</v>
      </c>
      <c r="J78" s="121">
        <f t="shared" si="11"/>
        <v>1.8585858585858483E-2</v>
      </c>
      <c r="K78" s="120">
        <v>13759</v>
      </c>
      <c r="L78" s="121">
        <f t="shared" si="11"/>
        <v>-0.4542245140817136</v>
      </c>
      <c r="M78" s="120">
        <v>18431</v>
      </c>
      <c r="N78" s="121">
        <f t="shared" si="10"/>
        <v>0.33955956101460871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30664</v>
      </c>
      <c r="F79" s="121" t="str">
        <f t="shared" si="11"/>
        <v>-</v>
      </c>
      <c r="G79" s="120">
        <v>25866</v>
      </c>
      <c r="H79" s="121">
        <f t="shared" si="11"/>
        <v>-0.15647012783720327</v>
      </c>
      <c r="I79" s="120">
        <v>18964</v>
      </c>
      <c r="J79" s="121">
        <f t="shared" si="11"/>
        <v>-0.26683677414366347</v>
      </c>
      <c r="K79" s="120">
        <v>18452</v>
      </c>
      <c r="L79" s="121">
        <f t="shared" si="11"/>
        <v>-2.6998523518245054E-2</v>
      </c>
      <c r="M79" s="120">
        <v>19229</v>
      </c>
      <c r="N79" s="121">
        <f t="shared" si="10"/>
        <v>4.2109256449165411E-2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40559</v>
      </c>
      <c r="F80" s="121" t="str">
        <f t="shared" si="11"/>
        <v>-</v>
      </c>
      <c r="G80" s="120">
        <v>27992</v>
      </c>
      <c r="H80" s="121">
        <f t="shared" si="11"/>
        <v>-0.30984491728099806</v>
      </c>
      <c r="I80" s="120">
        <v>26527</v>
      </c>
      <c r="J80" s="121">
        <f t="shared" si="11"/>
        <v>-5.2336381823378075E-2</v>
      </c>
      <c r="K80" s="120">
        <v>21370</v>
      </c>
      <c r="L80" s="121">
        <f t="shared" si="11"/>
        <v>-0.19440569985297995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55499</v>
      </c>
      <c r="F81" s="121" t="str">
        <f t="shared" si="11"/>
        <v>-</v>
      </c>
      <c r="G81" s="120">
        <v>36761</v>
      </c>
      <c r="H81" s="121">
        <f t="shared" si="11"/>
        <v>-0.33762770500369377</v>
      </c>
      <c r="I81" s="120">
        <v>32479</v>
      </c>
      <c r="J81" s="121">
        <f t="shared" si="11"/>
        <v>-0.11648214139985313</v>
      </c>
      <c r="K81" s="120">
        <v>29019</v>
      </c>
      <c r="L81" s="121">
        <f t="shared" si="11"/>
        <v>-0.10653037347208971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55404</v>
      </c>
      <c r="D82" s="121">
        <v>-0.2943513978220722</v>
      </c>
      <c r="E82" s="120">
        <v>63358</v>
      </c>
      <c r="F82" s="121">
        <f t="shared" si="11"/>
        <v>0.14356364161432378</v>
      </c>
      <c r="G82" s="120">
        <v>50051</v>
      </c>
      <c r="H82" s="121">
        <f t="shared" si="11"/>
        <v>-0.21002872565421893</v>
      </c>
      <c r="I82" s="120">
        <v>42439</v>
      </c>
      <c r="J82" s="121">
        <f t="shared" si="11"/>
        <v>-0.15208487342910226</v>
      </c>
      <c r="K82" s="120">
        <v>38048</v>
      </c>
      <c r="L82" s="121">
        <f t="shared" si="11"/>
        <v>-0.1034661514173284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40310</v>
      </c>
      <c r="D83" s="121">
        <v>-0.1482303222398309</v>
      </c>
      <c r="E83" s="120">
        <v>35393</v>
      </c>
      <c r="F83" s="121">
        <f t="shared" si="11"/>
        <v>-0.12197965765318775</v>
      </c>
      <c r="G83" s="120">
        <v>27057</v>
      </c>
      <c r="H83" s="121">
        <f t="shared" si="11"/>
        <v>-0.23552679908456475</v>
      </c>
      <c r="I83" s="120">
        <v>24059</v>
      </c>
      <c r="J83" s="121">
        <f t="shared" si="11"/>
        <v>-0.11080311934065123</v>
      </c>
      <c r="K83" s="120">
        <v>19606</v>
      </c>
      <c r="L83" s="121">
        <f t="shared" si="11"/>
        <v>-0.18508666195602475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22312</v>
      </c>
      <c r="D84" s="121">
        <v>-0.24796926084465265</v>
      </c>
      <c r="E84" s="120">
        <v>19975</v>
      </c>
      <c r="F84" s="121">
        <f t="shared" si="11"/>
        <v>-0.10474184295446398</v>
      </c>
      <c r="G84" s="120">
        <v>15636</v>
      </c>
      <c r="H84" s="121">
        <f t="shared" si="11"/>
        <v>-0.21722152690863583</v>
      </c>
      <c r="I84" s="120">
        <v>16278</v>
      </c>
      <c r="J84" s="121">
        <f t="shared" si="11"/>
        <v>4.1059094397544182E-2</v>
      </c>
      <c r="K84" s="120">
        <v>14275</v>
      </c>
      <c r="L84" s="121">
        <f t="shared" si="11"/>
        <v>-0.12304951468239345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8795</v>
      </c>
      <c r="D85" s="121">
        <v>-0.45140968063872255</v>
      </c>
      <c r="E85" s="120">
        <v>10052</v>
      </c>
      <c r="F85" s="121">
        <f t="shared" si="11"/>
        <v>0.14292211483797623</v>
      </c>
      <c r="G85" s="120">
        <v>16263</v>
      </c>
      <c r="H85" s="121">
        <f t="shared" si="11"/>
        <v>0.6178869876641464</v>
      </c>
      <c r="I85" s="120">
        <v>11300</v>
      </c>
      <c r="J85" s="121">
        <f t="shared" si="11"/>
        <v>-0.30517124761729075</v>
      </c>
      <c r="K85" s="120">
        <v>10788</v>
      </c>
      <c r="L85" s="121">
        <f t="shared" si="11"/>
        <v>-4.5309734513274358E-2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8943</v>
      </c>
      <c r="D86" s="121">
        <v>-0.55747439259735754</v>
      </c>
      <c r="E86" s="120">
        <v>17534</v>
      </c>
      <c r="F86" s="121">
        <f t="shared" si="11"/>
        <v>0.96063960639606405</v>
      </c>
      <c r="G86" s="120">
        <v>24371</v>
      </c>
      <c r="H86" s="121">
        <f t="shared" si="11"/>
        <v>0.38992813961446338</v>
      </c>
      <c r="I86" s="120">
        <v>17678</v>
      </c>
      <c r="J86" s="121">
        <f t="shared" si="11"/>
        <v>-0.27462968281974476</v>
      </c>
      <c r="K86" s="120">
        <v>12305</v>
      </c>
      <c r="L86" s="121">
        <f t="shared" si="11"/>
        <v>-0.30393709695666926</v>
      </c>
      <c r="M86" s="120"/>
      <c r="N86" s="121"/>
    </row>
    <row r="87" spans="1:15" ht="15.75" x14ac:dyDescent="0.25">
      <c r="B87" s="122" t="s">
        <v>32</v>
      </c>
      <c r="C87" s="123">
        <v>197437</v>
      </c>
      <c r="D87" s="124">
        <v>-0.51768404698157089</v>
      </c>
      <c r="E87" s="123">
        <v>341894</v>
      </c>
      <c r="F87" s="124">
        <f t="shared" si="11"/>
        <v>0.73166123877490041</v>
      </c>
      <c r="G87" s="123">
        <v>286571</v>
      </c>
      <c r="H87" s="124">
        <f t="shared" si="11"/>
        <v>-0.16181331055824322</v>
      </c>
      <c r="I87" s="123">
        <v>256506</v>
      </c>
      <c r="J87" s="124">
        <f t="shared" si="11"/>
        <v>-0.10491291861353735</v>
      </c>
      <c r="K87" s="123">
        <v>219209</v>
      </c>
      <c r="L87" s="124">
        <f t="shared" si="11"/>
        <v>-0.14540400614410576</v>
      </c>
      <c r="M87" s="123">
        <v>61518</v>
      </c>
      <c r="N87" s="124">
        <v>-0.16640017344643487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2" t="s">
        <v>278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249</v>
      </c>
      <c r="G96" s="118" t="s">
        <v>71</v>
      </c>
      <c r="H96" s="117" t="s">
        <v>249</v>
      </c>
      <c r="I96" s="118" t="s">
        <v>71</v>
      </c>
      <c r="J96" s="117" t="s">
        <v>249</v>
      </c>
      <c r="K96" s="118" t="s">
        <v>71</v>
      </c>
      <c r="L96" s="117" t="s">
        <v>249</v>
      </c>
      <c r="M96" s="118" t="s">
        <v>71</v>
      </c>
      <c r="N96" s="117" t="s">
        <v>275</v>
      </c>
    </row>
    <row r="97" spans="2:14" x14ac:dyDescent="0.25">
      <c r="B97" s="119" t="s">
        <v>73</v>
      </c>
      <c r="C97" s="120">
        <v>1106899</v>
      </c>
      <c r="D97" s="121">
        <v>4.4836742341648472E-2</v>
      </c>
      <c r="E97" s="120">
        <v>79086</v>
      </c>
      <c r="F97" s="121">
        <f t="shared" ref="F97:L109" si="12">IFERROR(E97/C97-1,"-")</f>
        <v>-0.92855174681700858</v>
      </c>
      <c r="G97" s="120">
        <v>741846</v>
      </c>
      <c r="H97" s="121">
        <f t="shared" si="12"/>
        <v>8.3802442910249599</v>
      </c>
      <c r="I97" s="120">
        <v>1055839</v>
      </c>
      <c r="J97" s="121">
        <f t="shared" si="12"/>
        <v>0.42325900523828386</v>
      </c>
      <c r="K97" s="120">
        <v>1124089</v>
      </c>
      <c r="L97" s="121">
        <f t="shared" si="12"/>
        <v>6.4640537051577018E-2</v>
      </c>
      <c r="M97" s="120">
        <v>1085790</v>
      </c>
      <c r="N97" s="121">
        <f t="shared" ref="N97:N101" si="13">IFERROR(M97/K97-1,"-")</f>
        <v>-3.4071145612135645E-2</v>
      </c>
    </row>
    <row r="98" spans="2:14" x14ac:dyDescent="0.25">
      <c r="B98" s="119" t="s">
        <v>75</v>
      </c>
      <c r="C98" s="120">
        <v>1081526</v>
      </c>
      <c r="D98" s="121">
        <v>0.10708414456134308</v>
      </c>
      <c r="E98" s="120">
        <v>81774</v>
      </c>
      <c r="F98" s="121">
        <f t="shared" si="12"/>
        <v>-0.92439016722667788</v>
      </c>
      <c r="G98" s="120">
        <v>874447</v>
      </c>
      <c r="H98" s="121">
        <f t="shared" si="12"/>
        <v>9.6934600239684983</v>
      </c>
      <c r="I98" s="120">
        <v>1044732</v>
      </c>
      <c r="J98" s="121">
        <f t="shared" si="12"/>
        <v>0.19473450077591892</v>
      </c>
      <c r="K98" s="120">
        <v>1073616</v>
      </c>
      <c r="L98" s="121">
        <f t="shared" si="12"/>
        <v>2.7647281790928124E-2</v>
      </c>
      <c r="M98" s="120">
        <v>1036212</v>
      </c>
      <c r="N98" s="121">
        <f t="shared" si="13"/>
        <v>-3.4839272141994893E-2</v>
      </c>
    </row>
    <row r="99" spans="2:14" x14ac:dyDescent="0.25">
      <c r="B99" s="119" t="s">
        <v>77</v>
      </c>
      <c r="C99" s="120">
        <v>482348</v>
      </c>
      <c r="D99" s="121">
        <v>-0.54657464323215077</v>
      </c>
      <c r="E99" s="120">
        <v>87662</v>
      </c>
      <c r="F99" s="121">
        <f t="shared" si="12"/>
        <v>-0.81825984558866216</v>
      </c>
      <c r="G99" s="120">
        <v>1017822</v>
      </c>
      <c r="H99" s="121">
        <f t="shared" si="12"/>
        <v>10.610754945130159</v>
      </c>
      <c r="I99" s="120">
        <v>1058399</v>
      </c>
      <c r="J99" s="121">
        <f t="shared" si="12"/>
        <v>3.9866499250360121E-2</v>
      </c>
      <c r="K99" s="120">
        <v>1149510</v>
      </c>
      <c r="L99" s="121">
        <f t="shared" si="12"/>
        <v>8.6083792596175934E-2</v>
      </c>
      <c r="M99" s="120">
        <v>1062851</v>
      </c>
      <c r="N99" s="121">
        <f t="shared" si="13"/>
        <v>-7.5387773921061996E-2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106355</v>
      </c>
      <c r="F100" s="121" t="str">
        <f t="shared" si="12"/>
        <v>-</v>
      </c>
      <c r="G100" s="120">
        <v>1046375</v>
      </c>
      <c r="H100" s="121">
        <f t="shared" si="12"/>
        <v>8.8385125287950732</v>
      </c>
      <c r="I100" s="120">
        <v>1034923</v>
      </c>
      <c r="J100" s="121">
        <f t="shared" si="12"/>
        <v>-1.0944451081113415E-2</v>
      </c>
      <c r="K100" s="120">
        <v>1054807</v>
      </c>
      <c r="L100" s="121">
        <f t="shared" si="12"/>
        <v>1.9213023577599575E-2</v>
      </c>
      <c r="M100" s="120">
        <v>1050501</v>
      </c>
      <c r="N100" s="121">
        <f t="shared" si="13"/>
        <v>-4.0822633903643268E-3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127723</v>
      </c>
      <c r="F101" s="121" t="str">
        <f t="shared" si="12"/>
        <v>-</v>
      </c>
      <c r="G101" s="120">
        <v>916073</v>
      </c>
      <c r="H101" s="121">
        <f t="shared" si="12"/>
        <v>6.1723417082279619</v>
      </c>
      <c r="I101" s="120">
        <v>981896</v>
      </c>
      <c r="J101" s="121">
        <f t="shared" si="12"/>
        <v>7.1853443994092103E-2</v>
      </c>
      <c r="K101" s="120">
        <v>1029817</v>
      </c>
      <c r="L101" s="121">
        <f t="shared" si="12"/>
        <v>4.8804557712833097E-2</v>
      </c>
      <c r="M101" s="120">
        <v>936632</v>
      </c>
      <c r="N101" s="121">
        <f t="shared" si="13"/>
        <v>-9.0486950594134696E-2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187439</v>
      </c>
      <c r="F102" s="121" t="str">
        <f t="shared" si="12"/>
        <v>-</v>
      </c>
      <c r="G102" s="120">
        <v>942395</v>
      </c>
      <c r="H102" s="121">
        <f t="shared" si="12"/>
        <v>4.0277423588474113</v>
      </c>
      <c r="I102" s="120">
        <v>985737</v>
      </c>
      <c r="J102" s="121">
        <f t="shared" si="12"/>
        <v>4.5991330599164826E-2</v>
      </c>
      <c r="K102" s="120">
        <v>987495</v>
      </c>
      <c r="L102" s="121">
        <f t="shared" si="12"/>
        <v>1.7834371642739821E-3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390325</v>
      </c>
      <c r="F103" s="121" t="str">
        <f t="shared" si="12"/>
        <v>-</v>
      </c>
      <c r="G103" s="120">
        <v>1047957</v>
      </c>
      <c r="H103" s="121">
        <f t="shared" si="12"/>
        <v>1.6848318708768333</v>
      </c>
      <c r="I103" s="120">
        <v>1096955</v>
      </c>
      <c r="J103" s="121">
        <f t="shared" si="12"/>
        <v>4.6755735206692739E-2</v>
      </c>
      <c r="K103" s="120">
        <v>1131084</v>
      </c>
      <c r="L103" s="121">
        <f t="shared" si="12"/>
        <v>3.1112488661795501E-2</v>
      </c>
      <c r="M103" s="120"/>
      <c r="N103" s="121"/>
    </row>
    <row r="104" spans="2:14" x14ac:dyDescent="0.25">
      <c r="B104" s="119" t="s">
        <v>87</v>
      </c>
      <c r="C104" s="120">
        <v>169505</v>
      </c>
      <c r="D104" s="121">
        <v>-0.84295815491003023</v>
      </c>
      <c r="E104" s="120">
        <v>588422</v>
      </c>
      <c r="F104" s="121">
        <f t="shared" si="12"/>
        <v>2.4714138226011033</v>
      </c>
      <c r="G104" s="120">
        <v>1076405</v>
      </c>
      <c r="H104" s="121">
        <f t="shared" si="12"/>
        <v>0.82930787767962455</v>
      </c>
      <c r="I104" s="120">
        <v>1140422</v>
      </c>
      <c r="J104" s="121">
        <f t="shared" si="12"/>
        <v>5.9472967888480666E-2</v>
      </c>
      <c r="K104" s="120">
        <v>1172113</v>
      </c>
      <c r="L104" s="121">
        <f t="shared" si="12"/>
        <v>2.7788836062440092E-2</v>
      </c>
      <c r="M104" s="120"/>
      <c r="N104" s="121"/>
    </row>
    <row r="105" spans="2:14" x14ac:dyDescent="0.25">
      <c r="B105" s="119" t="s">
        <v>89</v>
      </c>
      <c r="C105" s="120">
        <v>99935</v>
      </c>
      <c r="D105" s="121">
        <v>-0.8949227284866812</v>
      </c>
      <c r="E105" s="120">
        <v>647953</v>
      </c>
      <c r="F105" s="121">
        <f t="shared" si="12"/>
        <v>5.4837444338820234</v>
      </c>
      <c r="G105" s="120">
        <v>923259</v>
      </c>
      <c r="H105" s="121">
        <f t="shared" si="12"/>
        <v>0.42488575560264397</v>
      </c>
      <c r="I105" s="120">
        <v>1021615</v>
      </c>
      <c r="J105" s="121">
        <f t="shared" si="12"/>
        <v>0.1065313200304574</v>
      </c>
      <c r="K105" s="120">
        <v>1027132</v>
      </c>
      <c r="L105" s="121">
        <f t="shared" si="12"/>
        <v>5.4002730970081902E-3</v>
      </c>
      <c r="M105" s="120"/>
      <c r="N105" s="121"/>
    </row>
    <row r="106" spans="2:14" x14ac:dyDescent="0.25">
      <c r="B106" s="119" t="s">
        <v>91</v>
      </c>
      <c r="C106" s="120">
        <v>96365</v>
      </c>
      <c r="D106" s="121">
        <v>-0.91102614694696837</v>
      </c>
      <c r="E106" s="120">
        <v>882370</v>
      </c>
      <c r="F106" s="121">
        <f t="shared" si="12"/>
        <v>8.1565402376381471</v>
      </c>
      <c r="G106" s="120">
        <v>1066955</v>
      </c>
      <c r="H106" s="121">
        <f t="shared" si="12"/>
        <v>0.20919228894908026</v>
      </c>
      <c r="I106" s="120">
        <v>1149422</v>
      </c>
      <c r="J106" s="121">
        <f t="shared" si="12"/>
        <v>7.7291919528002628E-2</v>
      </c>
      <c r="K106" s="120">
        <v>1172328</v>
      </c>
      <c r="L106" s="121">
        <f t="shared" si="12"/>
        <v>1.9928276994872096E-2</v>
      </c>
      <c r="M106" s="120"/>
      <c r="N106" s="121"/>
    </row>
    <row r="107" spans="2:14" x14ac:dyDescent="0.25">
      <c r="B107" s="119" t="s">
        <v>93</v>
      </c>
      <c r="C107" s="120">
        <v>139605</v>
      </c>
      <c r="D107" s="121">
        <v>-0.857329000214612</v>
      </c>
      <c r="E107" s="120">
        <v>888594</v>
      </c>
      <c r="F107" s="121">
        <f t="shared" si="12"/>
        <v>5.3650585580745673</v>
      </c>
      <c r="G107" s="120">
        <v>1015209</v>
      </c>
      <c r="H107" s="121">
        <f t="shared" si="12"/>
        <v>0.14248914577411065</v>
      </c>
      <c r="I107" s="120">
        <v>1105909</v>
      </c>
      <c r="J107" s="121">
        <f t="shared" si="12"/>
        <v>8.9341209544044675E-2</v>
      </c>
      <c r="K107" s="120">
        <v>1086191</v>
      </c>
      <c r="L107" s="121">
        <f t="shared" si="12"/>
        <v>-1.7829676763639668E-2</v>
      </c>
      <c r="M107" s="120"/>
      <c r="N107" s="121"/>
    </row>
    <row r="108" spans="2:14" x14ac:dyDescent="0.25">
      <c r="B108" s="119" t="s">
        <v>95</v>
      </c>
      <c r="C108" s="120">
        <v>174634</v>
      </c>
      <c r="D108" s="121">
        <v>-0.82860704085738679</v>
      </c>
      <c r="E108" s="120">
        <v>769877</v>
      </c>
      <c r="F108" s="121">
        <f t="shared" si="12"/>
        <v>3.4085172417742253</v>
      </c>
      <c r="G108" s="120">
        <v>1039520</v>
      </c>
      <c r="H108" s="121">
        <f t="shared" si="12"/>
        <v>0.3502416619797708</v>
      </c>
      <c r="I108" s="120">
        <v>1097426</v>
      </c>
      <c r="J108" s="121">
        <f t="shared" si="12"/>
        <v>5.5704555948899559E-2</v>
      </c>
      <c r="K108" s="120">
        <v>1088821</v>
      </c>
      <c r="L108" s="121">
        <f t="shared" si="12"/>
        <v>-7.8410753891378082E-3</v>
      </c>
      <c r="M108" s="120"/>
      <c r="N108" s="121"/>
    </row>
    <row r="109" spans="2:14" ht="15.75" x14ac:dyDescent="0.25">
      <c r="B109" s="122" t="s">
        <v>32</v>
      </c>
      <c r="C109" s="123">
        <v>3494056</v>
      </c>
      <c r="D109" s="124">
        <v>-0.71105274187036682</v>
      </c>
      <c r="E109" s="123">
        <v>4837580</v>
      </c>
      <c r="F109" s="124">
        <f t="shared" si="12"/>
        <v>0.38451701976156083</v>
      </c>
      <c r="G109" s="123">
        <v>11708263</v>
      </c>
      <c r="H109" s="124">
        <f t="shared" si="12"/>
        <v>1.4202727396756227</v>
      </c>
      <c r="I109" s="123">
        <v>12773275</v>
      </c>
      <c r="J109" s="124">
        <f t="shared" si="12"/>
        <v>9.0962425425530569E-2</v>
      </c>
      <c r="K109" s="123">
        <v>13097003</v>
      </c>
      <c r="L109" s="124">
        <f t="shared" si="12"/>
        <v>2.5344165846268973E-2</v>
      </c>
      <c r="M109" s="123">
        <v>5171986</v>
      </c>
      <c r="N109" s="124">
        <v>-4.7838862676158111E-2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2" t="s">
        <v>279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249</v>
      </c>
      <c r="G118" s="118" t="s">
        <v>71</v>
      </c>
      <c r="H118" s="117" t="s">
        <v>249</v>
      </c>
      <c r="I118" s="118" t="s">
        <v>71</v>
      </c>
      <c r="J118" s="117" t="s">
        <v>249</v>
      </c>
      <c r="K118" s="118" t="s">
        <v>71</v>
      </c>
      <c r="L118" s="117" t="s">
        <v>249</v>
      </c>
      <c r="M118" s="118" t="s">
        <v>71</v>
      </c>
      <c r="N118" s="117" t="s">
        <v>275</v>
      </c>
    </row>
    <row r="119" spans="1:15" x14ac:dyDescent="0.25">
      <c r="B119" s="119" t="s">
        <v>73</v>
      </c>
      <c r="C119" s="120">
        <v>467841</v>
      </c>
      <c r="D119" s="121">
        <v>3.1004557354795015E-2</v>
      </c>
      <c r="E119" s="120">
        <v>9246</v>
      </c>
      <c r="F119" s="121">
        <f t="shared" ref="F119:L131" si="14">IFERROR(E119/C119-1,"-")</f>
        <v>-0.98023687534867621</v>
      </c>
      <c r="G119" s="120">
        <v>287804</v>
      </c>
      <c r="H119" s="121">
        <f t="shared" si="14"/>
        <v>30.127406446030715</v>
      </c>
      <c r="I119" s="120">
        <v>463889</v>
      </c>
      <c r="J119" s="121">
        <f t="shared" si="14"/>
        <v>0.61182262928937758</v>
      </c>
      <c r="K119" s="120">
        <v>507267</v>
      </c>
      <c r="L119" s="121">
        <f t="shared" si="14"/>
        <v>9.3509438680373869E-2</v>
      </c>
      <c r="M119" s="120">
        <v>508547</v>
      </c>
      <c r="N119" s="121">
        <f t="shared" ref="N119:N123" si="15">IFERROR(M119/K119-1,"-")</f>
        <v>2.5233259802037722E-3</v>
      </c>
    </row>
    <row r="120" spans="1:15" x14ac:dyDescent="0.25">
      <c r="B120" s="119" t="s">
        <v>75</v>
      </c>
      <c r="C120" s="120">
        <v>473805</v>
      </c>
      <c r="D120" s="121">
        <v>0.12422855434465374</v>
      </c>
      <c r="E120" s="120">
        <v>3986</v>
      </c>
      <c r="F120" s="121">
        <f t="shared" si="14"/>
        <v>-0.99158725636073908</v>
      </c>
      <c r="G120" s="120">
        <v>387845</v>
      </c>
      <c r="H120" s="121">
        <f t="shared" si="14"/>
        <v>96.301806322127447</v>
      </c>
      <c r="I120" s="120">
        <v>455329</v>
      </c>
      <c r="J120" s="121">
        <f t="shared" si="14"/>
        <v>0.17399734429991365</v>
      </c>
      <c r="K120" s="120">
        <v>462410</v>
      </c>
      <c r="L120" s="121">
        <f t="shared" si="14"/>
        <v>1.5551392509592032E-2</v>
      </c>
      <c r="M120" s="120">
        <v>460209</v>
      </c>
      <c r="N120" s="121">
        <f t="shared" si="15"/>
        <v>-4.7598451590580293E-3</v>
      </c>
    </row>
    <row r="121" spans="1:15" x14ac:dyDescent="0.25">
      <c r="B121" s="119" t="s">
        <v>77</v>
      </c>
      <c r="C121" s="120">
        <v>236725</v>
      </c>
      <c r="D121" s="121">
        <v>-0.51533484839178589</v>
      </c>
      <c r="E121" s="120">
        <v>3017</v>
      </c>
      <c r="F121" s="121">
        <f t="shared" si="14"/>
        <v>-0.98725525398669345</v>
      </c>
      <c r="G121" s="120">
        <v>471283</v>
      </c>
      <c r="H121" s="121">
        <f t="shared" si="14"/>
        <v>155.20914816042426</v>
      </c>
      <c r="I121" s="120">
        <v>508176</v>
      </c>
      <c r="J121" s="121">
        <f t="shared" si="14"/>
        <v>7.8282051336458158E-2</v>
      </c>
      <c r="K121" s="120">
        <v>528478</v>
      </c>
      <c r="L121" s="121">
        <f t="shared" si="14"/>
        <v>3.9950725732816883E-2</v>
      </c>
      <c r="M121" s="120">
        <v>503845</v>
      </c>
      <c r="N121" s="121">
        <f t="shared" si="15"/>
        <v>-4.6611211819602705E-2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3963</v>
      </c>
      <c r="F122" s="121" t="str">
        <f t="shared" si="14"/>
        <v>-</v>
      </c>
      <c r="G122" s="120">
        <v>499381</v>
      </c>
      <c r="H122" s="121">
        <f t="shared" si="14"/>
        <v>125.01085036588444</v>
      </c>
      <c r="I122" s="120">
        <v>504848</v>
      </c>
      <c r="J122" s="121">
        <f t="shared" si="14"/>
        <v>1.0947553070701499E-2</v>
      </c>
      <c r="K122" s="120">
        <v>538909</v>
      </c>
      <c r="L122" s="121">
        <f t="shared" si="14"/>
        <v>6.7467831901879327E-2</v>
      </c>
      <c r="M122" s="120">
        <v>536606</v>
      </c>
      <c r="N122" s="121">
        <f t="shared" si="15"/>
        <v>-4.2734487640770924E-3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4045</v>
      </c>
      <c r="F123" s="121" t="str">
        <f t="shared" si="14"/>
        <v>-</v>
      </c>
      <c r="G123" s="120">
        <v>490237</v>
      </c>
      <c r="H123" s="121">
        <f t="shared" si="14"/>
        <v>120.19579728059333</v>
      </c>
      <c r="I123" s="120">
        <v>543521</v>
      </c>
      <c r="J123" s="121">
        <f t="shared" si="14"/>
        <v>0.10869028653488</v>
      </c>
      <c r="K123" s="120">
        <v>584395</v>
      </c>
      <c r="L123" s="121">
        <f t="shared" si="14"/>
        <v>7.5202246095366965E-2</v>
      </c>
      <c r="M123" s="120">
        <v>537555</v>
      </c>
      <c r="N123" s="121">
        <f t="shared" si="15"/>
        <v>-8.0151267550201521E-2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17245</v>
      </c>
      <c r="F124" s="121" t="str">
        <f t="shared" si="14"/>
        <v>-</v>
      </c>
      <c r="G124" s="120">
        <v>521079</v>
      </c>
      <c r="H124" s="121">
        <f t="shared" si="14"/>
        <v>29.216236590316033</v>
      </c>
      <c r="I124" s="120">
        <v>561465</v>
      </c>
      <c r="J124" s="121">
        <f t="shared" si="14"/>
        <v>7.7504562647890296E-2</v>
      </c>
      <c r="K124" s="120">
        <v>571290</v>
      </c>
      <c r="L124" s="121">
        <f t="shared" si="14"/>
        <v>1.749886457748917E-2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61248</v>
      </c>
      <c r="F125" s="121" t="str">
        <f t="shared" si="14"/>
        <v>-</v>
      </c>
      <c r="G125" s="120">
        <v>562174</v>
      </c>
      <c r="H125" s="121">
        <f t="shared" si="14"/>
        <v>8.1786507314524552</v>
      </c>
      <c r="I125" s="120">
        <v>581810</v>
      </c>
      <c r="J125" s="121">
        <f t="shared" si="14"/>
        <v>3.4928687559367733E-2</v>
      </c>
      <c r="K125" s="120">
        <v>611230</v>
      </c>
      <c r="L125" s="121">
        <f t="shared" si="14"/>
        <v>5.0566336089101327E-2</v>
      </c>
      <c r="M125" s="120"/>
      <c r="N125" s="121"/>
    </row>
    <row r="126" spans="1:15" x14ac:dyDescent="0.25">
      <c r="B126" s="119" t="s">
        <v>87</v>
      </c>
      <c r="C126" s="120">
        <v>33819</v>
      </c>
      <c r="D126" s="121">
        <v>-0.93610798862681011</v>
      </c>
      <c r="E126" s="120">
        <v>191040</v>
      </c>
      <c r="F126" s="121">
        <f t="shared" si="14"/>
        <v>4.6488955912356955</v>
      </c>
      <c r="G126" s="120">
        <v>591418</v>
      </c>
      <c r="H126" s="121">
        <f t="shared" si="14"/>
        <v>2.0957809882747069</v>
      </c>
      <c r="I126" s="120">
        <v>615291</v>
      </c>
      <c r="J126" s="121">
        <f t="shared" si="14"/>
        <v>4.036569735787543E-2</v>
      </c>
      <c r="K126" s="120">
        <v>659079</v>
      </c>
      <c r="L126" s="121">
        <f t="shared" si="14"/>
        <v>7.1166326177369843E-2</v>
      </c>
      <c r="M126" s="120"/>
      <c r="N126" s="121"/>
    </row>
    <row r="127" spans="1:15" x14ac:dyDescent="0.25">
      <c r="B127" s="119" t="s">
        <v>89</v>
      </c>
      <c r="C127" s="120">
        <v>30969</v>
      </c>
      <c r="D127" s="121">
        <v>-0.93722419409438362</v>
      </c>
      <c r="E127" s="120">
        <v>245519</v>
      </c>
      <c r="F127" s="121">
        <f t="shared" si="14"/>
        <v>6.9278956375730569</v>
      </c>
      <c r="G127" s="120">
        <v>521203</v>
      </c>
      <c r="H127" s="121">
        <f t="shared" si="14"/>
        <v>1.1228621817456084</v>
      </c>
      <c r="I127" s="120">
        <v>595081</v>
      </c>
      <c r="J127" s="121">
        <f t="shared" si="14"/>
        <v>0.14174515495881645</v>
      </c>
      <c r="K127" s="120">
        <v>589108</v>
      </c>
      <c r="L127" s="121">
        <f t="shared" si="14"/>
        <v>-1.0037289041323838E-2</v>
      </c>
      <c r="M127" s="120"/>
      <c r="N127" s="121"/>
    </row>
    <row r="128" spans="1:15" x14ac:dyDescent="0.25">
      <c r="A128" s="125"/>
      <c r="B128" s="119" t="s">
        <v>91</v>
      </c>
      <c r="C128" s="120">
        <v>35708</v>
      </c>
      <c r="D128" s="121">
        <v>-0.93155217162946014</v>
      </c>
      <c r="E128" s="120">
        <v>392755</v>
      </c>
      <c r="F128" s="121">
        <f t="shared" si="14"/>
        <v>9.9990758373473732</v>
      </c>
      <c r="G128" s="120">
        <v>572438</v>
      </c>
      <c r="H128" s="121">
        <f t="shared" si="14"/>
        <v>0.4574938574938574</v>
      </c>
      <c r="I128" s="120">
        <v>604663</v>
      </c>
      <c r="J128" s="121">
        <f t="shared" si="14"/>
        <v>5.6294306108259695E-2</v>
      </c>
      <c r="K128" s="120">
        <v>615103</v>
      </c>
      <c r="L128" s="121">
        <f t="shared" si="14"/>
        <v>1.7265815834605291E-2</v>
      </c>
      <c r="M128" s="120"/>
      <c r="N128" s="121"/>
    </row>
    <row r="129" spans="2:15" x14ac:dyDescent="0.25">
      <c r="B129" s="119" t="s">
        <v>93</v>
      </c>
      <c r="C129" s="120">
        <v>67172</v>
      </c>
      <c r="D129" s="121">
        <v>-0.83694375127440801</v>
      </c>
      <c r="E129" s="120">
        <v>359552</v>
      </c>
      <c r="F129" s="121">
        <f t="shared" si="14"/>
        <v>4.3527064848448758</v>
      </c>
      <c r="G129" s="120">
        <v>445764</v>
      </c>
      <c r="H129" s="121">
        <f t="shared" si="14"/>
        <v>0.23977616589533635</v>
      </c>
      <c r="I129" s="120">
        <v>509079</v>
      </c>
      <c r="J129" s="121">
        <f t="shared" si="14"/>
        <v>0.14203704202223588</v>
      </c>
      <c r="K129" s="120">
        <v>505691</v>
      </c>
      <c r="L129" s="121">
        <f t="shared" si="14"/>
        <v>-6.6551556831061509E-3</v>
      </c>
      <c r="M129" s="120"/>
      <c r="N129" s="121"/>
    </row>
    <row r="130" spans="2:15" x14ac:dyDescent="0.25">
      <c r="B130" s="119" t="s">
        <v>95</v>
      </c>
      <c r="C130" s="120">
        <v>85691</v>
      </c>
      <c r="D130" s="121">
        <v>-0.80535831913685407</v>
      </c>
      <c r="E130" s="120">
        <v>283867</v>
      </c>
      <c r="F130" s="121">
        <f t="shared" si="14"/>
        <v>2.3126816118378826</v>
      </c>
      <c r="G130" s="120">
        <v>489037</v>
      </c>
      <c r="H130" s="121">
        <f t="shared" si="14"/>
        <v>0.72276805687170409</v>
      </c>
      <c r="I130" s="120">
        <v>512982</v>
      </c>
      <c r="J130" s="121">
        <f t="shared" si="14"/>
        <v>4.8963575353194067E-2</v>
      </c>
      <c r="K130" s="120">
        <v>516610</v>
      </c>
      <c r="L130" s="121">
        <f t="shared" si="14"/>
        <v>7.0723729097708077E-3</v>
      </c>
      <c r="M130" s="120"/>
      <c r="N130" s="121"/>
    </row>
    <row r="131" spans="2:15" ht="15.75" x14ac:dyDescent="0.25">
      <c r="B131" s="122" t="s">
        <v>32</v>
      </c>
      <c r="C131" s="123">
        <v>1483938</v>
      </c>
      <c r="D131" s="124">
        <v>-0.7373591277268492</v>
      </c>
      <c r="E131" s="123">
        <v>1575483</v>
      </c>
      <c r="F131" s="124">
        <f t="shared" si="14"/>
        <v>6.1690582760196122E-2</v>
      </c>
      <c r="G131" s="123">
        <v>5839663</v>
      </c>
      <c r="H131" s="124">
        <f t="shared" si="14"/>
        <v>2.7065858533541776</v>
      </c>
      <c r="I131" s="123">
        <v>6456134</v>
      </c>
      <c r="J131" s="124">
        <f t="shared" si="14"/>
        <v>0.10556619448759297</v>
      </c>
      <c r="K131" s="123">
        <v>6689570</v>
      </c>
      <c r="L131" s="124">
        <f t="shared" si="14"/>
        <v>3.6157242089460917E-2</v>
      </c>
      <c r="M131" s="123">
        <v>2546762</v>
      </c>
      <c r="N131" s="124">
        <v>-2.8494437639497661E-2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2" t="s">
        <v>280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249</v>
      </c>
      <c r="G140" s="118" t="s">
        <v>71</v>
      </c>
      <c r="H140" s="117" t="s">
        <v>249</v>
      </c>
      <c r="I140" s="118" t="s">
        <v>71</v>
      </c>
      <c r="J140" s="117" t="s">
        <v>249</v>
      </c>
      <c r="K140" s="118" t="s">
        <v>71</v>
      </c>
      <c r="L140" s="117" t="s">
        <v>249</v>
      </c>
      <c r="M140" s="118" t="s">
        <v>71</v>
      </c>
      <c r="N140" s="117" t="s">
        <v>275</v>
      </c>
    </row>
    <row r="141" spans="2:15" x14ac:dyDescent="0.25">
      <c r="B141" s="119" t="s">
        <v>73</v>
      </c>
      <c r="C141" s="120">
        <v>154087</v>
      </c>
      <c r="D141" s="121">
        <v>-1.1603889772668907E-2</v>
      </c>
      <c r="E141" s="120">
        <v>11884</v>
      </c>
      <c r="F141" s="121">
        <f t="shared" ref="F141:L153" si="16">IFERROR(E141/C141-1,"-")</f>
        <v>-0.92287473959516375</v>
      </c>
      <c r="G141" s="120">
        <v>89583</v>
      </c>
      <c r="H141" s="121">
        <f t="shared" si="16"/>
        <v>6.5381184786267248</v>
      </c>
      <c r="I141" s="120">
        <v>122293</v>
      </c>
      <c r="J141" s="121">
        <f t="shared" si="16"/>
        <v>0.36513624236741338</v>
      </c>
      <c r="K141" s="120">
        <v>126100</v>
      </c>
      <c r="L141" s="121">
        <f t="shared" si="16"/>
        <v>3.1130154628637774E-2</v>
      </c>
      <c r="M141" s="120">
        <v>123178</v>
      </c>
      <c r="N141" s="121">
        <f t="shared" ref="N141:N145" si="17">IFERROR(M141/K141-1,"-")</f>
        <v>-2.3172085646312457E-2</v>
      </c>
    </row>
    <row r="142" spans="2:15" x14ac:dyDescent="0.25">
      <c r="B142" s="119" t="s">
        <v>75</v>
      </c>
      <c r="C142" s="120">
        <v>139966</v>
      </c>
      <c r="D142" s="121">
        <v>1.3497270133669304E-2</v>
      </c>
      <c r="E142" s="120">
        <v>11544</v>
      </c>
      <c r="F142" s="121">
        <f t="shared" si="16"/>
        <v>-0.91752282697226473</v>
      </c>
      <c r="G142" s="120">
        <v>91975</v>
      </c>
      <c r="H142" s="121">
        <f t="shared" si="16"/>
        <v>6.9673423423423424</v>
      </c>
      <c r="I142" s="120">
        <v>119975</v>
      </c>
      <c r="J142" s="121">
        <f t="shared" si="16"/>
        <v>0.30443055178037515</v>
      </c>
      <c r="K142" s="120">
        <v>123737</v>
      </c>
      <c r="L142" s="121">
        <f t="shared" si="16"/>
        <v>3.1356532610960608E-2</v>
      </c>
      <c r="M142" s="120">
        <v>114767</v>
      </c>
      <c r="N142" s="121">
        <f t="shared" si="17"/>
        <v>-7.2492463854788802E-2</v>
      </c>
    </row>
    <row r="143" spans="2:15" x14ac:dyDescent="0.25">
      <c r="B143" s="119" t="s">
        <v>77</v>
      </c>
      <c r="C143" s="120">
        <v>68159</v>
      </c>
      <c r="D143" s="121">
        <v>-0.55221890089675796</v>
      </c>
      <c r="E143" s="120">
        <v>17146</v>
      </c>
      <c r="F143" s="121">
        <f t="shared" si="16"/>
        <v>-0.74844114496984993</v>
      </c>
      <c r="G143" s="120">
        <v>129712</v>
      </c>
      <c r="H143" s="121">
        <f t="shared" si="16"/>
        <v>6.5651463898285316</v>
      </c>
      <c r="I143" s="120">
        <v>133635</v>
      </c>
      <c r="J143" s="121">
        <f t="shared" si="16"/>
        <v>3.0243925003083705E-2</v>
      </c>
      <c r="K143" s="120">
        <v>145348</v>
      </c>
      <c r="L143" s="121">
        <f t="shared" si="16"/>
        <v>8.764919369925539E-2</v>
      </c>
      <c r="M143" s="120">
        <v>125273</v>
      </c>
      <c r="N143" s="121">
        <f t="shared" si="17"/>
        <v>-0.13811679555274237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15236</v>
      </c>
      <c r="F144" s="121" t="str">
        <f t="shared" si="16"/>
        <v>-</v>
      </c>
      <c r="G144" s="120">
        <v>128074</v>
      </c>
      <c r="H144" s="121">
        <f t="shared" si="16"/>
        <v>7.4060120766605415</v>
      </c>
      <c r="I144" s="120">
        <v>121099</v>
      </c>
      <c r="J144" s="121">
        <f t="shared" si="16"/>
        <v>-5.4460702406421313E-2</v>
      </c>
      <c r="K144" s="120">
        <v>116283</v>
      </c>
      <c r="L144" s="121">
        <f t="shared" si="16"/>
        <v>-3.9769114526131522E-2</v>
      </c>
      <c r="M144" s="120">
        <v>111657</v>
      </c>
      <c r="N144" s="121">
        <f t="shared" si="17"/>
        <v>-3.978225535976887E-2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20853</v>
      </c>
      <c r="F145" s="121" t="str">
        <f t="shared" si="16"/>
        <v>-</v>
      </c>
      <c r="G145" s="120">
        <v>110814</v>
      </c>
      <c r="H145" s="121">
        <f t="shared" si="16"/>
        <v>4.3140555315781901</v>
      </c>
      <c r="I145" s="120">
        <v>116526</v>
      </c>
      <c r="J145" s="121">
        <f t="shared" si="16"/>
        <v>5.1545833558936494E-2</v>
      </c>
      <c r="K145" s="120">
        <v>113394</v>
      </c>
      <c r="L145" s="121">
        <f t="shared" si="16"/>
        <v>-2.6878121620925843E-2</v>
      </c>
      <c r="M145" s="120">
        <v>93440</v>
      </c>
      <c r="N145" s="121">
        <f t="shared" si="17"/>
        <v>-0.17597050990352225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38543</v>
      </c>
      <c r="F146" s="121" t="str">
        <f t="shared" si="16"/>
        <v>-</v>
      </c>
      <c r="G146" s="120">
        <v>119906</v>
      </c>
      <c r="H146" s="121">
        <f t="shared" si="16"/>
        <v>2.1109669719534025</v>
      </c>
      <c r="I146" s="120">
        <v>118355</v>
      </c>
      <c r="J146" s="121">
        <f t="shared" si="16"/>
        <v>-1.2935132520474402E-2</v>
      </c>
      <c r="K146" s="120">
        <v>100343</v>
      </c>
      <c r="L146" s="121">
        <f t="shared" si="16"/>
        <v>-0.15218621942461241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88196</v>
      </c>
      <c r="F147" s="121" t="str">
        <f t="shared" si="16"/>
        <v>-</v>
      </c>
      <c r="G147" s="120">
        <v>113982</v>
      </c>
      <c r="H147" s="121">
        <f t="shared" si="16"/>
        <v>0.29237153612408728</v>
      </c>
      <c r="I147" s="120">
        <v>116930</v>
      </c>
      <c r="J147" s="121">
        <f t="shared" si="16"/>
        <v>2.5863732870102352E-2</v>
      </c>
      <c r="K147" s="120">
        <v>107901</v>
      </c>
      <c r="L147" s="121">
        <f t="shared" si="16"/>
        <v>-7.7217138458906986E-2</v>
      </c>
      <c r="M147" s="120"/>
      <c r="N147" s="121"/>
    </row>
    <row r="148" spans="1:15" x14ac:dyDescent="0.25">
      <c r="B148" s="119" t="s">
        <v>87</v>
      </c>
      <c r="C148" s="120">
        <v>42943</v>
      </c>
      <c r="D148" s="121">
        <v>-0.72008421656432919</v>
      </c>
      <c r="E148" s="120">
        <v>93845</v>
      </c>
      <c r="F148" s="121">
        <f t="shared" si="16"/>
        <v>1.1853387047947277</v>
      </c>
      <c r="G148" s="120">
        <v>122390</v>
      </c>
      <c r="H148" s="121">
        <f t="shared" si="16"/>
        <v>0.3041717726037616</v>
      </c>
      <c r="I148" s="120">
        <v>116172</v>
      </c>
      <c r="J148" s="121">
        <f t="shared" si="16"/>
        <v>-5.0804804314077967E-2</v>
      </c>
      <c r="K148" s="120">
        <v>114502</v>
      </c>
      <c r="L148" s="121">
        <f t="shared" si="16"/>
        <v>-1.4375236717969919E-2</v>
      </c>
      <c r="M148" s="120"/>
      <c r="N148" s="121"/>
    </row>
    <row r="149" spans="1:15" x14ac:dyDescent="0.25">
      <c r="B149" s="119" t="s">
        <v>89</v>
      </c>
      <c r="C149" s="120">
        <v>9512</v>
      </c>
      <c r="D149" s="121">
        <v>-0.93905416055307456</v>
      </c>
      <c r="E149" s="120">
        <v>139728</v>
      </c>
      <c r="F149" s="121">
        <f t="shared" si="16"/>
        <v>13.689655172413794</v>
      </c>
      <c r="G149" s="120">
        <v>113401</v>
      </c>
      <c r="H149" s="121">
        <f t="shared" si="16"/>
        <v>-0.18841606549868317</v>
      </c>
      <c r="I149" s="120">
        <v>116505</v>
      </c>
      <c r="J149" s="121">
        <f t="shared" si="16"/>
        <v>2.7371892664085795E-2</v>
      </c>
      <c r="K149" s="120">
        <v>114433</v>
      </c>
      <c r="L149" s="121">
        <f t="shared" si="16"/>
        <v>-1.7784644435861141E-2</v>
      </c>
      <c r="M149" s="120"/>
      <c r="N149" s="121"/>
    </row>
    <row r="150" spans="1:15" x14ac:dyDescent="0.25">
      <c r="A150" s="125"/>
      <c r="B150" s="119" t="s">
        <v>91</v>
      </c>
      <c r="C150" s="120">
        <v>4111</v>
      </c>
      <c r="D150" s="121">
        <v>-0.97446821724684041</v>
      </c>
      <c r="E150" s="120">
        <v>142406</v>
      </c>
      <c r="F150" s="121">
        <f t="shared" si="16"/>
        <v>33.640233519824861</v>
      </c>
      <c r="G150" s="120">
        <v>119919</v>
      </c>
      <c r="H150" s="121">
        <f t="shared" si="16"/>
        <v>-0.15790767242953241</v>
      </c>
      <c r="I150" s="120">
        <v>130638</v>
      </c>
      <c r="J150" s="121">
        <f t="shared" si="16"/>
        <v>8.9385335101193286E-2</v>
      </c>
      <c r="K150" s="120">
        <v>135499</v>
      </c>
      <c r="L150" s="121">
        <f t="shared" si="16"/>
        <v>3.7209693963471624E-2</v>
      </c>
      <c r="M150" s="120"/>
      <c r="N150" s="121"/>
    </row>
    <row r="151" spans="1:15" x14ac:dyDescent="0.25">
      <c r="B151" s="119" t="s">
        <v>93</v>
      </c>
      <c r="C151" s="120">
        <v>27044</v>
      </c>
      <c r="D151" s="121">
        <v>-0.82678204282411116</v>
      </c>
      <c r="E151" s="120">
        <v>151136</v>
      </c>
      <c r="F151" s="121">
        <f t="shared" si="16"/>
        <v>4.5885224079278215</v>
      </c>
      <c r="G151" s="120">
        <v>151513</v>
      </c>
      <c r="H151" s="121">
        <f t="shared" si="16"/>
        <v>2.4944420918906474E-3</v>
      </c>
      <c r="I151" s="120">
        <v>147547</v>
      </c>
      <c r="J151" s="121">
        <f t="shared" si="16"/>
        <v>-2.6175971698798151E-2</v>
      </c>
      <c r="K151" s="120">
        <v>149252</v>
      </c>
      <c r="L151" s="121">
        <f t="shared" si="16"/>
        <v>1.1555639897795178E-2</v>
      </c>
      <c r="M151" s="120"/>
      <c r="N151" s="121"/>
    </row>
    <row r="152" spans="1:15" x14ac:dyDescent="0.25">
      <c r="B152" s="119" t="s">
        <v>95</v>
      </c>
      <c r="C152" s="120">
        <v>28095</v>
      </c>
      <c r="D152" s="121">
        <v>-0.81421722598776658</v>
      </c>
      <c r="E152" s="120">
        <v>120676</v>
      </c>
      <c r="F152" s="121">
        <f t="shared" si="16"/>
        <v>3.2952838583377826</v>
      </c>
      <c r="G152" s="120">
        <v>129270</v>
      </c>
      <c r="H152" s="121">
        <f t="shared" si="16"/>
        <v>7.1215486094998282E-2</v>
      </c>
      <c r="I152" s="120">
        <v>136539</v>
      </c>
      <c r="J152" s="121">
        <f t="shared" si="16"/>
        <v>5.6231144116964504E-2</v>
      </c>
      <c r="K152" s="120">
        <v>136566</v>
      </c>
      <c r="L152" s="121">
        <f t="shared" si="16"/>
        <v>1.9774569903097117E-4</v>
      </c>
      <c r="M152" s="120"/>
      <c r="N152" s="121"/>
    </row>
    <row r="153" spans="1:15" ht="15.75" x14ac:dyDescent="0.25">
      <c r="B153" s="122" t="s">
        <v>32</v>
      </c>
      <c r="C153" s="123">
        <v>510569</v>
      </c>
      <c r="D153" s="124">
        <v>-0.71851346680037997</v>
      </c>
      <c r="E153" s="123">
        <v>851193</v>
      </c>
      <c r="F153" s="124">
        <f t="shared" si="16"/>
        <v>0.66714587058752106</v>
      </c>
      <c r="G153" s="123">
        <v>1420539</v>
      </c>
      <c r="H153" s="124">
        <f t="shared" si="16"/>
        <v>0.66888003073333535</v>
      </c>
      <c r="I153" s="123">
        <v>1496214</v>
      </c>
      <c r="J153" s="124">
        <f t="shared" si="16"/>
        <v>5.3272032658026269E-2</v>
      </c>
      <c r="K153" s="123">
        <v>1483358</v>
      </c>
      <c r="L153" s="124">
        <f t="shared" si="16"/>
        <v>-8.5923537675760553E-3</v>
      </c>
      <c r="M153" s="123">
        <v>568315</v>
      </c>
      <c r="N153" s="124">
        <v>-9.0495181336038955E-2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2" t="s">
        <v>281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249</v>
      </c>
      <c r="G162" s="118" t="s">
        <v>71</v>
      </c>
      <c r="H162" s="117" t="s">
        <v>249</v>
      </c>
      <c r="I162" s="118" t="s">
        <v>71</v>
      </c>
      <c r="J162" s="117" t="s">
        <v>249</v>
      </c>
      <c r="K162" s="118" t="s">
        <v>71</v>
      </c>
      <c r="L162" s="117" t="s">
        <v>249</v>
      </c>
      <c r="M162" s="118" t="s">
        <v>71</v>
      </c>
      <c r="N162" s="117" t="s">
        <v>275</v>
      </c>
    </row>
    <row r="163" spans="2:14" x14ac:dyDescent="0.25">
      <c r="B163" s="119" t="s">
        <v>73</v>
      </c>
      <c r="C163" s="120">
        <v>43633</v>
      </c>
      <c r="D163" s="121">
        <v>8.3592023244840608E-2</v>
      </c>
      <c r="E163" s="120">
        <v>15076</v>
      </c>
      <c r="F163" s="121">
        <f t="shared" ref="F163:L175" si="18">IFERROR(E163/C163-1,"-")</f>
        <v>-0.65448169963101321</v>
      </c>
      <c r="G163" s="120">
        <v>32383</v>
      </c>
      <c r="H163" s="121">
        <f t="shared" si="18"/>
        <v>1.147983550013266</v>
      </c>
      <c r="I163" s="120">
        <v>45548</v>
      </c>
      <c r="J163" s="121">
        <f t="shared" si="18"/>
        <v>0.40654046876447514</v>
      </c>
      <c r="K163" s="120">
        <v>55570</v>
      </c>
      <c r="L163" s="121">
        <f t="shared" si="18"/>
        <v>0.22003161499956092</v>
      </c>
      <c r="M163" s="120">
        <v>36323</v>
      </c>
      <c r="N163" s="121">
        <f t="shared" ref="N163:N167" si="19">IFERROR(M163/K163-1,"-")</f>
        <v>-0.34635594745366205</v>
      </c>
    </row>
    <row r="164" spans="2:14" x14ac:dyDescent="0.25">
      <c r="B164" s="119" t="s">
        <v>75</v>
      </c>
      <c r="C164" s="120">
        <v>49439</v>
      </c>
      <c r="D164" s="121">
        <v>6.2815744781477667E-2</v>
      </c>
      <c r="E164" s="120">
        <v>23636</v>
      </c>
      <c r="F164" s="121">
        <f t="shared" si="18"/>
        <v>-0.52191589635712698</v>
      </c>
      <c r="G164" s="120">
        <v>48271</v>
      </c>
      <c r="H164" s="121">
        <f t="shared" si="18"/>
        <v>1.0422660348620747</v>
      </c>
      <c r="I164" s="120">
        <v>54817</v>
      </c>
      <c r="J164" s="121">
        <f t="shared" si="18"/>
        <v>0.13560937208676016</v>
      </c>
      <c r="K164" s="120">
        <v>56446</v>
      </c>
      <c r="L164" s="121">
        <f t="shared" si="18"/>
        <v>2.9717058576718802E-2</v>
      </c>
      <c r="M164" s="120">
        <v>44271</v>
      </c>
      <c r="N164" s="121">
        <f t="shared" si="19"/>
        <v>-0.21569287460581799</v>
      </c>
    </row>
    <row r="165" spans="2:14" x14ac:dyDescent="0.25">
      <c r="B165" s="119" t="s">
        <v>77</v>
      </c>
      <c r="C165" s="120">
        <v>18711</v>
      </c>
      <c r="D165" s="121">
        <v>-0.47541213412582706</v>
      </c>
      <c r="E165" s="120">
        <v>17675</v>
      </c>
      <c r="F165" s="121">
        <f t="shared" si="18"/>
        <v>-5.5368499812944227E-2</v>
      </c>
      <c r="G165" s="120">
        <v>39560</v>
      </c>
      <c r="H165" s="121">
        <f t="shared" si="18"/>
        <v>1.238189533239038</v>
      </c>
      <c r="I165" s="120">
        <v>41198</v>
      </c>
      <c r="J165" s="121">
        <f t="shared" si="18"/>
        <v>4.1405460060667254E-2</v>
      </c>
      <c r="K165" s="120">
        <v>52762</v>
      </c>
      <c r="L165" s="121">
        <f t="shared" si="18"/>
        <v>0.28069323753580266</v>
      </c>
      <c r="M165" s="120">
        <v>34112</v>
      </c>
      <c r="N165" s="121">
        <f t="shared" si="19"/>
        <v>-0.35347409120200146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11940</v>
      </c>
      <c r="F166" s="121" t="str">
        <f t="shared" si="18"/>
        <v>-</v>
      </c>
      <c r="G166" s="120">
        <v>44208</v>
      </c>
      <c r="H166" s="121">
        <f t="shared" si="18"/>
        <v>2.7025125628140705</v>
      </c>
      <c r="I166" s="120">
        <v>49493</v>
      </c>
      <c r="J166" s="121">
        <f t="shared" si="18"/>
        <v>0.11954849800941014</v>
      </c>
      <c r="K166" s="120">
        <v>41914</v>
      </c>
      <c r="L166" s="121">
        <f t="shared" si="18"/>
        <v>-0.15313276624977268</v>
      </c>
      <c r="M166" s="120">
        <v>33229</v>
      </c>
      <c r="N166" s="121">
        <f t="shared" si="19"/>
        <v>-0.20721000143150259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19712</v>
      </c>
      <c r="F167" s="121" t="str">
        <f t="shared" si="18"/>
        <v>-</v>
      </c>
      <c r="G167" s="120">
        <v>38263</v>
      </c>
      <c r="H167" s="121">
        <f t="shared" si="18"/>
        <v>0.94110186688311681</v>
      </c>
      <c r="I167" s="120">
        <v>35510</v>
      </c>
      <c r="J167" s="121">
        <f t="shared" si="18"/>
        <v>-7.1949402817343078E-2</v>
      </c>
      <c r="K167" s="120">
        <v>32893</v>
      </c>
      <c r="L167" s="121">
        <f t="shared" si="18"/>
        <v>-7.3697549985919486E-2</v>
      </c>
      <c r="M167" s="120">
        <v>27747</v>
      </c>
      <c r="N167" s="121">
        <f t="shared" si="19"/>
        <v>-0.15644666038366828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19496</v>
      </c>
      <c r="F168" s="121" t="str">
        <f t="shared" si="18"/>
        <v>-</v>
      </c>
      <c r="G168" s="120">
        <v>29144</v>
      </c>
      <c r="H168" s="121">
        <f t="shared" si="18"/>
        <v>0.4948707427164547</v>
      </c>
      <c r="I168" s="120">
        <v>26909</v>
      </c>
      <c r="J168" s="121">
        <f t="shared" si="18"/>
        <v>-7.6688169091408187E-2</v>
      </c>
      <c r="K168" s="120">
        <v>23443</v>
      </c>
      <c r="L168" s="121">
        <f t="shared" si="18"/>
        <v>-0.12880448920435539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31618</v>
      </c>
      <c r="F169" s="121" t="str">
        <f t="shared" si="18"/>
        <v>-</v>
      </c>
      <c r="G169" s="120">
        <v>36769</v>
      </c>
      <c r="H169" s="121">
        <f t="shared" si="18"/>
        <v>0.16291353026756905</v>
      </c>
      <c r="I169" s="120">
        <v>42150</v>
      </c>
      <c r="J169" s="121">
        <f t="shared" si="18"/>
        <v>0.1463461067747287</v>
      </c>
      <c r="K169" s="120">
        <v>32656</v>
      </c>
      <c r="L169" s="121">
        <f t="shared" si="18"/>
        <v>-0.22524317912218272</v>
      </c>
      <c r="M169" s="120"/>
      <c r="N169" s="121"/>
    </row>
    <row r="170" spans="2:14" x14ac:dyDescent="0.25">
      <c r="B170" s="119" t="s">
        <v>87</v>
      </c>
      <c r="C170" s="120">
        <v>17468</v>
      </c>
      <c r="D170" s="121">
        <v>-0.65450266025831205</v>
      </c>
      <c r="E170" s="120">
        <v>47730</v>
      </c>
      <c r="F170" s="121">
        <f t="shared" si="18"/>
        <v>1.7324250057247537</v>
      </c>
      <c r="G170" s="120">
        <v>50961</v>
      </c>
      <c r="H170" s="121">
        <f t="shared" si="18"/>
        <v>6.7693274670018955E-2</v>
      </c>
      <c r="I170" s="120">
        <v>64650</v>
      </c>
      <c r="J170" s="121">
        <f t="shared" si="18"/>
        <v>0.26861717784187911</v>
      </c>
      <c r="K170" s="120">
        <v>45438</v>
      </c>
      <c r="L170" s="121">
        <f t="shared" si="18"/>
        <v>-0.29716937354988404</v>
      </c>
      <c r="M170" s="120"/>
      <c r="N170" s="121"/>
    </row>
    <row r="171" spans="2:14" x14ac:dyDescent="0.25">
      <c r="B171" s="119" t="s">
        <v>89</v>
      </c>
      <c r="C171" s="120">
        <v>6369</v>
      </c>
      <c r="D171" s="121">
        <v>-0.77042857657787556</v>
      </c>
      <c r="E171" s="120">
        <v>24934</v>
      </c>
      <c r="F171" s="121">
        <f t="shared" si="18"/>
        <v>2.9149002983199876</v>
      </c>
      <c r="G171" s="120">
        <v>31016</v>
      </c>
      <c r="H171" s="121">
        <f t="shared" si="18"/>
        <v>0.24392395925242649</v>
      </c>
      <c r="I171" s="120">
        <v>38569</v>
      </c>
      <c r="J171" s="121">
        <f t="shared" si="18"/>
        <v>0.24351947381996397</v>
      </c>
      <c r="K171" s="120">
        <v>23019</v>
      </c>
      <c r="L171" s="121">
        <f t="shared" si="18"/>
        <v>-0.40317353314838345</v>
      </c>
      <c r="M171" s="120"/>
      <c r="N171" s="121"/>
    </row>
    <row r="172" spans="2:14" x14ac:dyDescent="0.25">
      <c r="B172" s="119" t="s">
        <v>91</v>
      </c>
      <c r="C172" s="120">
        <v>14907</v>
      </c>
      <c r="D172" s="121">
        <v>-0.59308292842714416</v>
      </c>
      <c r="E172" s="120">
        <v>36554</v>
      </c>
      <c r="F172" s="121">
        <f t="shared" si="18"/>
        <v>1.4521365801301402</v>
      </c>
      <c r="G172" s="120">
        <v>43770</v>
      </c>
      <c r="H172" s="121">
        <f t="shared" si="18"/>
        <v>0.19740657657164751</v>
      </c>
      <c r="I172" s="120">
        <v>54486</v>
      </c>
      <c r="J172" s="121">
        <f t="shared" si="18"/>
        <v>0.24482522275531182</v>
      </c>
      <c r="K172" s="120">
        <v>37926</v>
      </c>
      <c r="L172" s="121">
        <f t="shared" si="18"/>
        <v>-0.30393128510075984</v>
      </c>
      <c r="M172" s="120"/>
      <c r="N172" s="121"/>
    </row>
    <row r="173" spans="2:14" x14ac:dyDescent="0.25">
      <c r="B173" s="119" t="s">
        <v>93</v>
      </c>
      <c r="C173" s="120">
        <v>5828</v>
      </c>
      <c r="D173" s="121">
        <v>-0.80744069252626716</v>
      </c>
      <c r="E173" s="120">
        <v>35760</v>
      </c>
      <c r="F173" s="121">
        <f t="shared" si="18"/>
        <v>5.1358956760466716</v>
      </c>
      <c r="G173" s="120">
        <v>31683</v>
      </c>
      <c r="H173" s="121">
        <f t="shared" si="18"/>
        <v>-0.114010067114094</v>
      </c>
      <c r="I173" s="120">
        <v>47843</v>
      </c>
      <c r="J173" s="121">
        <f t="shared" si="18"/>
        <v>0.51005270965502003</v>
      </c>
      <c r="K173" s="120">
        <v>28288</v>
      </c>
      <c r="L173" s="121">
        <f t="shared" si="18"/>
        <v>-0.40873272997094667</v>
      </c>
      <c r="M173" s="120"/>
      <c r="N173" s="121"/>
    </row>
    <row r="174" spans="2:14" x14ac:dyDescent="0.25">
      <c r="B174" s="119" t="s">
        <v>95</v>
      </c>
      <c r="C174" s="120">
        <v>11448</v>
      </c>
      <c r="D174" s="121">
        <v>-0.62762254822235963</v>
      </c>
      <c r="E174" s="120">
        <v>37306</v>
      </c>
      <c r="F174" s="121">
        <f t="shared" si="18"/>
        <v>2.258735150244584</v>
      </c>
      <c r="G174" s="120">
        <v>40785</v>
      </c>
      <c r="H174" s="121">
        <f t="shared" si="18"/>
        <v>9.3255776550688951E-2</v>
      </c>
      <c r="I174" s="120">
        <v>34236</v>
      </c>
      <c r="J174" s="121">
        <f t="shared" si="18"/>
        <v>-0.16057374034571537</v>
      </c>
      <c r="K174" s="120">
        <v>31889</v>
      </c>
      <c r="L174" s="121">
        <f t="shared" si="18"/>
        <v>-6.8553569342212906E-2</v>
      </c>
      <c r="M174" s="120"/>
      <c r="N174" s="121"/>
    </row>
    <row r="175" spans="2:14" ht="15.75" x14ac:dyDescent="0.25">
      <c r="B175" s="122" t="s">
        <v>32</v>
      </c>
      <c r="C175" s="123">
        <v>173273</v>
      </c>
      <c r="D175" s="124">
        <v>-0.59566668222336305</v>
      </c>
      <c r="E175" s="123">
        <v>321437</v>
      </c>
      <c r="F175" s="124">
        <f t="shared" si="18"/>
        <v>0.85508994476923705</v>
      </c>
      <c r="G175" s="123">
        <v>466813</v>
      </c>
      <c r="H175" s="124">
        <f t="shared" si="18"/>
        <v>0.4522690293898961</v>
      </c>
      <c r="I175" s="123">
        <v>535409</v>
      </c>
      <c r="J175" s="124">
        <f t="shared" si="18"/>
        <v>0.14694535070788528</v>
      </c>
      <c r="K175" s="123">
        <v>462244</v>
      </c>
      <c r="L175" s="124">
        <f t="shared" si="18"/>
        <v>-0.13665254039435271</v>
      </c>
      <c r="M175" s="123">
        <v>175682</v>
      </c>
      <c r="N175" s="124">
        <v>-0.26672370974810611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2" t="s">
        <v>282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249</v>
      </c>
      <c r="G184" s="118" t="s">
        <v>71</v>
      </c>
      <c r="H184" s="117" t="s">
        <v>249</v>
      </c>
      <c r="I184" s="118" t="s">
        <v>71</v>
      </c>
      <c r="J184" s="117" t="s">
        <v>249</v>
      </c>
      <c r="K184" s="118" t="s">
        <v>71</v>
      </c>
      <c r="L184" s="117" t="s">
        <v>249</v>
      </c>
      <c r="M184" s="118" t="s">
        <v>71</v>
      </c>
      <c r="N184" s="117" t="s">
        <v>275</v>
      </c>
    </row>
    <row r="185" spans="1:15" x14ac:dyDescent="0.25">
      <c r="A185" s="125"/>
      <c r="B185" s="119" t="s">
        <v>73</v>
      </c>
      <c r="C185" s="120">
        <v>57040</v>
      </c>
      <c r="D185" s="121">
        <v>2.1786492374726851E-3</v>
      </c>
      <c r="E185" s="120">
        <v>7010</v>
      </c>
      <c r="F185" s="121">
        <f t="shared" ref="F185:L197" si="20">IFERROR(E185/C185-1,"-")</f>
        <v>-0.87710378681626933</v>
      </c>
      <c r="G185" s="120">
        <v>60039</v>
      </c>
      <c r="H185" s="121">
        <f t="shared" si="20"/>
        <v>7.5647646219686155</v>
      </c>
      <c r="I185" s="120">
        <v>56539</v>
      </c>
      <c r="J185" s="121">
        <f t="shared" si="20"/>
        <v>-5.8295441296490669E-2</v>
      </c>
      <c r="K185" s="120">
        <v>54233</v>
      </c>
      <c r="L185" s="121">
        <f t="shared" si="20"/>
        <v>-4.0786006119669649E-2</v>
      </c>
      <c r="M185" s="120">
        <v>51803</v>
      </c>
      <c r="N185" s="121">
        <f t="shared" ref="N185:N189" si="21">IFERROR(M185/K185-1,"-")</f>
        <v>-4.4806667527151345E-2</v>
      </c>
    </row>
    <row r="186" spans="1:15" x14ac:dyDescent="0.25">
      <c r="B186" s="119" t="s">
        <v>75</v>
      </c>
      <c r="C186" s="120">
        <v>57644</v>
      </c>
      <c r="D186" s="121">
        <v>0.23776599171158019</v>
      </c>
      <c r="E186" s="120">
        <v>3599</v>
      </c>
      <c r="F186" s="121">
        <f t="shared" si="20"/>
        <v>-0.93756505447227811</v>
      </c>
      <c r="G186" s="120">
        <v>56597</v>
      </c>
      <c r="H186" s="121">
        <f t="shared" si="20"/>
        <v>14.725757154765212</v>
      </c>
      <c r="I186" s="120">
        <v>56743</v>
      </c>
      <c r="J186" s="121">
        <f t="shared" si="20"/>
        <v>2.5796420304962098E-3</v>
      </c>
      <c r="K186" s="120">
        <v>54347</v>
      </c>
      <c r="L186" s="121">
        <f t="shared" si="20"/>
        <v>-4.2225472745536896E-2</v>
      </c>
      <c r="M186" s="120">
        <v>50904</v>
      </c>
      <c r="N186" s="121">
        <f t="shared" si="21"/>
        <v>-6.3352162952876934E-2</v>
      </c>
    </row>
    <row r="187" spans="1:15" x14ac:dyDescent="0.25">
      <c r="B187" s="119" t="s">
        <v>77</v>
      </c>
      <c r="C187" s="120">
        <v>24554</v>
      </c>
      <c r="D187" s="121">
        <v>-0.58250017003332655</v>
      </c>
      <c r="E187" s="120">
        <v>3712</v>
      </c>
      <c r="F187" s="121">
        <f t="shared" si="20"/>
        <v>-0.84882300236214059</v>
      </c>
      <c r="G187" s="120">
        <v>63116</v>
      </c>
      <c r="H187" s="121">
        <f t="shared" si="20"/>
        <v>16.00323275862069</v>
      </c>
      <c r="I187" s="120">
        <v>46476</v>
      </c>
      <c r="J187" s="121">
        <f t="shared" si="20"/>
        <v>-0.26364154889409974</v>
      </c>
      <c r="K187" s="120">
        <v>54310</v>
      </c>
      <c r="L187" s="121">
        <f t="shared" si="20"/>
        <v>0.16856011704966001</v>
      </c>
      <c r="M187" s="120">
        <v>60422</v>
      </c>
      <c r="N187" s="121">
        <f t="shared" si="21"/>
        <v>0.11253912723255377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6872</v>
      </c>
      <c r="F188" s="121" t="str">
        <f t="shared" si="20"/>
        <v>-</v>
      </c>
      <c r="G188" s="120">
        <v>63281</v>
      </c>
      <c r="H188" s="121">
        <f t="shared" si="20"/>
        <v>8.2085273573923168</v>
      </c>
      <c r="I188" s="120">
        <v>46291</v>
      </c>
      <c r="J188" s="121">
        <f t="shared" si="20"/>
        <v>-0.26848501129881008</v>
      </c>
      <c r="K188" s="120">
        <v>58185</v>
      </c>
      <c r="L188" s="121">
        <f t="shared" si="20"/>
        <v>0.25693979391242361</v>
      </c>
      <c r="M188" s="120">
        <v>49447</v>
      </c>
      <c r="N188" s="121">
        <f t="shared" si="21"/>
        <v>-0.1501761622411274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14117</v>
      </c>
      <c r="F189" s="121" t="str">
        <f t="shared" si="20"/>
        <v>-</v>
      </c>
      <c r="G189" s="120">
        <v>41515</v>
      </c>
      <c r="H189" s="121">
        <f t="shared" si="20"/>
        <v>1.9407806191117092</v>
      </c>
      <c r="I189" s="120">
        <v>46632</v>
      </c>
      <c r="J189" s="121">
        <f t="shared" si="20"/>
        <v>0.12325665422136578</v>
      </c>
      <c r="K189" s="120">
        <v>42714</v>
      </c>
      <c r="L189" s="121">
        <f t="shared" si="20"/>
        <v>-8.4019557385486388E-2</v>
      </c>
      <c r="M189" s="120">
        <v>41345</v>
      </c>
      <c r="N189" s="121">
        <f t="shared" si="21"/>
        <v>-3.2050381607903744E-2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25913</v>
      </c>
      <c r="F190" s="121" t="str">
        <f t="shared" si="20"/>
        <v>-</v>
      </c>
      <c r="G190" s="120">
        <v>38119</v>
      </c>
      <c r="H190" s="121">
        <f t="shared" si="20"/>
        <v>0.47103770308339454</v>
      </c>
      <c r="I190" s="120">
        <v>37086</v>
      </c>
      <c r="J190" s="121">
        <f t="shared" si="20"/>
        <v>-2.7099346782444411E-2</v>
      </c>
      <c r="K190" s="120">
        <v>39687</v>
      </c>
      <c r="L190" s="121">
        <f t="shared" si="20"/>
        <v>7.0134282478563348E-2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44033</v>
      </c>
      <c r="F191" s="121" t="str">
        <f t="shared" si="20"/>
        <v>-</v>
      </c>
      <c r="G191" s="120">
        <v>61424</v>
      </c>
      <c r="H191" s="121">
        <f t="shared" si="20"/>
        <v>0.39495378466150388</v>
      </c>
      <c r="I191" s="120">
        <v>61993</v>
      </c>
      <c r="J191" s="121">
        <f t="shared" si="20"/>
        <v>9.2634800729356481E-3</v>
      </c>
      <c r="K191" s="120">
        <v>61489</v>
      </c>
      <c r="L191" s="121">
        <f t="shared" si="20"/>
        <v>-8.1299501556627574E-3</v>
      </c>
      <c r="M191" s="120"/>
      <c r="N191" s="121"/>
    </row>
    <row r="192" spans="1:15" x14ac:dyDescent="0.25">
      <c r="B192" s="119" t="s">
        <v>87</v>
      </c>
      <c r="C192" s="120">
        <v>20281</v>
      </c>
      <c r="D192" s="121">
        <v>-0.54589015024294119</v>
      </c>
      <c r="E192" s="120">
        <v>48502</v>
      </c>
      <c r="F192" s="121">
        <f t="shared" si="20"/>
        <v>1.3914994329668162</v>
      </c>
      <c r="G192" s="120">
        <v>44123</v>
      </c>
      <c r="H192" s="121">
        <f t="shared" si="20"/>
        <v>-9.0284936703641128E-2</v>
      </c>
      <c r="I192" s="120">
        <v>48757</v>
      </c>
      <c r="J192" s="121">
        <f t="shared" si="20"/>
        <v>0.10502459034970424</v>
      </c>
      <c r="K192" s="120">
        <v>48568</v>
      </c>
      <c r="L192" s="121">
        <f t="shared" si="20"/>
        <v>-3.8763664704555278E-3</v>
      </c>
      <c r="M192" s="120"/>
      <c r="N192" s="121"/>
    </row>
    <row r="193" spans="2:15" x14ac:dyDescent="0.25">
      <c r="B193" s="119" t="s">
        <v>89</v>
      </c>
      <c r="C193" s="120">
        <v>28906</v>
      </c>
      <c r="D193" s="121">
        <v>-0.26145277089348218</v>
      </c>
      <c r="E193" s="120">
        <v>55785</v>
      </c>
      <c r="F193" s="121">
        <f t="shared" si="20"/>
        <v>0.92987615028021864</v>
      </c>
      <c r="G193" s="120">
        <v>44068</v>
      </c>
      <c r="H193" s="121">
        <f t="shared" si="20"/>
        <v>-0.21003854082638707</v>
      </c>
      <c r="I193" s="120">
        <v>43792</v>
      </c>
      <c r="J193" s="121">
        <f t="shared" si="20"/>
        <v>-6.2630480167014113E-3</v>
      </c>
      <c r="K193" s="120">
        <v>44746</v>
      </c>
      <c r="L193" s="121">
        <f t="shared" si="20"/>
        <v>2.1784800876872401E-2</v>
      </c>
      <c r="M193" s="120"/>
      <c r="N193" s="121"/>
    </row>
    <row r="194" spans="2:15" x14ac:dyDescent="0.25">
      <c r="B194" s="119" t="s">
        <v>91</v>
      </c>
      <c r="C194" s="120">
        <v>15055</v>
      </c>
      <c r="D194" s="121">
        <v>-0.6296524070748567</v>
      </c>
      <c r="E194" s="120">
        <v>56784</v>
      </c>
      <c r="F194" s="121">
        <f t="shared" si="20"/>
        <v>2.7717701760212554</v>
      </c>
      <c r="G194" s="120">
        <v>49340</v>
      </c>
      <c r="H194" s="121">
        <f t="shared" si="20"/>
        <v>-0.13109326570865032</v>
      </c>
      <c r="I194" s="120">
        <v>53334</v>
      </c>
      <c r="J194" s="121">
        <f t="shared" si="20"/>
        <v>8.0948520470206731E-2</v>
      </c>
      <c r="K194" s="120">
        <v>56505</v>
      </c>
      <c r="L194" s="121">
        <f t="shared" si="20"/>
        <v>5.9455506806164848E-2</v>
      </c>
      <c r="M194" s="120"/>
      <c r="N194" s="121"/>
    </row>
    <row r="195" spans="2:15" x14ac:dyDescent="0.25">
      <c r="B195" s="119" t="s">
        <v>93</v>
      </c>
      <c r="C195" s="120">
        <v>8909</v>
      </c>
      <c r="D195" s="121">
        <v>-0.8078424605827923</v>
      </c>
      <c r="E195" s="120">
        <v>84455</v>
      </c>
      <c r="F195" s="121">
        <f t="shared" si="20"/>
        <v>8.4797395891794807</v>
      </c>
      <c r="G195" s="120">
        <v>61960</v>
      </c>
      <c r="H195" s="121">
        <f t="shared" si="20"/>
        <v>-0.26635486353679472</v>
      </c>
      <c r="I195" s="120">
        <v>61728</v>
      </c>
      <c r="J195" s="121">
        <f t="shared" si="20"/>
        <v>-3.7443511943189289E-3</v>
      </c>
      <c r="K195" s="120">
        <v>57074</v>
      </c>
      <c r="L195" s="121">
        <f t="shared" si="20"/>
        <v>-7.5395282529808205E-2</v>
      </c>
      <c r="M195" s="120"/>
      <c r="N195" s="121"/>
    </row>
    <row r="196" spans="2:15" x14ac:dyDescent="0.25">
      <c r="B196" s="119" t="s">
        <v>95</v>
      </c>
      <c r="C196" s="120">
        <v>11833</v>
      </c>
      <c r="D196" s="121">
        <v>-0.78271328363142234</v>
      </c>
      <c r="E196" s="120">
        <v>63614</v>
      </c>
      <c r="F196" s="121">
        <f t="shared" si="20"/>
        <v>4.3759824220400576</v>
      </c>
      <c r="G196" s="120">
        <v>56047</v>
      </c>
      <c r="H196" s="121">
        <f t="shared" si="20"/>
        <v>-0.11895180306221897</v>
      </c>
      <c r="I196" s="120">
        <v>60367</v>
      </c>
      <c r="J196" s="121">
        <f t="shared" si="20"/>
        <v>7.7078166538797843E-2</v>
      </c>
      <c r="K196" s="120">
        <v>60564</v>
      </c>
      <c r="L196" s="121">
        <f t="shared" si="20"/>
        <v>3.2633723723225483E-3</v>
      </c>
      <c r="M196" s="120"/>
      <c r="N196" s="121"/>
    </row>
    <row r="197" spans="2:15" ht="15.75" x14ac:dyDescent="0.25">
      <c r="B197" s="122" t="s">
        <v>32</v>
      </c>
      <c r="C197" s="123">
        <v>241515</v>
      </c>
      <c r="D197" s="124">
        <v>-0.57350227363030326</v>
      </c>
      <c r="E197" s="123">
        <v>414396</v>
      </c>
      <c r="F197" s="124">
        <f t="shared" si="20"/>
        <v>0.71581889323644488</v>
      </c>
      <c r="G197" s="123">
        <v>639629</v>
      </c>
      <c r="H197" s="124">
        <f t="shared" si="20"/>
        <v>0.54352117298429525</v>
      </c>
      <c r="I197" s="123">
        <v>619738</v>
      </c>
      <c r="J197" s="124">
        <f t="shared" si="20"/>
        <v>-3.1097714456348902E-2</v>
      </c>
      <c r="K197" s="123">
        <v>632422</v>
      </c>
      <c r="L197" s="124">
        <f t="shared" si="20"/>
        <v>2.0466713353062049E-2</v>
      </c>
      <c r="M197" s="123">
        <v>253921</v>
      </c>
      <c r="N197" s="124">
        <v>-3.740868648806428E-2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2" t="s">
        <v>283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249</v>
      </c>
      <c r="G206" s="118" t="s">
        <v>71</v>
      </c>
      <c r="H206" s="117" t="s">
        <v>249</v>
      </c>
      <c r="I206" s="118" t="s">
        <v>71</v>
      </c>
      <c r="J206" s="117" t="s">
        <v>249</v>
      </c>
      <c r="K206" s="118" t="s">
        <v>71</v>
      </c>
      <c r="L206" s="117" t="s">
        <v>249</v>
      </c>
      <c r="M206" s="118" t="s">
        <v>71</v>
      </c>
      <c r="N206" s="117" t="s">
        <v>275</v>
      </c>
    </row>
    <row r="207" spans="2:15" x14ac:dyDescent="0.25">
      <c r="B207" s="119" t="s">
        <v>73</v>
      </c>
      <c r="C207" s="120">
        <v>38581</v>
      </c>
      <c r="D207" s="121">
        <v>5.2285620772419827E-2</v>
      </c>
      <c r="E207" s="120">
        <v>1610</v>
      </c>
      <c r="F207" s="121">
        <f t="shared" ref="F207:L219" si="22">IFERROR(E207/C207-1,"-")</f>
        <v>-0.95826961457712345</v>
      </c>
      <c r="G207" s="120">
        <v>44879</v>
      </c>
      <c r="H207" s="121">
        <f t="shared" si="22"/>
        <v>26.875155279503105</v>
      </c>
      <c r="I207" s="120">
        <v>42011</v>
      </c>
      <c r="J207" s="121">
        <f t="shared" si="22"/>
        <v>-6.3905167227433779E-2</v>
      </c>
      <c r="K207" s="120">
        <v>41716</v>
      </c>
      <c r="L207" s="121">
        <f t="shared" si="22"/>
        <v>-7.021970436314251E-3</v>
      </c>
      <c r="M207" s="120">
        <v>38188</v>
      </c>
      <c r="N207" s="121">
        <f t="shared" ref="N207:N211" si="23">IFERROR(M207/K207-1,"-")</f>
        <v>-8.4571866909579074E-2</v>
      </c>
    </row>
    <row r="208" spans="2:15" x14ac:dyDescent="0.25">
      <c r="B208" s="119" t="s">
        <v>75</v>
      </c>
      <c r="C208" s="120">
        <v>42672</v>
      </c>
      <c r="D208" s="121">
        <v>0.11774104827513954</v>
      </c>
      <c r="E208" s="120">
        <v>1129</v>
      </c>
      <c r="F208" s="121">
        <f t="shared" si="22"/>
        <v>-0.97354236970378705</v>
      </c>
      <c r="G208" s="120">
        <v>45597</v>
      </c>
      <c r="H208" s="121">
        <f t="shared" si="22"/>
        <v>39.38706820194863</v>
      </c>
      <c r="I208" s="120">
        <v>39850</v>
      </c>
      <c r="J208" s="121">
        <f t="shared" si="22"/>
        <v>-0.12603899379345129</v>
      </c>
      <c r="K208" s="120">
        <v>48058</v>
      </c>
      <c r="L208" s="121">
        <f t="shared" si="22"/>
        <v>0.20597239648682564</v>
      </c>
      <c r="M208" s="120">
        <v>45681</v>
      </c>
      <c r="N208" s="121">
        <f t="shared" si="23"/>
        <v>-4.94610678763161E-2</v>
      </c>
    </row>
    <row r="209" spans="2:15" x14ac:dyDescent="0.25">
      <c r="B209" s="119" t="s">
        <v>77</v>
      </c>
      <c r="C209" s="120">
        <v>19499</v>
      </c>
      <c r="D209" s="121">
        <v>-0.52632090368031093</v>
      </c>
      <c r="E209" s="120">
        <v>1410</v>
      </c>
      <c r="F209" s="121">
        <f t="shared" si="22"/>
        <v>-0.92768859941535464</v>
      </c>
      <c r="G209" s="120">
        <v>50300</v>
      </c>
      <c r="H209" s="121">
        <f t="shared" si="22"/>
        <v>34.673758865248224</v>
      </c>
      <c r="I209" s="120">
        <v>39334</v>
      </c>
      <c r="J209" s="121">
        <f t="shared" si="22"/>
        <v>-0.21801192842942341</v>
      </c>
      <c r="K209" s="120">
        <v>39685</v>
      </c>
      <c r="L209" s="121">
        <f t="shared" si="22"/>
        <v>8.9235775664819883E-3</v>
      </c>
      <c r="M209" s="120">
        <v>43957</v>
      </c>
      <c r="N209" s="121">
        <f t="shared" si="23"/>
        <v>0.1076477258409978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1583</v>
      </c>
      <c r="F210" s="121" t="str">
        <f t="shared" si="22"/>
        <v>-</v>
      </c>
      <c r="G210" s="120">
        <v>53650</v>
      </c>
      <c r="H210" s="121">
        <f t="shared" si="22"/>
        <v>32.891345546430827</v>
      </c>
      <c r="I210" s="120">
        <v>47936</v>
      </c>
      <c r="J210" s="121">
        <f t="shared" si="22"/>
        <v>-0.10650512581547067</v>
      </c>
      <c r="K210" s="120">
        <v>47463</v>
      </c>
      <c r="L210" s="121">
        <f t="shared" si="22"/>
        <v>-9.8673230974632986E-3</v>
      </c>
      <c r="M210" s="120">
        <v>46679</v>
      </c>
      <c r="N210" s="121">
        <f t="shared" si="23"/>
        <v>-1.6518129911720747E-2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4434</v>
      </c>
      <c r="F211" s="121" t="str">
        <f t="shared" si="22"/>
        <v>-</v>
      </c>
      <c r="G211" s="120">
        <v>62535</v>
      </c>
      <c r="H211" s="121">
        <f t="shared" si="22"/>
        <v>13.103518267929635</v>
      </c>
      <c r="I211" s="120">
        <v>48535</v>
      </c>
      <c r="J211" s="121">
        <f t="shared" si="22"/>
        <v>-0.22387463020708398</v>
      </c>
      <c r="K211" s="120">
        <v>50974</v>
      </c>
      <c r="L211" s="121">
        <f t="shared" si="22"/>
        <v>5.025239517873703E-2</v>
      </c>
      <c r="M211" s="120">
        <v>43042</v>
      </c>
      <c r="N211" s="121">
        <f t="shared" si="23"/>
        <v>-0.15560874171146077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18411</v>
      </c>
      <c r="F212" s="121" t="str">
        <f t="shared" si="22"/>
        <v>-</v>
      </c>
      <c r="G212" s="120">
        <v>45469</v>
      </c>
      <c r="H212" s="121">
        <f t="shared" si="22"/>
        <v>1.4696648742599532</v>
      </c>
      <c r="I212" s="120">
        <v>40505</v>
      </c>
      <c r="J212" s="121">
        <f t="shared" si="22"/>
        <v>-0.10917328289603911</v>
      </c>
      <c r="K212" s="120">
        <v>40592</v>
      </c>
      <c r="L212" s="121">
        <f t="shared" si="22"/>
        <v>2.1478829774101982E-3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29486</v>
      </c>
      <c r="F213" s="121" t="str">
        <f t="shared" si="22"/>
        <v>-</v>
      </c>
      <c r="G213" s="120">
        <v>50032</v>
      </c>
      <c r="H213" s="121">
        <f t="shared" si="22"/>
        <v>0.69680526351488847</v>
      </c>
      <c r="I213" s="120">
        <v>50397</v>
      </c>
      <c r="J213" s="121">
        <f t="shared" si="22"/>
        <v>7.2953309881675921E-3</v>
      </c>
      <c r="K213" s="120">
        <v>51873</v>
      </c>
      <c r="L213" s="121">
        <f t="shared" si="22"/>
        <v>2.9287457586761212E-2</v>
      </c>
      <c r="M213" s="120"/>
      <c r="N213" s="121"/>
    </row>
    <row r="214" spans="2:15" x14ac:dyDescent="0.25">
      <c r="B214" s="119" t="s">
        <v>87</v>
      </c>
      <c r="C214" s="120">
        <v>19637</v>
      </c>
      <c r="D214" s="121">
        <v>-0.65896736770809816</v>
      </c>
      <c r="E214" s="120">
        <v>51243</v>
      </c>
      <c r="F214" s="121">
        <f t="shared" si="22"/>
        <v>1.6095126546824869</v>
      </c>
      <c r="G214" s="120">
        <v>65282</v>
      </c>
      <c r="H214" s="121">
        <f t="shared" si="22"/>
        <v>0.273969127490584</v>
      </c>
      <c r="I214" s="120">
        <v>68350</v>
      </c>
      <c r="J214" s="121">
        <f t="shared" si="22"/>
        <v>4.6996109187831259E-2</v>
      </c>
      <c r="K214" s="120">
        <v>57015</v>
      </c>
      <c r="L214" s="121">
        <f t="shared" si="22"/>
        <v>-0.16583760058522312</v>
      </c>
      <c r="M214" s="120"/>
      <c r="N214" s="121"/>
    </row>
    <row r="215" spans="2:15" x14ac:dyDescent="0.25">
      <c r="B215" s="119" t="s">
        <v>89</v>
      </c>
      <c r="C215" s="120">
        <v>1185</v>
      </c>
      <c r="D215" s="121">
        <v>-0.97029032743318455</v>
      </c>
      <c r="E215" s="120">
        <v>53125</v>
      </c>
      <c r="F215" s="121">
        <f t="shared" si="22"/>
        <v>43.83122362869198</v>
      </c>
      <c r="G215" s="120">
        <v>49325</v>
      </c>
      <c r="H215" s="121">
        <f t="shared" si="22"/>
        <v>-7.1529411764705841E-2</v>
      </c>
      <c r="I215" s="120">
        <v>46471</v>
      </c>
      <c r="J215" s="121">
        <f t="shared" si="22"/>
        <v>-5.7861125190065921E-2</v>
      </c>
      <c r="K215" s="120">
        <v>46544</v>
      </c>
      <c r="L215" s="121">
        <f t="shared" si="22"/>
        <v>1.5708721568290507E-3</v>
      </c>
      <c r="M215" s="120"/>
      <c r="N215" s="121"/>
    </row>
    <row r="216" spans="2:15" x14ac:dyDescent="0.25">
      <c r="B216" s="119" t="s">
        <v>91</v>
      </c>
      <c r="C216" s="120">
        <v>873</v>
      </c>
      <c r="D216" s="121">
        <v>-0.98184842499220293</v>
      </c>
      <c r="E216" s="120">
        <v>69678</v>
      </c>
      <c r="F216" s="121">
        <f t="shared" si="22"/>
        <v>78.814432989690715</v>
      </c>
      <c r="G216" s="120">
        <v>45028</v>
      </c>
      <c r="H216" s="121">
        <f t="shared" si="22"/>
        <v>-0.35377020006314763</v>
      </c>
      <c r="I216" s="120">
        <v>51497</v>
      </c>
      <c r="J216" s="121">
        <f t="shared" si="22"/>
        <v>0.14366616327618376</v>
      </c>
      <c r="K216" s="120">
        <v>54475</v>
      </c>
      <c r="L216" s="121">
        <f t="shared" si="22"/>
        <v>5.7828611375419836E-2</v>
      </c>
      <c r="M216" s="120"/>
      <c r="N216" s="121"/>
    </row>
    <row r="217" spans="2:15" x14ac:dyDescent="0.25">
      <c r="B217" s="119" t="s">
        <v>93</v>
      </c>
      <c r="C217" s="120">
        <v>2741</v>
      </c>
      <c r="D217" s="121">
        <v>-0.91785543035243344</v>
      </c>
      <c r="E217" s="120">
        <v>49033</v>
      </c>
      <c r="F217" s="121">
        <f t="shared" si="22"/>
        <v>16.888726742064939</v>
      </c>
      <c r="G217" s="120">
        <v>36109</v>
      </c>
      <c r="H217" s="121">
        <f t="shared" si="22"/>
        <v>-0.2635775906022475</v>
      </c>
      <c r="I217" s="120">
        <v>38146</v>
      </c>
      <c r="J217" s="121">
        <f t="shared" si="22"/>
        <v>5.6412528732449063E-2</v>
      </c>
      <c r="K217" s="120">
        <v>42223</v>
      </c>
      <c r="L217" s="121">
        <f t="shared" si="22"/>
        <v>0.10687883395375652</v>
      </c>
      <c r="M217" s="120"/>
      <c r="N217" s="121"/>
    </row>
    <row r="218" spans="2:15" x14ac:dyDescent="0.25">
      <c r="B218" s="119" t="s">
        <v>95</v>
      </c>
      <c r="C218" s="120">
        <v>3619</v>
      </c>
      <c r="D218" s="121">
        <v>-0.90339544071325606</v>
      </c>
      <c r="E218" s="120">
        <v>40632</v>
      </c>
      <c r="F218" s="121">
        <f t="shared" si="22"/>
        <v>10.227410886985355</v>
      </c>
      <c r="G218" s="120">
        <v>35693</v>
      </c>
      <c r="H218" s="121">
        <f t="shared" si="22"/>
        <v>-0.12155443985036429</v>
      </c>
      <c r="I218" s="120">
        <v>40203</v>
      </c>
      <c r="J218" s="121">
        <f t="shared" si="22"/>
        <v>0.12635530776342696</v>
      </c>
      <c r="K218" s="120">
        <v>41998</v>
      </c>
      <c r="L218" s="121">
        <f t="shared" si="22"/>
        <v>4.4648409322687321E-2</v>
      </c>
      <c r="M218" s="120"/>
      <c r="N218" s="121"/>
    </row>
    <row r="219" spans="2:15" ht="15.75" x14ac:dyDescent="0.25">
      <c r="B219" s="122" t="s">
        <v>32</v>
      </c>
      <c r="C219" s="123">
        <v>134940</v>
      </c>
      <c r="D219" s="124">
        <v>-0.7312830071450761</v>
      </c>
      <c r="E219" s="123">
        <v>321774</v>
      </c>
      <c r="F219" s="124">
        <f t="shared" si="22"/>
        <v>1.3845709204090708</v>
      </c>
      <c r="G219" s="123">
        <v>583899</v>
      </c>
      <c r="H219" s="124">
        <f t="shared" si="22"/>
        <v>0.81462455015010526</v>
      </c>
      <c r="I219" s="123">
        <v>553235</v>
      </c>
      <c r="J219" s="124">
        <f t="shared" si="22"/>
        <v>-5.2515931693666196E-2</v>
      </c>
      <c r="K219" s="123">
        <v>562616</v>
      </c>
      <c r="L219" s="124">
        <f t="shared" si="22"/>
        <v>1.695662783446461E-2</v>
      </c>
      <c r="M219" s="123">
        <v>217547</v>
      </c>
      <c r="N219" s="124">
        <v>-4.5411064696177172E-2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2" t="s">
        <v>284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249</v>
      </c>
      <c r="G228" s="118" t="s">
        <v>71</v>
      </c>
      <c r="H228" s="117" t="s">
        <v>249</v>
      </c>
      <c r="I228" s="118" t="s">
        <v>71</v>
      </c>
      <c r="J228" s="117" t="s">
        <v>249</v>
      </c>
      <c r="K228" s="118" t="s">
        <v>71</v>
      </c>
      <c r="L228" s="117" t="s">
        <v>249</v>
      </c>
      <c r="M228" s="118" t="s">
        <v>71</v>
      </c>
      <c r="N228" s="117" t="s">
        <v>275</v>
      </c>
    </row>
    <row r="229" spans="2:15" x14ac:dyDescent="0.25">
      <c r="B229" s="119" t="s">
        <v>73</v>
      </c>
      <c r="C229" s="120">
        <v>35175</v>
      </c>
      <c r="D229" s="121">
        <v>3.8240917782026429E-3</v>
      </c>
      <c r="E229" s="120">
        <v>78</v>
      </c>
      <c r="F229" s="121">
        <f t="shared" ref="F229:L241" si="24">IFERROR(E229/C229-1,"-")</f>
        <v>-0.99778251599147116</v>
      </c>
      <c r="G229" s="120">
        <v>19961</v>
      </c>
      <c r="H229" s="121">
        <f t="shared" si="24"/>
        <v>254.91025641025641</v>
      </c>
      <c r="I229" s="120">
        <v>28635</v>
      </c>
      <c r="J229" s="121">
        <f t="shared" si="24"/>
        <v>0.43454736736636446</v>
      </c>
      <c r="K229" s="120">
        <v>26551</v>
      </c>
      <c r="L229" s="121">
        <f t="shared" si="24"/>
        <v>-7.2778068796926831E-2</v>
      </c>
      <c r="M229" s="120">
        <v>21975</v>
      </c>
      <c r="N229" s="121">
        <f t="shared" ref="N229:N233" si="25">IFERROR(M229/K229-1,"-")</f>
        <v>-0.17234755753078979</v>
      </c>
    </row>
    <row r="230" spans="2:15" x14ac:dyDescent="0.25">
      <c r="B230" s="119" t="s">
        <v>75</v>
      </c>
      <c r="C230" s="120">
        <v>41345</v>
      </c>
      <c r="D230" s="121">
        <v>5.0058414181947564E-2</v>
      </c>
      <c r="E230" s="120">
        <v>227</v>
      </c>
      <c r="F230" s="121">
        <f t="shared" si="24"/>
        <v>-0.99450961422179218</v>
      </c>
      <c r="G230" s="120">
        <v>25593</v>
      </c>
      <c r="H230" s="121">
        <f t="shared" si="24"/>
        <v>111.74449339207048</v>
      </c>
      <c r="I230" s="120">
        <v>34396</v>
      </c>
      <c r="J230" s="121">
        <f t="shared" si="24"/>
        <v>0.34396123940139889</v>
      </c>
      <c r="K230" s="120">
        <v>29714</v>
      </c>
      <c r="L230" s="121">
        <f t="shared" si="24"/>
        <v>-0.13612047912547975</v>
      </c>
      <c r="M230" s="120">
        <v>27845</v>
      </c>
      <c r="N230" s="121">
        <f t="shared" si="25"/>
        <v>-6.2899643265800664E-2</v>
      </c>
    </row>
    <row r="231" spans="2:15" x14ac:dyDescent="0.25">
      <c r="B231" s="119" t="s">
        <v>77</v>
      </c>
      <c r="C231" s="120">
        <v>17896</v>
      </c>
      <c r="D231" s="121">
        <v>-0.47890399790350291</v>
      </c>
      <c r="E231" s="120">
        <v>151</v>
      </c>
      <c r="F231" s="121">
        <f t="shared" si="24"/>
        <v>-0.9915623603039786</v>
      </c>
      <c r="G231" s="120">
        <v>28650</v>
      </c>
      <c r="H231" s="121">
        <f t="shared" si="24"/>
        <v>188.73509933774835</v>
      </c>
      <c r="I231" s="120">
        <v>30534</v>
      </c>
      <c r="J231" s="121">
        <f t="shared" si="24"/>
        <v>6.5759162303664853E-2</v>
      </c>
      <c r="K231" s="120">
        <v>29097</v>
      </c>
      <c r="L231" s="121">
        <f t="shared" si="24"/>
        <v>-4.7062291216348973E-2</v>
      </c>
      <c r="M231" s="120">
        <v>24801</v>
      </c>
      <c r="N231" s="121">
        <f t="shared" si="25"/>
        <v>-0.14764408701928033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118</v>
      </c>
      <c r="F232" s="121" t="str">
        <f t="shared" si="24"/>
        <v>-</v>
      </c>
      <c r="G232" s="120">
        <v>20850</v>
      </c>
      <c r="H232" s="121">
        <f t="shared" si="24"/>
        <v>175.69491525423729</v>
      </c>
      <c r="I232" s="120">
        <v>15575</v>
      </c>
      <c r="J232" s="121">
        <f t="shared" si="24"/>
        <v>-0.25299760191846521</v>
      </c>
      <c r="K232" s="120">
        <v>14346</v>
      </c>
      <c r="L232" s="121">
        <f t="shared" si="24"/>
        <v>-7.8908507223113933E-2</v>
      </c>
      <c r="M232" s="120">
        <v>17562</v>
      </c>
      <c r="N232" s="121">
        <f t="shared" si="25"/>
        <v>0.22417398578000847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188</v>
      </c>
      <c r="F233" s="121" t="str">
        <f t="shared" si="24"/>
        <v>-</v>
      </c>
      <c r="G233" s="120">
        <v>3925</v>
      </c>
      <c r="H233" s="121">
        <f t="shared" si="24"/>
        <v>19.877659574468087</v>
      </c>
      <c r="I233" s="120">
        <v>3025</v>
      </c>
      <c r="J233" s="121">
        <f t="shared" si="24"/>
        <v>-0.22929936305732479</v>
      </c>
      <c r="K233" s="120">
        <v>5239</v>
      </c>
      <c r="L233" s="121">
        <f t="shared" si="24"/>
        <v>0.73190082644628096</v>
      </c>
      <c r="M233" s="120">
        <v>5856</v>
      </c>
      <c r="N233" s="121">
        <f t="shared" si="25"/>
        <v>0.11777056690208054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262</v>
      </c>
      <c r="F234" s="121" t="str">
        <f t="shared" si="24"/>
        <v>-</v>
      </c>
      <c r="G234" s="120">
        <v>2912</v>
      </c>
      <c r="H234" s="121">
        <f t="shared" si="24"/>
        <v>10.114503816793894</v>
      </c>
      <c r="I234" s="120">
        <v>3081</v>
      </c>
      <c r="J234" s="121">
        <f t="shared" si="24"/>
        <v>5.8035714285714191E-2</v>
      </c>
      <c r="K234" s="120">
        <v>3538</v>
      </c>
      <c r="L234" s="121">
        <f t="shared" si="24"/>
        <v>0.14832846478416095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1340</v>
      </c>
      <c r="F235" s="121" t="str">
        <f t="shared" si="24"/>
        <v>-</v>
      </c>
      <c r="G235" s="120">
        <v>5501</v>
      </c>
      <c r="H235" s="121">
        <f t="shared" si="24"/>
        <v>3.1052238805970145</v>
      </c>
      <c r="I235" s="120">
        <v>4568</v>
      </c>
      <c r="J235" s="121">
        <f t="shared" si="24"/>
        <v>-0.16960552626795133</v>
      </c>
      <c r="K235" s="120">
        <v>8513</v>
      </c>
      <c r="L235" s="121">
        <f t="shared" si="24"/>
        <v>0.86361646234676015</v>
      </c>
      <c r="M235" s="120"/>
      <c r="N235" s="121"/>
    </row>
    <row r="236" spans="2:15" x14ac:dyDescent="0.25">
      <c r="B236" s="119" t="s">
        <v>87</v>
      </c>
      <c r="C236" s="120">
        <v>42</v>
      </c>
      <c r="D236" s="121">
        <v>-0.99226376864984345</v>
      </c>
      <c r="E236" s="120">
        <v>1239</v>
      </c>
      <c r="F236" s="121">
        <f t="shared" si="24"/>
        <v>28.5</v>
      </c>
      <c r="G236" s="120">
        <v>3696</v>
      </c>
      <c r="H236" s="121">
        <f t="shared" si="24"/>
        <v>1.9830508474576272</v>
      </c>
      <c r="I236" s="120">
        <v>4628</v>
      </c>
      <c r="J236" s="121">
        <f t="shared" si="24"/>
        <v>0.25216450216450226</v>
      </c>
      <c r="K236" s="120">
        <v>4370</v>
      </c>
      <c r="L236" s="121">
        <f t="shared" si="24"/>
        <v>-5.5747623163353466E-2</v>
      </c>
      <c r="M236" s="120"/>
      <c r="N236" s="121"/>
    </row>
    <row r="237" spans="2:15" x14ac:dyDescent="0.25">
      <c r="B237" s="119" t="s">
        <v>89</v>
      </c>
      <c r="C237" s="120">
        <v>1</v>
      </c>
      <c r="D237" s="121">
        <v>-0.99985625988213311</v>
      </c>
      <c r="E237" s="120">
        <v>1233</v>
      </c>
      <c r="F237" s="121">
        <f t="shared" si="24"/>
        <v>1232</v>
      </c>
      <c r="G237" s="120">
        <v>3488</v>
      </c>
      <c r="H237" s="121">
        <f t="shared" si="24"/>
        <v>1.8288726682887266</v>
      </c>
      <c r="I237" s="120">
        <v>4749</v>
      </c>
      <c r="J237" s="121">
        <f t="shared" si="24"/>
        <v>0.36152522935779818</v>
      </c>
      <c r="K237" s="120">
        <v>6214</v>
      </c>
      <c r="L237" s="121">
        <f t="shared" si="24"/>
        <v>0.30848599705201085</v>
      </c>
      <c r="M237" s="120"/>
      <c r="N237" s="121"/>
    </row>
    <row r="238" spans="2:15" x14ac:dyDescent="0.25">
      <c r="B238" s="119" t="s">
        <v>91</v>
      </c>
      <c r="C238" s="120">
        <v>76</v>
      </c>
      <c r="D238" s="121">
        <v>-0.99542168674698794</v>
      </c>
      <c r="E238" s="120">
        <v>12796</v>
      </c>
      <c r="F238" s="121">
        <f t="shared" si="24"/>
        <v>167.36842105263159</v>
      </c>
      <c r="G238" s="120">
        <v>16522</v>
      </c>
      <c r="H238" s="121">
        <f t="shared" si="24"/>
        <v>0.29118474523288529</v>
      </c>
      <c r="I238" s="120">
        <v>13495</v>
      </c>
      <c r="J238" s="121">
        <f t="shared" si="24"/>
        <v>-0.1832102651010773</v>
      </c>
      <c r="K238" s="120">
        <v>14121</v>
      </c>
      <c r="L238" s="121">
        <f t="shared" si="24"/>
        <v>4.6387550944794409E-2</v>
      </c>
      <c r="M238" s="120"/>
      <c r="N238" s="121"/>
    </row>
    <row r="239" spans="2:15" x14ac:dyDescent="0.25">
      <c r="B239" s="119" t="s">
        <v>93</v>
      </c>
      <c r="C239" s="120">
        <v>66</v>
      </c>
      <c r="D239" s="121">
        <v>-0.99732457740484004</v>
      </c>
      <c r="E239" s="120">
        <v>21197</v>
      </c>
      <c r="F239" s="121">
        <f t="shared" si="24"/>
        <v>320.16666666666669</v>
      </c>
      <c r="G239" s="120">
        <v>26271</v>
      </c>
      <c r="H239" s="121">
        <f t="shared" si="24"/>
        <v>0.23937349624946935</v>
      </c>
      <c r="I239" s="120">
        <v>23135</v>
      </c>
      <c r="J239" s="121">
        <f t="shared" si="24"/>
        <v>-0.11937116973088191</v>
      </c>
      <c r="K239" s="120">
        <v>24442</v>
      </c>
      <c r="L239" s="121">
        <f t="shared" si="24"/>
        <v>5.6494488869677895E-2</v>
      </c>
      <c r="M239" s="120"/>
      <c r="N239" s="121"/>
    </row>
    <row r="240" spans="2:15" x14ac:dyDescent="0.25">
      <c r="B240" s="119" t="s">
        <v>95</v>
      </c>
      <c r="C240" s="120">
        <v>185</v>
      </c>
      <c r="D240" s="121">
        <v>-0.99246742671009769</v>
      </c>
      <c r="E240" s="120">
        <v>19240</v>
      </c>
      <c r="F240" s="121">
        <f t="shared" si="24"/>
        <v>103</v>
      </c>
      <c r="G240" s="120">
        <v>20337</v>
      </c>
      <c r="H240" s="121">
        <f t="shared" si="24"/>
        <v>5.7016632016632096E-2</v>
      </c>
      <c r="I240" s="120">
        <v>18652</v>
      </c>
      <c r="J240" s="121">
        <f t="shared" si="24"/>
        <v>-8.2853911589713336E-2</v>
      </c>
      <c r="K240" s="120">
        <v>18647</v>
      </c>
      <c r="L240" s="121">
        <f t="shared" si="24"/>
        <v>-2.6806776753163231E-4</v>
      </c>
      <c r="M240" s="120"/>
      <c r="N240" s="121"/>
    </row>
    <row r="241" spans="2:15" ht="15.75" x14ac:dyDescent="0.25">
      <c r="B241" s="122" t="s">
        <v>32</v>
      </c>
      <c r="C241" s="123">
        <v>95128</v>
      </c>
      <c r="D241" s="124">
        <v>-0.6076613435396595</v>
      </c>
      <c r="E241" s="123">
        <v>58069</v>
      </c>
      <c r="F241" s="124">
        <f t="shared" si="24"/>
        <v>-0.38956984273820539</v>
      </c>
      <c r="G241" s="123">
        <v>177706</v>
      </c>
      <c r="H241" s="124">
        <f t="shared" si="24"/>
        <v>2.0602559024608653</v>
      </c>
      <c r="I241" s="123">
        <v>184473</v>
      </c>
      <c r="J241" s="124">
        <f t="shared" si="24"/>
        <v>3.8079749698940901E-2</v>
      </c>
      <c r="K241" s="123">
        <v>184792</v>
      </c>
      <c r="L241" s="124">
        <f t="shared" si="24"/>
        <v>1.7292503509998003E-3</v>
      </c>
      <c r="M241" s="123">
        <v>98039</v>
      </c>
      <c r="N241" s="124">
        <v>-6.5823701487417452E-2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2" t="s">
        <v>285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249</v>
      </c>
      <c r="G254" s="118" t="s">
        <v>71</v>
      </c>
      <c r="H254" s="117" t="s">
        <v>249</v>
      </c>
      <c r="I254" s="118" t="s">
        <v>71</v>
      </c>
      <c r="J254" s="117" t="s">
        <v>249</v>
      </c>
      <c r="K254" s="118" t="s">
        <v>71</v>
      </c>
      <c r="L254" s="117" t="s">
        <v>249</v>
      </c>
      <c r="M254" s="118" t="s">
        <v>71</v>
      </c>
      <c r="N254" s="117" t="s">
        <v>275</v>
      </c>
    </row>
    <row r="255" spans="2:15" x14ac:dyDescent="0.25">
      <c r="B255" s="119" t="s">
        <v>73</v>
      </c>
      <c r="C255" s="120">
        <v>45748</v>
      </c>
      <c r="D255" s="121">
        <v>0.10990344024455334</v>
      </c>
      <c r="E255" s="120">
        <v>468</v>
      </c>
      <c r="F255" s="121">
        <f t="shared" ref="F255:L267" si="26">IFERROR(E255/C255-1,"-")</f>
        <v>-0.98977004459211326</v>
      </c>
      <c r="G255" s="120">
        <v>14749</v>
      </c>
      <c r="H255" s="121">
        <f t="shared" si="26"/>
        <v>30.514957264957264</v>
      </c>
      <c r="I255" s="120">
        <v>32549</v>
      </c>
      <c r="J255" s="121">
        <f t="shared" si="26"/>
        <v>1.2068614821343822</v>
      </c>
      <c r="K255" s="120">
        <v>31090</v>
      </c>
      <c r="L255" s="121">
        <f t="shared" si="26"/>
        <v>-4.4824725798027543E-2</v>
      </c>
      <c r="M255" s="120">
        <v>27778</v>
      </c>
      <c r="N255" s="121">
        <f t="shared" ref="N255:N259" si="27">IFERROR(M255/K255-1,"-")</f>
        <v>-0.10652943068510778</v>
      </c>
    </row>
    <row r="256" spans="2:15" x14ac:dyDescent="0.25">
      <c r="B256" s="119" t="s">
        <v>75</v>
      </c>
      <c r="C256" s="120">
        <v>42210</v>
      </c>
      <c r="D256" s="121">
        <v>0.18747538400945252</v>
      </c>
      <c r="E256" s="120">
        <v>734</v>
      </c>
      <c r="F256" s="121">
        <f t="shared" si="26"/>
        <v>-0.98261075574508405</v>
      </c>
      <c r="G256" s="120">
        <v>12480</v>
      </c>
      <c r="H256" s="121">
        <f t="shared" si="26"/>
        <v>16.002724795640326</v>
      </c>
      <c r="I256" s="120">
        <v>24810</v>
      </c>
      <c r="J256" s="121">
        <f t="shared" si="26"/>
        <v>0.98798076923076916</v>
      </c>
      <c r="K256" s="120">
        <v>27112</v>
      </c>
      <c r="L256" s="121">
        <f t="shared" si="26"/>
        <v>9.2785167271261626E-2</v>
      </c>
      <c r="M256" s="120">
        <v>22910</v>
      </c>
      <c r="N256" s="121">
        <f t="shared" si="27"/>
        <v>-0.15498672174682793</v>
      </c>
    </row>
    <row r="257" spans="2:14" x14ac:dyDescent="0.25">
      <c r="B257" s="119" t="s">
        <v>77</v>
      </c>
      <c r="C257" s="120">
        <v>14945</v>
      </c>
      <c r="D257" s="121">
        <v>-0.61532521685413499</v>
      </c>
      <c r="E257" s="120">
        <v>528</v>
      </c>
      <c r="F257" s="121">
        <f t="shared" si="26"/>
        <v>-0.96467045834727339</v>
      </c>
      <c r="G257" s="120">
        <v>19044</v>
      </c>
      <c r="H257" s="121">
        <f t="shared" si="26"/>
        <v>35.06818181818182</v>
      </c>
      <c r="I257" s="120">
        <v>25777</v>
      </c>
      <c r="J257" s="121">
        <f t="shared" si="26"/>
        <v>0.35354967443814322</v>
      </c>
      <c r="K257" s="120">
        <v>25157</v>
      </c>
      <c r="L257" s="121">
        <f t="shared" si="26"/>
        <v>-2.4052449858400937E-2</v>
      </c>
      <c r="M257" s="120">
        <v>17858</v>
      </c>
      <c r="N257" s="121">
        <f t="shared" si="27"/>
        <v>-0.29013793377588748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543</v>
      </c>
      <c r="F258" s="121" t="str">
        <f t="shared" si="26"/>
        <v>-</v>
      </c>
      <c r="G258" s="120">
        <v>12416</v>
      </c>
      <c r="H258" s="121">
        <f t="shared" si="26"/>
        <v>21.865561694290975</v>
      </c>
      <c r="I258" s="120">
        <v>14217</v>
      </c>
      <c r="J258" s="121">
        <f t="shared" si="26"/>
        <v>0.14505476804123707</v>
      </c>
      <c r="K258" s="120">
        <v>12219</v>
      </c>
      <c r="L258" s="121">
        <f t="shared" si="26"/>
        <v>-0.14053597805444185</v>
      </c>
      <c r="M258" s="120">
        <v>13884</v>
      </c>
      <c r="N258" s="121">
        <f t="shared" si="27"/>
        <v>0.13626319666093778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150</v>
      </c>
      <c r="F259" s="121" t="str">
        <f t="shared" si="26"/>
        <v>-</v>
      </c>
      <c r="G259" s="120">
        <v>1729</v>
      </c>
      <c r="H259" s="121">
        <f t="shared" si="26"/>
        <v>10.526666666666667</v>
      </c>
      <c r="I259" s="120">
        <v>2049</v>
      </c>
      <c r="J259" s="121">
        <f t="shared" si="26"/>
        <v>0.18507807981492186</v>
      </c>
      <c r="K259" s="120">
        <v>1366</v>
      </c>
      <c r="L259" s="121">
        <f t="shared" si="26"/>
        <v>-0.33333333333333337</v>
      </c>
      <c r="M259" s="120">
        <v>894</v>
      </c>
      <c r="N259" s="121">
        <f t="shared" si="27"/>
        <v>-0.34553440702781846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332</v>
      </c>
      <c r="F260" s="121" t="str">
        <f t="shared" si="26"/>
        <v>-</v>
      </c>
      <c r="G260" s="120">
        <v>2016</v>
      </c>
      <c r="H260" s="121">
        <f t="shared" si="26"/>
        <v>5.072289156626506</v>
      </c>
      <c r="I260" s="120">
        <v>2910</v>
      </c>
      <c r="J260" s="121">
        <f t="shared" si="26"/>
        <v>0.44345238095238093</v>
      </c>
      <c r="K260" s="120">
        <v>1609</v>
      </c>
      <c r="L260" s="121">
        <f t="shared" si="26"/>
        <v>-0.44707903780068725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602</v>
      </c>
      <c r="F261" s="121" t="str">
        <f t="shared" si="26"/>
        <v>-</v>
      </c>
      <c r="G261" s="120">
        <v>2205</v>
      </c>
      <c r="H261" s="121">
        <f t="shared" si="26"/>
        <v>2.6627906976744184</v>
      </c>
      <c r="I261" s="120">
        <v>2980</v>
      </c>
      <c r="J261" s="121">
        <f t="shared" si="26"/>
        <v>0.35147392290249435</v>
      </c>
      <c r="K261" s="120">
        <v>1521</v>
      </c>
      <c r="L261" s="121">
        <f t="shared" si="26"/>
        <v>-0.48959731543624163</v>
      </c>
      <c r="M261" s="120"/>
      <c r="N261" s="121"/>
    </row>
    <row r="262" spans="2:14" x14ac:dyDescent="0.25">
      <c r="B262" s="119" t="s">
        <v>87</v>
      </c>
      <c r="C262" s="120">
        <v>126</v>
      </c>
      <c r="D262" s="121">
        <v>-0.97646619350018682</v>
      </c>
      <c r="E262" s="120">
        <v>334</v>
      </c>
      <c r="F262" s="121">
        <f t="shared" si="26"/>
        <v>1.6507936507936507</v>
      </c>
      <c r="G262" s="120">
        <v>2173</v>
      </c>
      <c r="H262" s="121">
        <f t="shared" si="26"/>
        <v>5.5059880239520957</v>
      </c>
      <c r="I262" s="120">
        <v>2492</v>
      </c>
      <c r="J262" s="121">
        <f t="shared" si="26"/>
        <v>0.14680165669581213</v>
      </c>
      <c r="K262" s="120">
        <v>1582</v>
      </c>
      <c r="L262" s="121">
        <f t="shared" si="26"/>
        <v>-0.3651685393258427</v>
      </c>
      <c r="M262" s="120"/>
      <c r="N262" s="121"/>
    </row>
    <row r="263" spans="2:14" x14ac:dyDescent="0.25">
      <c r="B263" s="119" t="s">
        <v>89</v>
      </c>
      <c r="C263" s="120">
        <v>110</v>
      </c>
      <c r="D263" s="121">
        <v>-0.97599301615015277</v>
      </c>
      <c r="E263" s="120">
        <v>491</v>
      </c>
      <c r="F263" s="121">
        <f t="shared" si="26"/>
        <v>3.4636363636363638</v>
      </c>
      <c r="G263" s="120">
        <v>2693</v>
      </c>
      <c r="H263" s="121">
        <f t="shared" si="26"/>
        <v>4.4847250509164969</v>
      </c>
      <c r="I263" s="120">
        <v>3027</v>
      </c>
      <c r="J263" s="121">
        <f t="shared" si="26"/>
        <v>0.12402525064983294</v>
      </c>
      <c r="K263" s="120">
        <v>1246</v>
      </c>
      <c r="L263" s="121">
        <f t="shared" si="26"/>
        <v>-0.58837132474397091</v>
      </c>
      <c r="M263" s="120"/>
      <c r="N263" s="121"/>
    </row>
    <row r="264" spans="2:14" x14ac:dyDescent="0.25">
      <c r="B264" s="119" t="s">
        <v>91</v>
      </c>
      <c r="C264" s="120">
        <v>932</v>
      </c>
      <c r="D264" s="121">
        <v>-0.9572300491028406</v>
      </c>
      <c r="E264" s="120">
        <v>3806</v>
      </c>
      <c r="F264" s="121">
        <f t="shared" si="26"/>
        <v>3.0836909871244638</v>
      </c>
      <c r="G264" s="120">
        <v>12360</v>
      </c>
      <c r="H264" s="121">
        <f t="shared" si="26"/>
        <v>2.2475039411455597</v>
      </c>
      <c r="I264" s="120">
        <v>12009</v>
      </c>
      <c r="J264" s="121">
        <f t="shared" si="26"/>
        <v>-2.8398058252427139E-2</v>
      </c>
      <c r="K264" s="120">
        <v>13301</v>
      </c>
      <c r="L264" s="121">
        <f t="shared" si="26"/>
        <v>0.10758597718377882</v>
      </c>
      <c r="M264" s="120"/>
      <c r="N264" s="121"/>
    </row>
    <row r="265" spans="2:14" x14ac:dyDescent="0.25">
      <c r="B265" s="119" t="s">
        <v>93</v>
      </c>
      <c r="C265" s="120">
        <v>1845</v>
      </c>
      <c r="D265" s="121">
        <v>-0.958292831792391</v>
      </c>
      <c r="E265" s="120">
        <v>18668</v>
      </c>
      <c r="F265" s="121">
        <f t="shared" si="26"/>
        <v>9.1181571815718154</v>
      </c>
      <c r="G265" s="120">
        <v>34739</v>
      </c>
      <c r="H265" s="121">
        <f t="shared" si="26"/>
        <v>0.86088493679022937</v>
      </c>
      <c r="I265" s="120">
        <v>31492</v>
      </c>
      <c r="J265" s="121">
        <f t="shared" si="26"/>
        <v>-9.3468436051699855E-2</v>
      </c>
      <c r="K265" s="120">
        <v>26031</v>
      </c>
      <c r="L265" s="121">
        <f t="shared" si="26"/>
        <v>-0.17340911977645113</v>
      </c>
      <c r="M265" s="120"/>
      <c r="N265" s="121"/>
    </row>
    <row r="266" spans="2:14" x14ac:dyDescent="0.25">
      <c r="B266" s="119" t="s">
        <v>95</v>
      </c>
      <c r="C266" s="120">
        <v>625</v>
      </c>
      <c r="D266" s="121">
        <v>-0.98628363253302898</v>
      </c>
      <c r="E266" s="120">
        <v>17228</v>
      </c>
      <c r="F266" s="121">
        <f t="shared" si="26"/>
        <v>26.564800000000002</v>
      </c>
      <c r="G266" s="120">
        <v>31233</v>
      </c>
      <c r="H266" s="121">
        <f t="shared" si="26"/>
        <v>0.81292082656141162</v>
      </c>
      <c r="I266" s="120">
        <v>33233</v>
      </c>
      <c r="J266" s="121">
        <f t="shared" si="26"/>
        <v>6.4034834950212893E-2</v>
      </c>
      <c r="K266" s="120">
        <v>24573</v>
      </c>
      <c r="L266" s="121">
        <f t="shared" si="26"/>
        <v>-0.26058435892035026</v>
      </c>
      <c r="M266" s="120"/>
      <c r="N266" s="121"/>
    </row>
    <row r="267" spans="2:14" ht="15.75" x14ac:dyDescent="0.25">
      <c r="B267" s="122" t="s">
        <v>32</v>
      </c>
      <c r="C267" s="123">
        <v>106598</v>
      </c>
      <c r="D267" s="124">
        <v>-0.61440823575797698</v>
      </c>
      <c r="E267" s="123">
        <v>43884</v>
      </c>
      <c r="F267" s="124">
        <f t="shared" si="26"/>
        <v>-0.58832248259817255</v>
      </c>
      <c r="G267" s="123">
        <v>147837</v>
      </c>
      <c r="H267" s="124">
        <f t="shared" si="26"/>
        <v>2.3688132348919879</v>
      </c>
      <c r="I267" s="123">
        <v>187545</v>
      </c>
      <c r="J267" s="124">
        <f t="shared" si="26"/>
        <v>0.26859311268491659</v>
      </c>
      <c r="K267" s="123">
        <v>166807</v>
      </c>
      <c r="L267" s="124">
        <f t="shared" si="26"/>
        <v>-0.11057612839585163</v>
      </c>
      <c r="M267" s="123">
        <v>83324</v>
      </c>
      <c r="N267" s="124">
        <v>-0.14049348077240464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B0EF7-6238-4E87-A8F4-1527EFA24B5A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1154297</v>
      </c>
      <c r="D9" s="121">
        <v>4.0723847271147084E-2</v>
      </c>
      <c r="E9" s="120">
        <v>98412</v>
      </c>
      <c r="F9" s="121">
        <f t="shared" ref="F9:L21" si="0">IFERROR(E9/C9-1,"-")</f>
        <v>-0.91474291278587749</v>
      </c>
      <c r="G9" s="120">
        <v>786358</v>
      </c>
      <c r="H9" s="121">
        <f t="shared" si="0"/>
        <v>6.9904686420355242</v>
      </c>
      <c r="I9" s="120">
        <v>1105557</v>
      </c>
      <c r="J9" s="121">
        <f t="shared" si="0"/>
        <v>0.40592071295771137</v>
      </c>
      <c r="K9" s="120">
        <v>1165181</v>
      </c>
      <c r="L9" s="121">
        <f t="shared" si="0"/>
        <v>5.3931185818551164E-2</v>
      </c>
      <c r="M9" s="120">
        <v>1119747</v>
      </c>
      <c r="N9" s="121">
        <f t="shared" ref="N9:N13" si="1">IFERROR(M9/K9-1,"-")</f>
        <v>-3.8993083478017554E-2</v>
      </c>
    </row>
    <row r="10" spans="1:15" x14ac:dyDescent="0.25">
      <c r="A10" s="1" t="s">
        <v>74</v>
      </c>
      <c r="B10" s="119" t="s">
        <v>75</v>
      </c>
      <c r="C10" s="120">
        <v>1115694</v>
      </c>
      <c r="D10" s="121">
        <v>9.8426731776473764E-2</v>
      </c>
      <c r="E10" s="120">
        <v>103727</v>
      </c>
      <c r="F10" s="121">
        <f t="shared" si="0"/>
        <v>-0.90702916749574702</v>
      </c>
      <c r="G10" s="120">
        <v>912484</v>
      </c>
      <c r="H10" s="121">
        <f t="shared" si="0"/>
        <v>7.7969766791674306</v>
      </c>
      <c r="I10" s="120">
        <v>1077344</v>
      </c>
      <c r="J10" s="121">
        <f t="shared" si="0"/>
        <v>0.18067166109213972</v>
      </c>
      <c r="K10" s="120">
        <v>1114324</v>
      </c>
      <c r="L10" s="121">
        <f t="shared" si="0"/>
        <v>3.4325155196483159E-2</v>
      </c>
      <c r="M10" s="120">
        <v>1060335</v>
      </c>
      <c r="N10" s="121">
        <f t="shared" si="1"/>
        <v>-4.8450001974291168E-2</v>
      </c>
    </row>
    <row r="11" spans="1:15" x14ac:dyDescent="0.25">
      <c r="A11" s="1" t="s">
        <v>76</v>
      </c>
      <c r="B11" s="119" t="s">
        <v>77</v>
      </c>
      <c r="C11" s="120">
        <v>496315</v>
      </c>
      <c r="D11" s="121">
        <v>-0.55609507846585093</v>
      </c>
      <c r="E11" s="120">
        <v>122878</v>
      </c>
      <c r="F11" s="121">
        <f t="shared" si="0"/>
        <v>-0.752419330465531</v>
      </c>
      <c r="G11" s="120">
        <v>1057048</v>
      </c>
      <c r="H11" s="121">
        <f t="shared" si="0"/>
        <v>7.6024186591578644</v>
      </c>
      <c r="I11" s="120">
        <v>1098201</v>
      </c>
      <c r="J11" s="121">
        <f t="shared" si="0"/>
        <v>3.8932006871968072E-2</v>
      </c>
      <c r="K11" s="120">
        <v>1198797</v>
      </c>
      <c r="L11" s="121">
        <f t="shared" si="0"/>
        <v>9.1600717901367812E-2</v>
      </c>
      <c r="M11" s="120">
        <v>1094097</v>
      </c>
      <c r="N11" s="121">
        <f t="shared" si="1"/>
        <v>-8.7337555899789532E-2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154899</v>
      </c>
      <c r="F12" s="121" t="str">
        <f t="shared" si="0"/>
        <v>-</v>
      </c>
      <c r="G12" s="120">
        <v>1117075</v>
      </c>
      <c r="H12" s="121">
        <f t="shared" si="0"/>
        <v>6.2116346780805554</v>
      </c>
      <c r="I12" s="120">
        <v>1108018</v>
      </c>
      <c r="J12" s="121">
        <f t="shared" si="0"/>
        <v>-8.107781482890597E-3</v>
      </c>
      <c r="K12" s="120">
        <v>1093882</v>
      </c>
      <c r="L12" s="121">
        <f t="shared" si="0"/>
        <v>-1.2757915485127502E-2</v>
      </c>
      <c r="M12" s="120">
        <v>1104961</v>
      </c>
      <c r="N12" s="121">
        <f t="shared" si="1"/>
        <v>1.0128149105662176E-2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187306</v>
      </c>
      <c r="F13" s="121" t="str">
        <f t="shared" si="0"/>
        <v>-</v>
      </c>
      <c r="G13" s="120">
        <v>995707</v>
      </c>
      <c r="H13" s="121">
        <f t="shared" si="0"/>
        <v>4.3159375567253582</v>
      </c>
      <c r="I13" s="120">
        <v>1038688</v>
      </c>
      <c r="J13" s="121">
        <f t="shared" si="0"/>
        <v>4.3166312981630206E-2</v>
      </c>
      <c r="K13" s="120">
        <v>1088673</v>
      </c>
      <c r="L13" s="121">
        <f t="shared" si="0"/>
        <v>4.8123209279398615E-2</v>
      </c>
      <c r="M13" s="120">
        <v>990589</v>
      </c>
      <c r="N13" s="121">
        <f t="shared" si="1"/>
        <v>-9.0095005571002473E-2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274949</v>
      </c>
      <c r="F14" s="121" t="str">
        <f t="shared" si="0"/>
        <v>-</v>
      </c>
      <c r="G14" s="120">
        <v>1029864</v>
      </c>
      <c r="H14" s="121">
        <f t="shared" si="0"/>
        <v>2.7456546486803006</v>
      </c>
      <c r="I14" s="120">
        <v>1069466</v>
      </c>
      <c r="J14" s="121">
        <f t="shared" si="0"/>
        <v>3.8453621060644982E-2</v>
      </c>
      <c r="K14" s="120">
        <v>1059592</v>
      </c>
      <c r="L14" s="121">
        <f t="shared" si="0"/>
        <v>-9.232645077075885E-3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553215</v>
      </c>
      <c r="F15" s="121" t="str">
        <f t="shared" si="0"/>
        <v>-</v>
      </c>
      <c r="G15" s="120">
        <v>1179956</v>
      </c>
      <c r="H15" s="121">
        <f t="shared" si="0"/>
        <v>1.1329067360791014</v>
      </c>
      <c r="I15" s="120">
        <v>1205442</v>
      </c>
      <c r="J15" s="121">
        <f t="shared" si="0"/>
        <v>2.1599110475305938E-2</v>
      </c>
      <c r="K15" s="120">
        <v>1224963</v>
      </c>
      <c r="L15" s="121">
        <f t="shared" si="0"/>
        <v>1.6194059938180461E-2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285142</v>
      </c>
      <c r="D16" s="121">
        <v>-0.77580532295475102</v>
      </c>
      <c r="E16" s="120">
        <v>796040</v>
      </c>
      <c r="F16" s="121">
        <f t="shared" si="0"/>
        <v>1.7917318388732633</v>
      </c>
      <c r="G16" s="120">
        <v>1241553</v>
      </c>
      <c r="H16" s="121">
        <f t="shared" si="0"/>
        <v>0.55966157479523648</v>
      </c>
      <c r="I16" s="120">
        <v>1271908</v>
      </c>
      <c r="J16" s="121">
        <f t="shared" si="0"/>
        <v>2.4449218035798692E-2</v>
      </c>
      <c r="K16" s="120">
        <v>1304294</v>
      </c>
      <c r="L16" s="121">
        <f t="shared" si="0"/>
        <v>2.5462533453677549E-2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176625</v>
      </c>
      <c r="D17" s="121">
        <v>-0.83348527458313582</v>
      </c>
      <c r="E17" s="120">
        <v>762012</v>
      </c>
      <c r="F17" s="121">
        <f t="shared" si="0"/>
        <v>3.3142929936305734</v>
      </c>
      <c r="G17" s="120">
        <v>1013730</v>
      </c>
      <c r="H17" s="121">
        <f t="shared" si="0"/>
        <v>0.33033338057668393</v>
      </c>
      <c r="I17" s="120">
        <v>1102818</v>
      </c>
      <c r="J17" s="121">
        <f t="shared" si="0"/>
        <v>8.7881388535408833E-2</v>
      </c>
      <c r="K17" s="120">
        <v>1101231</v>
      </c>
      <c r="L17" s="121">
        <f t="shared" si="0"/>
        <v>-1.4390407120666859E-3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137871</v>
      </c>
      <c r="D18" s="121">
        <v>-0.88105535324673312</v>
      </c>
      <c r="E18" s="120">
        <v>953288</v>
      </c>
      <c r="F18" s="121">
        <f t="shared" si="0"/>
        <v>5.9143474697362031</v>
      </c>
      <c r="G18" s="120">
        <v>1125132</v>
      </c>
      <c r="H18" s="121">
        <f t="shared" si="0"/>
        <v>0.18026451607489036</v>
      </c>
      <c r="I18" s="120">
        <v>1207802</v>
      </c>
      <c r="J18" s="121">
        <f t="shared" si="0"/>
        <v>7.3475823281179409E-2</v>
      </c>
      <c r="K18" s="120">
        <v>1223794</v>
      </c>
      <c r="L18" s="121">
        <f t="shared" si="0"/>
        <v>1.3240580823677961E-2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156929</v>
      </c>
      <c r="D19" s="121">
        <v>-0.84682336795520141</v>
      </c>
      <c r="E19" s="120">
        <v>927095</v>
      </c>
      <c r="F19" s="121">
        <f t="shared" si="0"/>
        <v>4.9077353452835357</v>
      </c>
      <c r="G19" s="120">
        <v>1064158</v>
      </c>
      <c r="H19" s="121">
        <f t="shared" si="0"/>
        <v>0.14784137547931975</v>
      </c>
      <c r="I19" s="120">
        <v>1149433</v>
      </c>
      <c r="J19" s="121">
        <f t="shared" si="0"/>
        <v>8.0133777127080696E-2</v>
      </c>
      <c r="K19" s="120">
        <v>1124270</v>
      </c>
      <c r="L19" s="121">
        <f t="shared" si="0"/>
        <v>-2.1891663106940573E-2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196628</v>
      </c>
      <c r="D20" s="121">
        <v>-0.81701635823206764</v>
      </c>
      <c r="E20" s="120">
        <v>829853</v>
      </c>
      <c r="F20" s="121">
        <f t="shared" si="0"/>
        <v>3.220421303171471</v>
      </c>
      <c r="G20" s="120">
        <v>1109322</v>
      </c>
      <c r="H20" s="121">
        <f t="shared" si="0"/>
        <v>0.33676928323450062</v>
      </c>
      <c r="I20" s="120">
        <v>1155840</v>
      </c>
      <c r="J20" s="121">
        <f t="shared" si="0"/>
        <v>4.1933721678647062E-2</v>
      </c>
      <c r="K20" s="120">
        <v>1140612</v>
      </c>
      <c r="L20" s="121">
        <f t="shared" si="0"/>
        <v>-1.3174833887043214E-2</v>
      </c>
      <c r="M20" s="120"/>
      <c r="N20" s="121"/>
    </row>
    <row r="21" spans="1:15" ht="15.75" x14ac:dyDescent="0.25">
      <c r="A21" s="1"/>
      <c r="B21" s="122" t="s">
        <v>32</v>
      </c>
      <c r="C21" s="123">
        <v>3913809</v>
      </c>
      <c r="D21" s="124">
        <v>-0.70137147683741996</v>
      </c>
      <c r="E21" s="123">
        <v>5763674</v>
      </c>
      <c r="F21" s="124">
        <f t="shared" si="0"/>
        <v>0.47265081152401667</v>
      </c>
      <c r="G21" s="123">
        <v>12632387</v>
      </c>
      <c r="H21" s="124">
        <f t="shared" si="0"/>
        <v>1.1917247575071039</v>
      </c>
      <c r="I21" s="123">
        <v>13590517</v>
      </c>
      <c r="J21" s="124">
        <f t="shared" si="0"/>
        <v>7.5847106330735325E-2</v>
      </c>
      <c r="K21" s="123">
        <v>13839613</v>
      </c>
      <c r="L21" s="124">
        <f t="shared" si="0"/>
        <v>1.8328662551983843E-2</v>
      </c>
      <c r="M21" s="123">
        <v>5369729</v>
      </c>
      <c r="N21" s="124">
        <v>-5.1428255474392004E-2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2" t="s">
        <v>286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906100</v>
      </c>
      <c r="D31" s="121">
        <v>5.8434064265322272E-2</v>
      </c>
      <c r="E31" s="120">
        <v>76061</v>
      </c>
      <c r="F31" s="121">
        <f t="shared" ref="F31:J43" si="2">IFERROR(E31/C31-1,"-")</f>
        <v>-0.91605672663061477</v>
      </c>
      <c r="G31" s="120">
        <v>648112</v>
      </c>
      <c r="H31" s="121">
        <f t="shared" si="2"/>
        <v>7.5209502898988969</v>
      </c>
      <c r="I31" s="120">
        <v>888772</v>
      </c>
      <c r="J31" s="121">
        <f t="shared" si="2"/>
        <v>0.37132470930950201</v>
      </c>
      <c r="K31" s="120">
        <v>928991</v>
      </c>
      <c r="L31" s="121">
        <f t="shared" ref="L31:L43" si="3">IFERROR(K31/I31-1,"-")</f>
        <v>4.5252325680827044E-2</v>
      </c>
      <c r="M31" s="120">
        <v>898550</v>
      </c>
      <c r="N31" s="121">
        <f t="shared" ref="N31:N35" si="4">IFERROR(M31/K31-1,"-")</f>
        <v>-3.2767809375978896E-2</v>
      </c>
    </row>
    <row r="32" spans="1:15" x14ac:dyDescent="0.25">
      <c r="B32" s="119" t="s">
        <v>75</v>
      </c>
      <c r="C32" s="120">
        <v>871413</v>
      </c>
      <c r="D32" s="121">
        <v>0.11774356159041988</v>
      </c>
      <c r="E32" s="120">
        <v>83867</v>
      </c>
      <c r="F32" s="121">
        <f t="shared" si="2"/>
        <v>-0.90375746058413176</v>
      </c>
      <c r="G32" s="120">
        <v>765644</v>
      </c>
      <c r="H32" s="121">
        <f t="shared" si="2"/>
        <v>8.1292641921137037</v>
      </c>
      <c r="I32" s="120">
        <v>857530</v>
      </c>
      <c r="J32" s="121">
        <f t="shared" si="2"/>
        <v>0.12001138910511933</v>
      </c>
      <c r="K32" s="120">
        <v>874198</v>
      </c>
      <c r="L32" s="121">
        <f t="shared" si="3"/>
        <v>1.9437220855247128E-2</v>
      </c>
      <c r="M32" s="120">
        <v>816717</v>
      </c>
      <c r="N32" s="121">
        <f t="shared" si="4"/>
        <v>-6.5752838601781272E-2</v>
      </c>
    </row>
    <row r="33" spans="2:15" x14ac:dyDescent="0.25">
      <c r="B33" s="119" t="s">
        <v>77</v>
      </c>
      <c r="C33" s="120">
        <v>383942</v>
      </c>
      <c r="D33" s="121">
        <v>-0.55812561716388887</v>
      </c>
      <c r="E33" s="120">
        <v>100959</v>
      </c>
      <c r="F33" s="121">
        <f t="shared" si="2"/>
        <v>-0.73704622052289148</v>
      </c>
      <c r="G33" s="120">
        <v>905647</v>
      </c>
      <c r="H33" s="121">
        <f t="shared" si="2"/>
        <v>7.9704434473400099</v>
      </c>
      <c r="I33" s="120">
        <v>882809</v>
      </c>
      <c r="J33" s="121">
        <f t="shared" si="2"/>
        <v>-2.5217330814323868E-2</v>
      </c>
      <c r="K33" s="120">
        <v>957437</v>
      </c>
      <c r="L33" s="121">
        <f t="shared" si="3"/>
        <v>8.4534706827864348E-2</v>
      </c>
      <c r="M33" s="120">
        <v>859311</v>
      </c>
      <c r="N33" s="121">
        <f t="shared" si="4"/>
        <v>-0.10248820549028292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123508</v>
      </c>
      <c r="F34" s="121" t="str">
        <f t="shared" si="2"/>
        <v>-</v>
      </c>
      <c r="G34" s="120">
        <v>937482</v>
      </c>
      <c r="H34" s="121">
        <f t="shared" si="2"/>
        <v>6.5904556789843571</v>
      </c>
      <c r="I34" s="120">
        <v>902599</v>
      </c>
      <c r="J34" s="121">
        <f t="shared" si="2"/>
        <v>-3.7209247750890184E-2</v>
      </c>
      <c r="K34" s="120">
        <v>891422</v>
      </c>
      <c r="L34" s="121">
        <f t="shared" si="3"/>
        <v>-1.2383129163670681E-2</v>
      </c>
      <c r="M34" s="120">
        <v>875730</v>
      </c>
      <c r="N34" s="121">
        <f t="shared" si="4"/>
        <v>-1.7603334896378997E-2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155069</v>
      </c>
      <c r="F35" s="121" t="str">
        <f t="shared" si="2"/>
        <v>-</v>
      </c>
      <c r="G35" s="120">
        <v>838796</v>
      </c>
      <c r="H35" s="121">
        <f t="shared" si="2"/>
        <v>4.4091791396088196</v>
      </c>
      <c r="I35" s="120">
        <v>859689</v>
      </c>
      <c r="J35" s="121">
        <f t="shared" si="2"/>
        <v>2.490832097434903E-2</v>
      </c>
      <c r="K35" s="120">
        <v>895119</v>
      </c>
      <c r="L35" s="121">
        <f t="shared" si="3"/>
        <v>4.1212578036941228E-2</v>
      </c>
      <c r="M35" s="120">
        <v>799033</v>
      </c>
      <c r="N35" s="121">
        <f t="shared" si="4"/>
        <v>-0.10734438661228285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224555</v>
      </c>
      <c r="F36" s="121" t="str">
        <f t="shared" si="2"/>
        <v>-</v>
      </c>
      <c r="G36" s="120">
        <v>867296</v>
      </c>
      <c r="H36" s="121">
        <f t="shared" si="2"/>
        <v>2.8622876355458575</v>
      </c>
      <c r="I36" s="120">
        <v>877666</v>
      </c>
      <c r="J36" s="121">
        <f t="shared" si="2"/>
        <v>1.1956702210087489E-2</v>
      </c>
      <c r="K36" s="120">
        <v>863584</v>
      </c>
      <c r="L36" s="121">
        <f t="shared" si="3"/>
        <v>-1.6044827986956278E-2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471322</v>
      </c>
      <c r="F37" s="121" t="str">
        <f t="shared" si="2"/>
        <v>-</v>
      </c>
      <c r="G37" s="120">
        <v>975415</v>
      </c>
      <c r="H37" s="121">
        <f t="shared" si="2"/>
        <v>1.0695299604092319</v>
      </c>
      <c r="I37" s="120">
        <v>973051</v>
      </c>
      <c r="J37" s="121">
        <f t="shared" si="2"/>
        <v>-2.4235838079176286E-3</v>
      </c>
      <c r="K37" s="120">
        <v>973406</v>
      </c>
      <c r="L37" s="121">
        <f t="shared" si="3"/>
        <v>3.6483185362334858E-4</v>
      </c>
      <c r="M37" s="120"/>
      <c r="N37" s="121"/>
    </row>
    <row r="38" spans="2:15" x14ac:dyDescent="0.25">
      <c r="B38" s="119" t="s">
        <v>87</v>
      </c>
      <c r="C38" s="120">
        <v>230640</v>
      </c>
      <c r="D38" s="121">
        <v>-0.7606490619610089</v>
      </c>
      <c r="E38" s="120">
        <v>677761</v>
      </c>
      <c r="F38" s="121">
        <f t="shared" si="2"/>
        <v>1.938609954908082</v>
      </c>
      <c r="G38" s="120">
        <v>1027589</v>
      </c>
      <c r="H38" s="121">
        <f t="shared" si="2"/>
        <v>0.51615244901963964</v>
      </c>
      <c r="I38" s="120">
        <v>1013397</v>
      </c>
      <c r="J38" s="121">
        <f t="shared" si="2"/>
        <v>-1.3810969171526799E-2</v>
      </c>
      <c r="K38" s="120">
        <v>1040296</v>
      </c>
      <c r="L38" s="121">
        <f t="shared" si="3"/>
        <v>2.6543398095711712E-2</v>
      </c>
      <c r="M38" s="120"/>
      <c r="N38" s="121"/>
    </row>
    <row r="39" spans="2:15" x14ac:dyDescent="0.25">
      <c r="B39" s="119" t="s">
        <v>89</v>
      </c>
      <c r="C39" s="120">
        <v>133948</v>
      </c>
      <c r="D39" s="121">
        <v>-0.83614001521798165</v>
      </c>
      <c r="E39" s="120">
        <v>659282</v>
      </c>
      <c r="F39" s="121">
        <f t="shared" si="2"/>
        <v>3.9219249260907221</v>
      </c>
      <c r="G39" s="120">
        <v>842331</v>
      </c>
      <c r="H39" s="121">
        <f t="shared" si="2"/>
        <v>0.27764901817431697</v>
      </c>
      <c r="I39" s="120">
        <v>901945</v>
      </c>
      <c r="J39" s="121">
        <f t="shared" si="2"/>
        <v>7.0772653505569716E-2</v>
      </c>
      <c r="K39" s="120">
        <v>886452</v>
      </c>
      <c r="L39" s="121">
        <f t="shared" si="3"/>
        <v>-1.7177322342271428E-2</v>
      </c>
      <c r="M39" s="120"/>
      <c r="N39" s="121"/>
    </row>
    <row r="40" spans="2:15" x14ac:dyDescent="0.25">
      <c r="B40" s="119" t="s">
        <v>91</v>
      </c>
      <c r="C40" s="120">
        <v>101792</v>
      </c>
      <c r="D40" s="121">
        <v>-0.88751096799004536</v>
      </c>
      <c r="E40" s="120">
        <v>827285</v>
      </c>
      <c r="F40" s="121">
        <f t="shared" si="2"/>
        <v>7.1272103898145236</v>
      </c>
      <c r="G40" s="120">
        <v>941161</v>
      </c>
      <c r="H40" s="121">
        <f t="shared" si="2"/>
        <v>0.13765026562792748</v>
      </c>
      <c r="I40" s="120">
        <v>991862</v>
      </c>
      <c r="J40" s="121">
        <f t="shared" si="2"/>
        <v>5.3870697999598427E-2</v>
      </c>
      <c r="K40" s="120">
        <v>982291</v>
      </c>
      <c r="L40" s="121">
        <f t="shared" si="3"/>
        <v>-9.6495278577060084E-3</v>
      </c>
      <c r="M40" s="120"/>
      <c r="N40" s="121"/>
    </row>
    <row r="41" spans="2:15" x14ac:dyDescent="0.25">
      <c r="B41" s="119" t="s">
        <v>93</v>
      </c>
      <c r="C41" s="120">
        <v>116956</v>
      </c>
      <c r="D41" s="121">
        <v>-0.85257566532926443</v>
      </c>
      <c r="E41" s="120">
        <v>794749</v>
      </c>
      <c r="F41" s="121">
        <f t="shared" si="2"/>
        <v>5.7952819863880434</v>
      </c>
      <c r="G41" s="120">
        <v>871062</v>
      </c>
      <c r="H41" s="121">
        <f t="shared" si="2"/>
        <v>9.6021511194100295E-2</v>
      </c>
      <c r="I41" s="120">
        <v>915264</v>
      </c>
      <c r="J41" s="121">
        <f t="shared" si="2"/>
        <v>5.0744952712895364E-2</v>
      </c>
      <c r="K41" s="120">
        <v>893464</v>
      </c>
      <c r="L41" s="121">
        <f t="shared" si="3"/>
        <v>-2.3818264457030947E-2</v>
      </c>
      <c r="M41" s="120"/>
      <c r="N41" s="121"/>
    </row>
    <row r="42" spans="2:15" x14ac:dyDescent="0.25">
      <c r="B42" s="119" t="s">
        <v>95</v>
      </c>
      <c r="C42" s="120">
        <v>156090</v>
      </c>
      <c r="D42" s="121">
        <v>-0.81034344494747357</v>
      </c>
      <c r="E42" s="120">
        <v>703865</v>
      </c>
      <c r="F42" s="121">
        <f t="shared" si="2"/>
        <v>3.5093535780639371</v>
      </c>
      <c r="G42" s="120">
        <v>895820</v>
      </c>
      <c r="H42" s="121">
        <f t="shared" si="2"/>
        <v>0.27271564859738717</v>
      </c>
      <c r="I42" s="120">
        <v>916201</v>
      </c>
      <c r="J42" s="121">
        <f t="shared" si="2"/>
        <v>2.2751222343774469E-2</v>
      </c>
      <c r="K42" s="120">
        <v>904301</v>
      </c>
      <c r="L42" s="121">
        <f t="shared" si="3"/>
        <v>-1.2988416297297189E-2</v>
      </c>
      <c r="M42" s="120"/>
      <c r="N42" s="121"/>
    </row>
    <row r="43" spans="2:15" ht="15.75" x14ac:dyDescent="0.25">
      <c r="B43" s="122" t="s">
        <v>32</v>
      </c>
      <c r="C43" s="123">
        <v>3047683</v>
      </c>
      <c r="D43" s="124">
        <v>-0.69741722512464721</v>
      </c>
      <c r="E43" s="123">
        <v>4898283</v>
      </c>
      <c r="F43" s="124">
        <f t="shared" si="2"/>
        <v>0.60721538296469801</v>
      </c>
      <c r="G43" s="123">
        <v>10516355</v>
      </c>
      <c r="H43" s="124">
        <f t="shared" si="2"/>
        <v>1.1469472057861907</v>
      </c>
      <c r="I43" s="123">
        <v>10980785</v>
      </c>
      <c r="J43" s="124">
        <f t="shared" si="2"/>
        <v>4.4162640002167963E-2</v>
      </c>
      <c r="K43" s="123">
        <v>11090961</v>
      </c>
      <c r="L43" s="124">
        <f t="shared" si="3"/>
        <v>1.0033526746949351E-2</v>
      </c>
      <c r="M43" s="123">
        <v>4249341</v>
      </c>
      <c r="N43" s="124">
        <v>-6.5497044643401003E-2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780614</v>
      </c>
      <c r="D53" s="121">
        <v>0.10401389397640126</v>
      </c>
      <c r="E53" s="120">
        <v>66225</v>
      </c>
      <c r="F53" s="121">
        <f t="shared" ref="F53:J65" si="5">IFERROR(E53/C53-1,"-")</f>
        <v>-0.91516293584281094</v>
      </c>
      <c r="G53" s="120">
        <v>578443</v>
      </c>
      <c r="H53" s="121">
        <f t="shared" si="5"/>
        <v>7.73451113627784</v>
      </c>
      <c r="I53" s="120">
        <v>769796</v>
      </c>
      <c r="J53" s="121">
        <f t="shared" si="5"/>
        <v>0.3308070112353334</v>
      </c>
      <c r="K53" s="120">
        <v>831490</v>
      </c>
      <c r="L53" s="121">
        <f t="shared" ref="L53:L65" si="6">IFERROR(K53/I53-1,"-")</f>
        <v>8.0143310695301118E-2</v>
      </c>
      <c r="M53" s="120">
        <v>804545</v>
      </c>
      <c r="N53" s="121">
        <f t="shared" ref="N53:N57" si="7">IFERROR(M53/K53-1,"-")</f>
        <v>-3.2405681367184247E-2</v>
      </c>
    </row>
    <row r="54" spans="1:15" x14ac:dyDescent="0.25">
      <c r="A54" s="1">
        <v>2</v>
      </c>
      <c r="B54" s="119" t="s">
        <v>75</v>
      </c>
      <c r="C54" s="120">
        <v>747887</v>
      </c>
      <c r="D54" s="121">
        <v>0.15268085027680844</v>
      </c>
      <c r="E54" s="120">
        <v>74502</v>
      </c>
      <c r="F54" s="121">
        <f t="shared" si="5"/>
        <v>-0.90038334668205222</v>
      </c>
      <c r="G54" s="120">
        <v>672985</v>
      </c>
      <c r="H54" s="121">
        <f t="shared" si="5"/>
        <v>8.0331132050146312</v>
      </c>
      <c r="I54" s="120">
        <v>750195</v>
      </c>
      <c r="J54" s="121">
        <f t="shared" si="5"/>
        <v>0.11472766852158656</v>
      </c>
      <c r="K54" s="120">
        <v>778455</v>
      </c>
      <c r="L54" s="121">
        <f t="shared" si="6"/>
        <v>3.7670205746505925E-2</v>
      </c>
      <c r="M54" s="120">
        <v>725170</v>
      </c>
      <c r="N54" s="121">
        <f t="shared" si="7"/>
        <v>-6.8449685595185383E-2</v>
      </c>
    </row>
    <row r="55" spans="1:15" x14ac:dyDescent="0.25">
      <c r="A55" s="1">
        <v>3</v>
      </c>
      <c r="B55" s="119" t="s">
        <v>77</v>
      </c>
      <c r="C55" s="120">
        <v>324851</v>
      </c>
      <c r="D55" s="121">
        <v>-0.5517553034421665</v>
      </c>
      <c r="E55" s="120">
        <v>94487</v>
      </c>
      <c r="F55" s="121">
        <f t="shared" si="5"/>
        <v>-0.70913741992482704</v>
      </c>
      <c r="G55" s="120">
        <v>799315</v>
      </c>
      <c r="H55" s="121">
        <f t="shared" si="5"/>
        <v>7.4595235323377818</v>
      </c>
      <c r="I55" s="120">
        <v>783877</v>
      </c>
      <c r="J55" s="121">
        <f t="shared" si="5"/>
        <v>-1.9314037644733273E-2</v>
      </c>
      <c r="K55" s="120">
        <v>859658</v>
      </c>
      <c r="L55" s="121">
        <f t="shared" si="6"/>
        <v>9.6674605837395511E-2</v>
      </c>
      <c r="M55" s="120">
        <v>768755</v>
      </c>
      <c r="N55" s="121">
        <f t="shared" si="7"/>
        <v>-0.1057432141619109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120142</v>
      </c>
      <c r="F56" s="121" t="str">
        <f t="shared" si="5"/>
        <v>-</v>
      </c>
      <c r="G56" s="120">
        <v>836000</v>
      </c>
      <c r="H56" s="121">
        <f t="shared" si="5"/>
        <v>5.9584325215162055</v>
      </c>
      <c r="I56" s="120">
        <v>807216</v>
      </c>
      <c r="J56" s="121">
        <f t="shared" si="5"/>
        <v>-3.4430622009569367E-2</v>
      </c>
      <c r="K56" s="120">
        <v>799218</v>
      </c>
      <c r="L56" s="121">
        <f t="shared" si="6"/>
        <v>-9.9081286793125667E-3</v>
      </c>
      <c r="M56" s="120">
        <v>785535</v>
      </c>
      <c r="N56" s="121">
        <f t="shared" si="7"/>
        <v>-1.7120485274355723E-2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153471</v>
      </c>
      <c r="F57" s="121" t="str">
        <f t="shared" si="5"/>
        <v>-</v>
      </c>
      <c r="G57" s="120">
        <v>758829</v>
      </c>
      <c r="H57" s="121">
        <f t="shared" si="5"/>
        <v>3.944445530425944</v>
      </c>
      <c r="I57" s="120">
        <v>768623</v>
      </c>
      <c r="J57" s="121">
        <f t="shared" si="5"/>
        <v>1.2906728656917332E-2</v>
      </c>
      <c r="K57" s="120">
        <v>810790</v>
      </c>
      <c r="L57" s="121">
        <f t="shared" si="6"/>
        <v>5.4860445237782329E-2</v>
      </c>
      <c r="M57" s="120">
        <v>711352</v>
      </c>
      <c r="N57" s="121">
        <f t="shared" si="7"/>
        <v>-0.12264334784592801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216578</v>
      </c>
      <c r="F58" s="121" t="str">
        <f t="shared" si="5"/>
        <v>-</v>
      </c>
      <c r="G58" s="120">
        <v>771983</v>
      </c>
      <c r="H58" s="121">
        <f t="shared" si="5"/>
        <v>2.5644571470786506</v>
      </c>
      <c r="I58" s="120">
        <v>782837</v>
      </c>
      <c r="J58" s="121">
        <f t="shared" si="5"/>
        <v>1.4059895101316888E-2</v>
      </c>
      <c r="K58" s="120">
        <v>777387</v>
      </c>
      <c r="L58" s="121">
        <f t="shared" si="6"/>
        <v>-6.9618579602139796E-3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428769</v>
      </c>
      <c r="F59" s="121" t="str">
        <f t="shared" si="5"/>
        <v>-</v>
      </c>
      <c r="G59" s="120">
        <v>856910</v>
      </c>
      <c r="H59" s="121">
        <f t="shared" si="5"/>
        <v>0.99853534187406279</v>
      </c>
      <c r="I59" s="120">
        <v>861980</v>
      </c>
      <c r="J59" s="121">
        <f t="shared" si="5"/>
        <v>5.9166073449954393E-3</v>
      </c>
      <c r="K59" s="120">
        <v>876426</v>
      </c>
      <c r="L59" s="121">
        <f t="shared" si="6"/>
        <v>1.6759089538040284E-2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208352</v>
      </c>
      <c r="D60" s="121">
        <v>-0.74073060133497259</v>
      </c>
      <c r="E60" s="120">
        <v>609870</v>
      </c>
      <c r="F60" s="121">
        <f t="shared" si="5"/>
        <v>1.9271137306097375</v>
      </c>
      <c r="G60" s="120">
        <v>899262</v>
      </c>
      <c r="H60" s="121">
        <f t="shared" si="5"/>
        <v>0.47451424073982973</v>
      </c>
      <c r="I60" s="120">
        <v>898641</v>
      </c>
      <c r="J60" s="121">
        <f t="shared" si="5"/>
        <v>-6.9056626433672275E-4</v>
      </c>
      <c r="K60" s="120">
        <v>938432</v>
      </c>
      <c r="L60" s="121">
        <f t="shared" si="6"/>
        <v>4.4279083638516292E-2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128245</v>
      </c>
      <c r="D61" s="121">
        <v>-0.81494227994227997</v>
      </c>
      <c r="E61" s="120">
        <v>592582</v>
      </c>
      <c r="F61" s="121">
        <f t="shared" si="5"/>
        <v>3.6207025615033723</v>
      </c>
      <c r="G61" s="120">
        <v>740905</v>
      </c>
      <c r="H61" s="121">
        <f t="shared" si="5"/>
        <v>0.25029953660421689</v>
      </c>
      <c r="I61" s="120">
        <v>804647</v>
      </c>
      <c r="J61" s="121">
        <f t="shared" si="5"/>
        <v>8.6032622266012604E-2</v>
      </c>
      <c r="K61" s="120">
        <v>798194</v>
      </c>
      <c r="L61" s="121">
        <f t="shared" si="6"/>
        <v>-8.019665766478945E-3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96621</v>
      </c>
      <c r="D62" s="121">
        <v>-0.87319379808335895</v>
      </c>
      <c r="E62" s="120">
        <v>723435</v>
      </c>
      <c r="F62" s="121">
        <f t="shared" si="5"/>
        <v>6.4873474710466672</v>
      </c>
      <c r="G62" s="120">
        <v>827535</v>
      </c>
      <c r="H62" s="121">
        <f t="shared" si="5"/>
        <v>0.14389682556138417</v>
      </c>
      <c r="I62" s="120">
        <v>885886</v>
      </c>
      <c r="J62" s="121">
        <f t="shared" si="5"/>
        <v>7.0511821252273288E-2</v>
      </c>
      <c r="K62" s="120">
        <v>889814</v>
      </c>
      <c r="L62" s="121">
        <f t="shared" si="6"/>
        <v>4.4339790898604292E-3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110317</v>
      </c>
      <c r="D63" s="121">
        <v>-0.83513170991239272</v>
      </c>
      <c r="E63" s="120">
        <v>693650</v>
      </c>
      <c r="F63" s="121">
        <f t="shared" si="5"/>
        <v>5.2877888267447446</v>
      </c>
      <c r="G63" s="120">
        <v>766204</v>
      </c>
      <c r="H63" s="121">
        <f t="shared" si="5"/>
        <v>0.10459741944784828</v>
      </c>
      <c r="I63" s="120">
        <v>815267</v>
      </c>
      <c r="J63" s="121">
        <f t="shared" si="5"/>
        <v>6.4033860434035805E-2</v>
      </c>
      <c r="K63" s="120">
        <v>804914</v>
      </c>
      <c r="L63" s="121">
        <f t="shared" si="6"/>
        <v>-1.2698907229165446E-2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149128</v>
      </c>
      <c r="D64" s="121">
        <v>-0.78772812095659561</v>
      </c>
      <c r="E64" s="120">
        <v>621131</v>
      </c>
      <c r="F64" s="121">
        <f t="shared" si="5"/>
        <v>3.1650863687570405</v>
      </c>
      <c r="G64" s="120">
        <v>780462</v>
      </c>
      <c r="H64" s="121">
        <f t="shared" si="5"/>
        <v>0.25651754621810863</v>
      </c>
      <c r="I64" s="120">
        <v>814267</v>
      </c>
      <c r="J64" s="121">
        <f t="shared" si="5"/>
        <v>4.3314088322045086E-2</v>
      </c>
      <c r="K64" s="120">
        <v>813937</v>
      </c>
      <c r="L64" s="121">
        <f t="shared" si="6"/>
        <v>-4.0527247205157657E-4</v>
      </c>
      <c r="M64" s="120"/>
      <c r="N64" s="121"/>
    </row>
    <row r="65" spans="1:15" ht="15.75" x14ac:dyDescent="0.25">
      <c r="B65" s="122" t="s">
        <v>32</v>
      </c>
      <c r="C65" s="123">
        <v>2681566</v>
      </c>
      <c r="D65" s="124">
        <v>-0.68109912786355586</v>
      </c>
      <c r="E65" s="123">
        <v>4394842</v>
      </c>
      <c r="F65" s="124">
        <f t="shared" si="5"/>
        <v>0.63890875704718808</v>
      </c>
      <c r="G65" s="123">
        <v>9288833</v>
      </c>
      <c r="H65" s="124">
        <f t="shared" si="5"/>
        <v>1.113576096706093</v>
      </c>
      <c r="I65" s="123">
        <v>9743232</v>
      </c>
      <c r="J65" s="124">
        <f t="shared" si="5"/>
        <v>4.8918846963875939E-2</v>
      </c>
      <c r="K65" s="123">
        <v>9978715</v>
      </c>
      <c r="L65" s="124">
        <f t="shared" si="6"/>
        <v>2.4168879484754102E-2</v>
      </c>
      <c r="M65" s="123">
        <v>3795357</v>
      </c>
      <c r="N65" s="124">
        <v>-6.9676741238319018E-2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288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125486</v>
      </c>
      <c r="D75" s="121">
        <v>-0.15785164455361156</v>
      </c>
      <c r="E75" s="120">
        <v>9836</v>
      </c>
      <c r="F75" s="121">
        <f t="shared" ref="F75:J87" si="8">IFERROR(E75/C75-1,"-")</f>
        <v>-0.92161675406021393</v>
      </c>
      <c r="G75" s="120">
        <v>69669</v>
      </c>
      <c r="H75" s="121">
        <f t="shared" si="8"/>
        <v>6.0830622204148028</v>
      </c>
      <c r="I75" s="120">
        <v>118976</v>
      </c>
      <c r="J75" s="121">
        <f t="shared" si="8"/>
        <v>0.70773227690938589</v>
      </c>
      <c r="K75" s="120">
        <v>97501</v>
      </c>
      <c r="L75" s="121">
        <f t="shared" ref="L75:L87" si="9">IFERROR(K75/I75-1,"-")</f>
        <v>-0.18049858795051099</v>
      </c>
      <c r="M75" s="120">
        <v>94005</v>
      </c>
      <c r="N75" s="121">
        <f t="shared" ref="N75:N79" si="10">IFERROR(M75/K75-1,"-")</f>
        <v>-3.5856042502128149E-2</v>
      </c>
    </row>
    <row r="76" spans="1:15" x14ac:dyDescent="0.25">
      <c r="A76" s="1">
        <v>2</v>
      </c>
      <c r="B76" s="119" t="s">
        <v>75</v>
      </c>
      <c r="C76" s="120">
        <v>123526</v>
      </c>
      <c r="D76" s="121">
        <v>-5.556829823998044E-2</v>
      </c>
      <c r="E76" s="120">
        <v>9365</v>
      </c>
      <c r="F76" s="121">
        <f t="shared" si="8"/>
        <v>-0.92418600132765572</v>
      </c>
      <c r="G76" s="120">
        <v>92659</v>
      </c>
      <c r="H76" s="121">
        <f t="shared" si="8"/>
        <v>8.8941804591564342</v>
      </c>
      <c r="I76" s="120">
        <v>107335</v>
      </c>
      <c r="J76" s="121">
        <f t="shared" si="8"/>
        <v>0.15838720469679135</v>
      </c>
      <c r="K76" s="120">
        <v>95743</v>
      </c>
      <c r="L76" s="121">
        <f t="shared" si="9"/>
        <v>-0.10799832300740675</v>
      </c>
      <c r="M76" s="120">
        <v>91547</v>
      </c>
      <c r="N76" s="121">
        <f t="shared" si="10"/>
        <v>-4.3825658272667489E-2</v>
      </c>
    </row>
    <row r="77" spans="1:15" x14ac:dyDescent="0.25">
      <c r="A77" s="1">
        <v>3</v>
      </c>
      <c r="B77" s="119" t="s">
        <v>77</v>
      </c>
      <c r="C77" s="120">
        <v>59091</v>
      </c>
      <c r="D77" s="121">
        <v>-0.59014676506492059</v>
      </c>
      <c r="E77" s="120">
        <v>6472</v>
      </c>
      <c r="F77" s="121">
        <f t="shared" si="8"/>
        <v>-0.89047401465536202</v>
      </c>
      <c r="G77" s="120">
        <v>106332</v>
      </c>
      <c r="H77" s="121">
        <f t="shared" si="8"/>
        <v>15.429542645241039</v>
      </c>
      <c r="I77" s="120">
        <v>98932</v>
      </c>
      <c r="J77" s="121">
        <f t="shared" si="8"/>
        <v>-6.9593349132904492E-2</v>
      </c>
      <c r="K77" s="120">
        <v>97779</v>
      </c>
      <c r="L77" s="121">
        <f t="shared" si="9"/>
        <v>-1.1654469736788853E-2</v>
      </c>
      <c r="M77" s="120">
        <v>90556</v>
      </c>
      <c r="N77" s="121">
        <f t="shared" si="10"/>
        <v>-7.3870667525746891E-2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3366</v>
      </c>
      <c r="F78" s="121" t="str">
        <f t="shared" si="8"/>
        <v>-</v>
      </c>
      <c r="G78" s="120">
        <v>101482</v>
      </c>
      <c r="H78" s="121">
        <f t="shared" si="8"/>
        <v>29.149138443256092</v>
      </c>
      <c r="I78" s="120">
        <v>95383</v>
      </c>
      <c r="J78" s="121">
        <f t="shared" si="8"/>
        <v>-6.0099327959638127E-2</v>
      </c>
      <c r="K78" s="120">
        <v>92204</v>
      </c>
      <c r="L78" s="121">
        <f t="shared" si="9"/>
        <v>-3.3328790245641282E-2</v>
      </c>
      <c r="M78" s="120">
        <v>90195</v>
      </c>
      <c r="N78" s="121">
        <f t="shared" si="10"/>
        <v>-2.1788642575159445E-2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1598</v>
      </c>
      <c r="F79" s="121" t="str">
        <f t="shared" si="8"/>
        <v>-</v>
      </c>
      <c r="G79" s="120">
        <v>79967</v>
      </c>
      <c r="H79" s="121">
        <f t="shared" si="8"/>
        <v>49.041927409261575</v>
      </c>
      <c r="I79" s="120">
        <v>91066</v>
      </c>
      <c r="J79" s="121">
        <f t="shared" si="8"/>
        <v>0.13879475283554465</v>
      </c>
      <c r="K79" s="120">
        <v>84329</v>
      </c>
      <c r="L79" s="121">
        <f t="shared" si="9"/>
        <v>-7.397931170799199E-2</v>
      </c>
      <c r="M79" s="120">
        <v>87681</v>
      </c>
      <c r="N79" s="121">
        <f t="shared" si="10"/>
        <v>3.9749078015866468E-2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7977</v>
      </c>
      <c r="F80" s="121" t="str">
        <f t="shared" si="8"/>
        <v>-</v>
      </c>
      <c r="G80" s="120">
        <v>95313</v>
      </c>
      <c r="H80" s="121">
        <f t="shared" si="8"/>
        <v>10.948476871004138</v>
      </c>
      <c r="I80" s="120">
        <v>94829</v>
      </c>
      <c r="J80" s="121">
        <f t="shared" si="8"/>
        <v>-5.078006148164449E-3</v>
      </c>
      <c r="K80" s="120">
        <v>86197</v>
      </c>
      <c r="L80" s="121">
        <f t="shared" si="9"/>
        <v>-9.102700650644846E-2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42553</v>
      </c>
      <c r="F81" s="121" t="str">
        <f t="shared" si="8"/>
        <v>-</v>
      </c>
      <c r="G81" s="120">
        <v>118505</v>
      </c>
      <c r="H81" s="121">
        <f t="shared" si="8"/>
        <v>1.7848800319601437</v>
      </c>
      <c r="I81" s="120">
        <v>111071</v>
      </c>
      <c r="J81" s="121">
        <f t="shared" si="8"/>
        <v>-6.2731530315176531E-2</v>
      </c>
      <c r="K81" s="120">
        <v>96980</v>
      </c>
      <c r="L81" s="121">
        <f t="shared" si="9"/>
        <v>-0.12686479819214735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22288</v>
      </c>
      <c r="D82" s="121">
        <v>-0.86069477605410205</v>
      </c>
      <c r="E82" s="120">
        <v>67891</v>
      </c>
      <c r="F82" s="121">
        <f t="shared" si="8"/>
        <v>2.0460786073223258</v>
      </c>
      <c r="G82" s="120">
        <v>128327</v>
      </c>
      <c r="H82" s="121">
        <f t="shared" si="8"/>
        <v>0.8901916307021549</v>
      </c>
      <c r="I82" s="120">
        <v>114756</v>
      </c>
      <c r="J82" s="121">
        <f t="shared" si="8"/>
        <v>-0.1057532709406438</v>
      </c>
      <c r="K82" s="120">
        <v>101864</v>
      </c>
      <c r="L82" s="121">
        <f t="shared" si="9"/>
        <v>-0.11234270974938132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5703</v>
      </c>
      <c r="D83" s="121">
        <v>-0.95417584006942324</v>
      </c>
      <c r="E83" s="120">
        <v>66700</v>
      </c>
      <c r="F83" s="121">
        <f t="shared" si="8"/>
        <v>10.6955988076451</v>
      </c>
      <c r="G83" s="120">
        <v>101426</v>
      </c>
      <c r="H83" s="121">
        <f t="shared" si="8"/>
        <v>0.52062968515742125</v>
      </c>
      <c r="I83" s="120">
        <v>97298</v>
      </c>
      <c r="J83" s="121">
        <f t="shared" si="8"/>
        <v>-4.0699623370733296E-2</v>
      </c>
      <c r="K83" s="120">
        <v>88258</v>
      </c>
      <c r="L83" s="121">
        <f t="shared" si="9"/>
        <v>-9.2910440091266033E-2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5171</v>
      </c>
      <c r="D84" s="121">
        <v>-0.96382600665976437</v>
      </c>
      <c r="E84" s="120">
        <v>103850</v>
      </c>
      <c r="F84" s="121">
        <f t="shared" si="8"/>
        <v>19.083156062657125</v>
      </c>
      <c r="G84" s="120">
        <v>113626</v>
      </c>
      <c r="H84" s="121">
        <f t="shared" si="8"/>
        <v>9.4135772749157409E-2</v>
      </c>
      <c r="I84" s="120">
        <v>105976</v>
      </c>
      <c r="J84" s="121">
        <f t="shared" si="8"/>
        <v>-6.7326140143981084E-2</v>
      </c>
      <c r="K84" s="120">
        <v>92477</v>
      </c>
      <c r="L84" s="121">
        <f t="shared" si="9"/>
        <v>-0.12737789688231294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6639</v>
      </c>
      <c r="D85" s="121">
        <v>-0.94654890626132182</v>
      </c>
      <c r="E85" s="120">
        <v>101099</v>
      </c>
      <c r="F85" s="121">
        <f t="shared" si="8"/>
        <v>14.228046392528995</v>
      </c>
      <c r="G85" s="120">
        <v>104858</v>
      </c>
      <c r="H85" s="121">
        <f t="shared" si="8"/>
        <v>3.7181376670392341E-2</v>
      </c>
      <c r="I85" s="120">
        <v>99997</v>
      </c>
      <c r="J85" s="121">
        <f t="shared" si="8"/>
        <v>-4.6357931679032571E-2</v>
      </c>
      <c r="K85" s="120">
        <v>88550</v>
      </c>
      <c r="L85" s="121">
        <f t="shared" si="9"/>
        <v>-0.11447343420302614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6962</v>
      </c>
      <c r="D86" s="121">
        <v>-0.94221495505515396</v>
      </c>
      <c r="E86" s="120">
        <v>82734</v>
      </c>
      <c r="F86" s="121">
        <f t="shared" si="8"/>
        <v>10.883654122378626</v>
      </c>
      <c r="G86" s="120">
        <v>115358</v>
      </c>
      <c r="H86" s="121">
        <f t="shared" si="8"/>
        <v>0.39432397805013664</v>
      </c>
      <c r="I86" s="120">
        <v>101934</v>
      </c>
      <c r="J86" s="121">
        <f t="shared" si="8"/>
        <v>-0.11636817559250334</v>
      </c>
      <c r="K86" s="120">
        <v>90364</v>
      </c>
      <c r="L86" s="121">
        <f t="shared" si="9"/>
        <v>-0.11350481684227054</v>
      </c>
      <c r="M86" s="120"/>
      <c r="N86" s="121"/>
    </row>
    <row r="87" spans="1:15" ht="15.75" x14ac:dyDescent="0.25">
      <c r="B87" s="122" t="s">
        <v>32</v>
      </c>
      <c r="C87" s="123">
        <v>366117</v>
      </c>
      <c r="D87" s="124">
        <v>-0.77990541361853927</v>
      </c>
      <c r="E87" s="123">
        <v>503441</v>
      </c>
      <c r="F87" s="124">
        <f t="shared" si="8"/>
        <v>0.3750822824397666</v>
      </c>
      <c r="G87" s="123">
        <v>1227522</v>
      </c>
      <c r="H87" s="124">
        <f t="shared" si="8"/>
        <v>1.4382638680600111</v>
      </c>
      <c r="I87" s="123">
        <v>1237553</v>
      </c>
      <c r="J87" s="124">
        <f t="shared" si="8"/>
        <v>8.1717476346656603E-3</v>
      </c>
      <c r="K87" s="123">
        <v>1112246</v>
      </c>
      <c r="L87" s="124">
        <f t="shared" si="9"/>
        <v>-0.10125384528985826</v>
      </c>
      <c r="M87" s="123">
        <v>453984</v>
      </c>
      <c r="N87" s="124">
        <v>-2.9027538947206333E-2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289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248197</v>
      </c>
      <c r="D97" s="121">
        <v>-1.9189655921881932E-2</v>
      </c>
      <c r="E97" s="120">
        <v>22351</v>
      </c>
      <c r="F97" s="121">
        <f t="shared" ref="F97:J109" si="11">IFERROR(E97/C97-1,"-")</f>
        <v>-0.90994653440613704</v>
      </c>
      <c r="G97" s="120">
        <v>138246</v>
      </c>
      <c r="H97" s="121">
        <f t="shared" si="11"/>
        <v>5.1852266117847075</v>
      </c>
      <c r="I97" s="120">
        <v>216785</v>
      </c>
      <c r="J97" s="121">
        <f t="shared" si="11"/>
        <v>0.56811046974234336</v>
      </c>
      <c r="K97" s="120">
        <v>236190</v>
      </c>
      <c r="L97" s="121">
        <f t="shared" ref="L97:L109" si="12">IFERROR(K97/I97-1,"-")</f>
        <v>8.9512650783033942E-2</v>
      </c>
      <c r="M97" s="120">
        <v>221197</v>
      </c>
      <c r="N97" s="121">
        <f t="shared" ref="N97:N101" si="13">IFERROR(M97/K97-1,"-")</f>
        <v>-6.347855540031333E-2</v>
      </c>
    </row>
    <row r="98" spans="2:14" x14ac:dyDescent="0.25">
      <c r="B98" s="119" t="s">
        <v>75</v>
      </c>
      <c r="C98" s="120">
        <v>244281</v>
      </c>
      <c r="D98" s="121">
        <v>3.4641807354448551E-2</v>
      </c>
      <c r="E98" s="120">
        <v>19860</v>
      </c>
      <c r="F98" s="121">
        <f t="shared" si="11"/>
        <v>-0.91870018544217524</v>
      </c>
      <c r="G98" s="120">
        <v>146840</v>
      </c>
      <c r="H98" s="121">
        <f t="shared" si="11"/>
        <v>6.3937562940584085</v>
      </c>
      <c r="I98" s="120">
        <v>219814</v>
      </c>
      <c r="J98" s="121">
        <f t="shared" si="11"/>
        <v>0.4969626804685372</v>
      </c>
      <c r="K98" s="120">
        <v>240126</v>
      </c>
      <c r="L98" s="121">
        <f t="shared" si="12"/>
        <v>9.2405397290436397E-2</v>
      </c>
      <c r="M98" s="120">
        <v>243618</v>
      </c>
      <c r="N98" s="121">
        <f t="shared" si="13"/>
        <v>1.4542365258239487E-2</v>
      </c>
    </row>
    <row r="99" spans="2:14" x14ac:dyDescent="0.25">
      <c r="B99" s="119" t="s">
        <v>77</v>
      </c>
      <c r="C99" s="120">
        <v>112373</v>
      </c>
      <c r="D99" s="121">
        <v>-0.54901433547910683</v>
      </c>
      <c r="E99" s="120">
        <v>21919</v>
      </c>
      <c r="F99" s="121">
        <f t="shared" si="11"/>
        <v>-0.80494424817349364</v>
      </c>
      <c r="G99" s="120">
        <v>151401</v>
      </c>
      <c r="H99" s="121">
        <f t="shared" si="11"/>
        <v>5.907295040832155</v>
      </c>
      <c r="I99" s="120">
        <v>215392</v>
      </c>
      <c r="J99" s="121">
        <f t="shared" si="11"/>
        <v>0.42265903131419202</v>
      </c>
      <c r="K99" s="120">
        <v>241360</v>
      </c>
      <c r="L99" s="121">
        <f t="shared" si="12"/>
        <v>0.12056158074580292</v>
      </c>
      <c r="M99" s="120">
        <v>234786</v>
      </c>
      <c r="N99" s="121">
        <f t="shared" si="13"/>
        <v>-2.7237321842890294E-2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31391</v>
      </c>
      <c r="F100" s="121" t="str">
        <f t="shared" si="11"/>
        <v>-</v>
      </c>
      <c r="G100" s="120">
        <v>179593</v>
      </c>
      <c r="H100" s="121">
        <f t="shared" si="11"/>
        <v>4.7211621165302153</v>
      </c>
      <c r="I100" s="120">
        <v>205419</v>
      </c>
      <c r="J100" s="121">
        <f t="shared" si="11"/>
        <v>0.14380293218555296</v>
      </c>
      <c r="K100" s="120">
        <v>202460</v>
      </c>
      <c r="L100" s="121">
        <f t="shared" si="12"/>
        <v>-1.4404704530739609E-2</v>
      </c>
      <c r="M100" s="120">
        <v>229231</v>
      </c>
      <c r="N100" s="121">
        <f t="shared" si="13"/>
        <v>0.13222858836313356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32237</v>
      </c>
      <c r="F101" s="121" t="str">
        <f t="shared" si="11"/>
        <v>-</v>
      </c>
      <c r="G101" s="120">
        <v>156911</v>
      </c>
      <c r="H101" s="121">
        <f t="shared" si="11"/>
        <v>3.8674194248844493</v>
      </c>
      <c r="I101" s="120">
        <v>178999</v>
      </c>
      <c r="J101" s="121">
        <f t="shared" si="11"/>
        <v>0.14076769633741426</v>
      </c>
      <c r="K101" s="120">
        <v>193554</v>
      </c>
      <c r="L101" s="121">
        <f t="shared" si="12"/>
        <v>8.1313303426276073E-2</v>
      </c>
      <c r="M101" s="120">
        <v>191556</v>
      </c>
      <c r="N101" s="121">
        <f t="shared" si="13"/>
        <v>-1.0322700641681393E-2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50394</v>
      </c>
      <c r="F102" s="121" t="str">
        <f t="shared" si="11"/>
        <v>-</v>
      </c>
      <c r="G102" s="120">
        <v>162568</v>
      </c>
      <c r="H102" s="121">
        <f t="shared" si="11"/>
        <v>2.225939595983649</v>
      </c>
      <c r="I102" s="120">
        <v>191800</v>
      </c>
      <c r="J102" s="121">
        <f t="shared" si="11"/>
        <v>0.17981398553220806</v>
      </c>
      <c r="K102" s="120">
        <v>196008</v>
      </c>
      <c r="L102" s="121">
        <f t="shared" si="12"/>
        <v>2.1939520333680962E-2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81893</v>
      </c>
      <c r="F103" s="121" t="str">
        <f t="shared" si="11"/>
        <v>-</v>
      </c>
      <c r="G103" s="120">
        <v>204541</v>
      </c>
      <c r="H103" s="121">
        <f t="shared" si="11"/>
        <v>1.4976615827970643</v>
      </c>
      <c r="I103" s="120">
        <v>232391</v>
      </c>
      <c r="J103" s="121">
        <f t="shared" si="11"/>
        <v>0.13615852078556379</v>
      </c>
      <c r="K103" s="120">
        <v>251557</v>
      </c>
      <c r="L103" s="121">
        <f t="shared" si="12"/>
        <v>8.2473073397850927E-2</v>
      </c>
      <c r="M103" s="120"/>
      <c r="N103" s="121"/>
    </row>
    <row r="104" spans="2:14" x14ac:dyDescent="0.25">
      <c r="B104" s="119" t="s">
        <v>87</v>
      </c>
      <c r="C104" s="120">
        <v>54502</v>
      </c>
      <c r="D104" s="121">
        <v>-0.82318552834767256</v>
      </c>
      <c r="E104" s="120">
        <v>118279</v>
      </c>
      <c r="F104" s="121">
        <f t="shared" si="11"/>
        <v>1.1701772412021576</v>
      </c>
      <c r="G104" s="120">
        <v>213964</v>
      </c>
      <c r="H104" s="121">
        <f t="shared" si="11"/>
        <v>0.80897707961683807</v>
      </c>
      <c r="I104" s="120">
        <v>258511</v>
      </c>
      <c r="J104" s="121">
        <f t="shared" si="11"/>
        <v>0.2081985754612925</v>
      </c>
      <c r="K104" s="120">
        <v>263998</v>
      </c>
      <c r="L104" s="121">
        <f t="shared" si="12"/>
        <v>2.12254024006715E-2</v>
      </c>
      <c r="M104" s="120"/>
      <c r="N104" s="121"/>
    </row>
    <row r="105" spans="2:14" x14ac:dyDescent="0.25">
      <c r="B105" s="119" t="s">
        <v>89</v>
      </c>
      <c r="C105" s="120">
        <v>42677</v>
      </c>
      <c r="D105" s="121">
        <v>-0.82456436038361769</v>
      </c>
      <c r="E105" s="120">
        <v>102730</v>
      </c>
      <c r="F105" s="121">
        <f t="shared" si="11"/>
        <v>1.4071513930220023</v>
      </c>
      <c r="G105" s="120">
        <v>171399</v>
      </c>
      <c r="H105" s="121">
        <f t="shared" si="11"/>
        <v>0.66844154579966908</v>
      </c>
      <c r="I105" s="120">
        <v>200873</v>
      </c>
      <c r="J105" s="121">
        <f t="shared" si="11"/>
        <v>0.17196132999609093</v>
      </c>
      <c r="K105" s="120">
        <v>214779</v>
      </c>
      <c r="L105" s="121">
        <f t="shared" si="12"/>
        <v>6.9227820563241504E-2</v>
      </c>
      <c r="M105" s="120"/>
      <c r="N105" s="121"/>
    </row>
    <row r="106" spans="2:14" x14ac:dyDescent="0.25">
      <c r="B106" s="119" t="s">
        <v>91</v>
      </c>
      <c r="C106" s="120">
        <v>36079</v>
      </c>
      <c r="D106" s="121">
        <v>-0.85807570816598677</v>
      </c>
      <c r="E106" s="120">
        <v>126003</v>
      </c>
      <c r="F106" s="121">
        <f t="shared" si="11"/>
        <v>2.4924194129549044</v>
      </c>
      <c r="G106" s="120">
        <v>183971</v>
      </c>
      <c r="H106" s="121">
        <f t="shared" si="11"/>
        <v>0.46005253843162475</v>
      </c>
      <c r="I106" s="120">
        <v>215940</v>
      </c>
      <c r="J106" s="121">
        <f t="shared" si="11"/>
        <v>0.17377195318827421</v>
      </c>
      <c r="K106" s="120">
        <v>241503</v>
      </c>
      <c r="L106" s="121">
        <f t="shared" si="12"/>
        <v>0.11838010558488476</v>
      </c>
      <c r="M106" s="120"/>
      <c r="N106" s="121"/>
    </row>
    <row r="107" spans="2:14" x14ac:dyDescent="0.25">
      <c r="B107" s="119" t="s">
        <v>93</v>
      </c>
      <c r="C107" s="120">
        <v>39973</v>
      </c>
      <c r="D107" s="121">
        <v>-0.82708246816168329</v>
      </c>
      <c r="E107" s="120">
        <v>132346</v>
      </c>
      <c r="F107" s="121">
        <f t="shared" si="11"/>
        <v>2.3108848472719083</v>
      </c>
      <c r="G107" s="120">
        <v>193096</v>
      </c>
      <c r="H107" s="121">
        <f t="shared" si="11"/>
        <v>0.45902407326250882</v>
      </c>
      <c r="I107" s="120">
        <v>234169</v>
      </c>
      <c r="J107" s="121">
        <f t="shared" si="11"/>
        <v>0.21270766872436497</v>
      </c>
      <c r="K107" s="120">
        <v>230806</v>
      </c>
      <c r="L107" s="121">
        <f t="shared" si="12"/>
        <v>-1.4361422733154217E-2</v>
      </c>
      <c r="M107" s="120"/>
      <c r="N107" s="121"/>
    </row>
    <row r="108" spans="2:14" x14ac:dyDescent="0.25">
      <c r="B108" s="119" t="s">
        <v>95</v>
      </c>
      <c r="C108" s="120">
        <v>40538</v>
      </c>
      <c r="D108" s="121">
        <v>-0.83884842895305944</v>
      </c>
      <c r="E108" s="120">
        <v>125988</v>
      </c>
      <c r="F108" s="121">
        <f t="shared" si="11"/>
        <v>2.1078987616557305</v>
      </c>
      <c r="G108" s="120">
        <v>213502</v>
      </c>
      <c r="H108" s="121">
        <f t="shared" si="11"/>
        <v>0.69462171000412742</v>
      </c>
      <c r="I108" s="120">
        <v>239639</v>
      </c>
      <c r="J108" s="121">
        <f t="shared" si="11"/>
        <v>0.12242039887214173</v>
      </c>
      <c r="K108" s="120">
        <v>236311</v>
      </c>
      <c r="L108" s="121">
        <f t="shared" si="12"/>
        <v>-1.3887555865280676E-2</v>
      </c>
      <c r="M108" s="120"/>
      <c r="N108" s="121"/>
    </row>
    <row r="109" spans="2:14" ht="15.75" x14ac:dyDescent="0.25">
      <c r="B109" s="122" t="s">
        <v>32</v>
      </c>
      <c r="C109" s="123">
        <v>866126</v>
      </c>
      <c r="D109" s="124">
        <v>-0.71449997297044288</v>
      </c>
      <c r="E109" s="123">
        <v>865391</v>
      </c>
      <c r="F109" s="124">
        <f t="shared" si="11"/>
        <v>-8.4860632286754001E-4</v>
      </c>
      <c r="G109" s="123">
        <v>2116032</v>
      </c>
      <c r="H109" s="124">
        <f t="shared" si="11"/>
        <v>1.4451744933792932</v>
      </c>
      <c r="I109" s="123">
        <v>2609732</v>
      </c>
      <c r="J109" s="124">
        <f t="shared" si="11"/>
        <v>0.23331405196140698</v>
      </c>
      <c r="K109" s="123">
        <v>2748652</v>
      </c>
      <c r="L109" s="124">
        <f t="shared" si="12"/>
        <v>5.3231519558330165E-2</v>
      </c>
      <c r="M109" s="123">
        <v>1120388</v>
      </c>
      <c r="N109" s="124">
        <v>6.0142409467625058E-3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DBB7-BBCE-444F-A1B5-3CDC222888BF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8" customFormat="1" ht="72" customHeight="1" x14ac:dyDescent="0.25">
      <c r="B6" s="149"/>
      <c r="C6" s="174" t="s">
        <v>261</v>
      </c>
      <c r="D6" s="174" t="s">
        <v>226</v>
      </c>
      <c r="E6" s="174" t="s">
        <v>227</v>
      </c>
      <c r="F6" s="174" t="s">
        <v>228</v>
      </c>
      <c r="G6" s="174" t="s">
        <v>229</v>
      </c>
      <c r="H6" s="174" t="s">
        <v>230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3399</v>
      </c>
      <c r="D8" s="178">
        <v>476054</v>
      </c>
      <c r="E8" s="178">
        <v>2369938</v>
      </c>
      <c r="F8" s="178">
        <v>2470513</v>
      </c>
      <c r="G8" s="178">
        <v>2761397</v>
      </c>
      <c r="H8" s="178">
        <v>2610424</v>
      </c>
      <c r="I8" s="179">
        <f>IFERROR(H8/G8-1,"-")</f>
        <v>-5.4672689222158177E-2</v>
      </c>
      <c r="J8" s="178">
        <f>H8-G8</f>
        <v>-150973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1298</v>
      </c>
      <c r="D9" s="162">
        <v>170404</v>
      </c>
      <c r="E9" s="162">
        <v>362315</v>
      </c>
      <c r="F9" s="162">
        <v>328000</v>
      </c>
      <c r="G9" s="162">
        <v>392023</v>
      </c>
      <c r="H9" s="162">
        <v>367661</v>
      </c>
      <c r="I9" s="163">
        <f>IFERROR(H9/G9-1,"-")</f>
        <v>-6.2144312961229353E-2</v>
      </c>
      <c r="J9" s="162">
        <f t="shared" ref="J9:J19" si="0">H9-G9</f>
        <v>-24362</v>
      </c>
      <c r="K9" s="163">
        <f>H9/H$8</f>
        <v>0.14084340321725514</v>
      </c>
      <c r="L9" s="81"/>
    </row>
    <row r="10" spans="1:12" x14ac:dyDescent="0.25">
      <c r="A10" s="164" t="s">
        <v>105</v>
      </c>
      <c r="B10" s="165" t="s">
        <v>105</v>
      </c>
      <c r="C10" s="166">
        <v>612</v>
      </c>
      <c r="D10" s="166">
        <v>102292</v>
      </c>
      <c r="E10" s="166">
        <v>103104</v>
      </c>
      <c r="F10" s="166">
        <v>96371</v>
      </c>
      <c r="G10" s="166">
        <v>136208</v>
      </c>
      <c r="H10" s="166">
        <v>99621</v>
      </c>
      <c r="I10" s="167">
        <f>IFERROR(H10/G10-1,"-")</f>
        <v>-0.26861124163044758</v>
      </c>
      <c r="J10" s="166">
        <f t="shared" si="0"/>
        <v>-36587</v>
      </c>
      <c r="K10" s="167">
        <f>H10/H$8</f>
        <v>3.8162765895502035E-2</v>
      </c>
      <c r="L10" s="81"/>
    </row>
    <row r="11" spans="1:12" x14ac:dyDescent="0.25">
      <c r="A11" s="164" t="s">
        <v>102</v>
      </c>
      <c r="B11" s="165" t="s">
        <v>102</v>
      </c>
      <c r="C11" s="166">
        <v>686</v>
      </c>
      <c r="D11" s="166">
        <v>68112</v>
      </c>
      <c r="E11" s="166">
        <v>259211</v>
      </c>
      <c r="F11" s="166">
        <v>231629</v>
      </c>
      <c r="G11" s="166">
        <v>255815</v>
      </c>
      <c r="H11" s="166">
        <v>268040</v>
      </c>
      <c r="I11" s="167">
        <f>IFERROR(H11/G11-1,"-")</f>
        <v>4.7788440865469184E-2</v>
      </c>
      <c r="J11" s="166">
        <f t="shared" si="0"/>
        <v>12225</v>
      </c>
      <c r="K11" s="167">
        <f>H11/H$8</f>
        <v>0.10268063732175309</v>
      </c>
      <c r="L11" s="81"/>
    </row>
    <row r="12" spans="1:12" x14ac:dyDescent="0.25">
      <c r="A12" s="1"/>
      <c r="B12" s="161" t="s">
        <v>109</v>
      </c>
      <c r="C12" s="162">
        <v>2101</v>
      </c>
      <c r="D12" s="162">
        <v>305650</v>
      </c>
      <c r="E12" s="162">
        <v>2007623</v>
      </c>
      <c r="F12" s="162">
        <v>2142513</v>
      </c>
      <c r="G12" s="162">
        <v>2369374</v>
      </c>
      <c r="H12" s="162">
        <v>2242763</v>
      </c>
      <c r="I12" s="163">
        <f>IFERROR(H12/G12-1,"-")</f>
        <v>-5.3436477314261044E-2</v>
      </c>
      <c r="J12" s="162">
        <f t="shared" si="0"/>
        <v>-126611</v>
      </c>
      <c r="K12" s="163">
        <f>H12/H$8</f>
        <v>0.85915659678274492</v>
      </c>
      <c r="L12" s="81"/>
    </row>
    <row r="13" spans="1:12" s="57" customFormat="1" x14ac:dyDescent="0.25">
      <c r="A13" s="164"/>
      <c r="B13" s="165" t="s">
        <v>112</v>
      </c>
      <c r="C13" s="166">
        <v>447</v>
      </c>
      <c r="D13" s="166">
        <v>14994</v>
      </c>
      <c r="E13" s="166">
        <v>1033439</v>
      </c>
      <c r="F13" s="166">
        <v>1119114</v>
      </c>
      <c r="G13" s="166">
        <v>1240622</v>
      </c>
      <c r="H13" s="166">
        <v>1200271</v>
      </c>
      <c r="I13" s="167">
        <f t="shared" ref="I13:I20" si="1">IFERROR(H13/G13-1,"-")</f>
        <v>-3.2524814165797444E-2</v>
      </c>
      <c r="J13" s="166">
        <f t="shared" si="0"/>
        <v>-40351</v>
      </c>
      <c r="K13" s="167">
        <f t="shared" ref="K13:K20" si="2">H13/H$8</f>
        <v>0.4597992510029022</v>
      </c>
      <c r="L13" s="168"/>
    </row>
    <row r="14" spans="1:12" s="57" customFormat="1" x14ac:dyDescent="0.25">
      <c r="A14" s="164"/>
      <c r="B14" s="165" t="s">
        <v>115</v>
      </c>
      <c r="C14" s="166">
        <v>593</v>
      </c>
      <c r="D14" s="166">
        <v>49950</v>
      </c>
      <c r="E14" s="166">
        <v>214787</v>
      </c>
      <c r="F14" s="166">
        <v>236645</v>
      </c>
      <c r="G14" s="166">
        <v>251456</v>
      </c>
      <c r="H14" s="166">
        <v>217730</v>
      </c>
      <c r="I14" s="167">
        <f t="shared" si="1"/>
        <v>-0.13412286841435483</v>
      </c>
      <c r="J14" s="166">
        <f t="shared" si="0"/>
        <v>-33726</v>
      </c>
      <c r="K14" s="167">
        <f t="shared" si="2"/>
        <v>8.3407906148579694E-2</v>
      </c>
      <c r="L14" s="168"/>
    </row>
    <row r="15" spans="1:12" x14ac:dyDescent="0.25">
      <c r="A15" s="164"/>
      <c r="B15" s="165" t="s">
        <v>118</v>
      </c>
      <c r="C15" s="166">
        <v>34</v>
      </c>
      <c r="D15" s="166">
        <v>52639</v>
      </c>
      <c r="E15" s="166">
        <v>108904</v>
      </c>
      <c r="F15" s="166">
        <v>106558</v>
      </c>
      <c r="G15" s="166">
        <v>124791</v>
      </c>
      <c r="H15" s="166">
        <v>125454</v>
      </c>
      <c r="I15" s="167">
        <f t="shared" si="1"/>
        <v>5.3128831406110688E-3</v>
      </c>
      <c r="J15" s="166">
        <f t="shared" si="0"/>
        <v>663</v>
      </c>
      <c r="K15" s="167">
        <f t="shared" si="2"/>
        <v>4.8058859403683082E-2</v>
      </c>
      <c r="L15" s="81"/>
    </row>
    <row r="16" spans="1:12" x14ac:dyDescent="0.25">
      <c r="A16" s="164"/>
      <c r="B16" s="165" t="s">
        <v>125</v>
      </c>
      <c r="C16" s="166">
        <v>88</v>
      </c>
      <c r="D16" s="166">
        <v>9469</v>
      </c>
      <c r="E16" s="166">
        <v>128308</v>
      </c>
      <c r="F16" s="166">
        <v>104374</v>
      </c>
      <c r="G16" s="166">
        <v>116511</v>
      </c>
      <c r="H16" s="166">
        <v>90709</v>
      </c>
      <c r="I16" s="167">
        <f t="shared" si="1"/>
        <v>-0.22145548488983868</v>
      </c>
      <c r="J16" s="166">
        <f t="shared" si="0"/>
        <v>-25802</v>
      </c>
      <c r="K16" s="167">
        <f t="shared" si="2"/>
        <v>3.474876112079877E-2</v>
      </c>
      <c r="L16" s="81"/>
    </row>
    <row r="17" spans="1:12" x14ac:dyDescent="0.25">
      <c r="A17" s="164"/>
      <c r="B17" s="165" t="s">
        <v>121</v>
      </c>
      <c r="C17" s="166">
        <v>221</v>
      </c>
      <c r="D17" s="166">
        <v>24046</v>
      </c>
      <c r="E17" s="166">
        <v>72154</v>
      </c>
      <c r="F17" s="166">
        <v>86039</v>
      </c>
      <c r="G17" s="166">
        <v>83225</v>
      </c>
      <c r="H17" s="166">
        <v>78088</v>
      </c>
      <c r="I17" s="167">
        <f t="shared" si="1"/>
        <v>-6.1724241513968159E-2</v>
      </c>
      <c r="J17" s="166">
        <f t="shared" si="0"/>
        <v>-5137</v>
      </c>
      <c r="K17" s="167">
        <f t="shared" si="2"/>
        <v>2.99139143679341E-2</v>
      </c>
      <c r="L17" s="81"/>
    </row>
    <row r="18" spans="1:12" x14ac:dyDescent="0.25">
      <c r="A18" s="164"/>
      <c r="B18" s="165" t="s">
        <v>130</v>
      </c>
      <c r="C18" s="166">
        <v>10</v>
      </c>
      <c r="D18" s="166">
        <v>545</v>
      </c>
      <c r="E18" s="166">
        <v>8100</v>
      </c>
      <c r="F18" s="166">
        <v>8522</v>
      </c>
      <c r="G18" s="166">
        <v>11723</v>
      </c>
      <c r="H18" s="166">
        <v>11372</v>
      </c>
      <c r="I18" s="167">
        <f t="shared" si="1"/>
        <v>-2.9941141346071842E-2</v>
      </c>
      <c r="J18" s="166">
        <f t="shared" si="0"/>
        <v>-351</v>
      </c>
      <c r="K18" s="167">
        <f t="shared" si="2"/>
        <v>4.3563804194261162E-3</v>
      </c>
      <c r="L18" s="81"/>
    </row>
    <row r="19" spans="1:12" x14ac:dyDescent="0.25">
      <c r="A19" s="164" t="s">
        <v>146</v>
      </c>
      <c r="B19" s="165" t="s">
        <v>133</v>
      </c>
      <c r="C19" s="166">
        <v>21</v>
      </c>
      <c r="D19" s="166">
        <v>1556</v>
      </c>
      <c r="E19" s="166">
        <v>3340</v>
      </c>
      <c r="F19" s="166">
        <v>5483</v>
      </c>
      <c r="G19" s="166">
        <v>3337</v>
      </c>
      <c r="H19" s="166">
        <v>2951</v>
      </c>
      <c r="I19" s="167">
        <f t="shared" si="1"/>
        <v>-0.11567275996403958</v>
      </c>
      <c r="J19" s="166">
        <f t="shared" si="0"/>
        <v>-386</v>
      </c>
      <c r="K19" s="167">
        <f t="shared" si="2"/>
        <v>1.1304676941370443E-3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687</v>
      </c>
      <c r="D20" s="171">
        <f t="shared" ref="D20:H20" si="4">D12-SUM(D13:D19)</f>
        <v>152451</v>
      </c>
      <c r="E20" s="171">
        <f t="shared" si="4"/>
        <v>438591</v>
      </c>
      <c r="F20" s="171">
        <f t="shared" si="4"/>
        <v>475778</v>
      </c>
      <c r="G20" s="171">
        <f t="shared" si="4"/>
        <v>537709</v>
      </c>
      <c r="H20" s="171">
        <f t="shared" si="4"/>
        <v>516188</v>
      </c>
      <c r="I20" s="172">
        <f t="shared" si="1"/>
        <v>-4.0023507138619574E-2</v>
      </c>
      <c r="J20" s="171">
        <f>H20-G20</f>
        <v>-21521</v>
      </c>
      <c r="K20" s="172">
        <f t="shared" si="2"/>
        <v>0.19774105662528385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187306</v>
      </c>
      <c r="E22" s="178">
        <v>995707</v>
      </c>
      <c r="F22" s="178">
        <v>1038688</v>
      </c>
      <c r="G22" s="178">
        <v>1088673</v>
      </c>
      <c r="H22" s="178">
        <v>990589</v>
      </c>
      <c r="I22" s="179">
        <f>IFERROR(H22/G22-1,"-")</f>
        <v>-9.0095005571002473E-2</v>
      </c>
      <c r="J22" s="178">
        <f>H22-G22</f>
        <v>-98084</v>
      </c>
      <c r="K22" s="179">
        <f>H22/H$8</f>
        <v>0.37947436891478165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59583</v>
      </c>
      <c r="E23" s="162">
        <v>79634</v>
      </c>
      <c r="F23" s="162">
        <v>56792</v>
      </c>
      <c r="G23" s="162">
        <v>58856</v>
      </c>
      <c r="H23" s="162">
        <v>53957</v>
      </c>
      <c r="I23" s="163">
        <f>IFERROR(H23/G23-1,"-")</f>
        <v>-8.3237053146663076E-2</v>
      </c>
      <c r="J23" s="162">
        <f t="shared" ref="J23:J33" si="5">H23-G23</f>
        <v>-4899</v>
      </c>
      <c r="K23" s="163">
        <f>H23/H$8</f>
        <v>2.0669822220451543E-2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30664</v>
      </c>
      <c r="E24" s="166">
        <v>25866</v>
      </c>
      <c r="F24" s="166">
        <v>18964</v>
      </c>
      <c r="G24" s="166">
        <v>18452</v>
      </c>
      <c r="H24" s="166">
        <v>19229</v>
      </c>
      <c r="I24" s="167">
        <f>IFERROR(H24/G24-1,"-")</f>
        <v>4.2109256449165411E-2</v>
      </c>
      <c r="J24" s="166">
        <f t="shared" si="5"/>
        <v>777</v>
      </c>
      <c r="K24" s="167">
        <f>H24/H$8</f>
        <v>7.3662362895836079E-3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28919</v>
      </c>
      <c r="E25" s="166">
        <v>53768</v>
      </c>
      <c r="F25" s="166">
        <v>37828</v>
      </c>
      <c r="G25" s="166">
        <v>40404</v>
      </c>
      <c r="H25" s="166">
        <v>34728</v>
      </c>
      <c r="I25" s="167">
        <f>IFERROR(H25/G25-1,"-")</f>
        <v>-0.14048114048114047</v>
      </c>
      <c r="J25" s="166">
        <f t="shared" si="5"/>
        <v>-5676</v>
      </c>
      <c r="K25" s="167">
        <f>H25/H$8</f>
        <v>1.3303585930867936E-2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127723</v>
      </c>
      <c r="E26" s="162">
        <v>916073</v>
      </c>
      <c r="F26" s="162">
        <v>981896</v>
      </c>
      <c r="G26" s="162">
        <v>1029817</v>
      </c>
      <c r="H26" s="162">
        <v>936632</v>
      </c>
      <c r="I26" s="163">
        <f>IFERROR(H26/G26-1,"-")</f>
        <v>-9.0486950594134696E-2</v>
      </c>
      <c r="J26" s="162">
        <f t="shared" si="5"/>
        <v>-93185</v>
      </c>
      <c r="K26" s="163">
        <f>H26/H$8</f>
        <v>0.3588045466943301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4045</v>
      </c>
      <c r="E27" s="166">
        <v>490237</v>
      </c>
      <c r="F27" s="166">
        <v>543521</v>
      </c>
      <c r="G27" s="166">
        <v>584395</v>
      </c>
      <c r="H27" s="166">
        <v>537555</v>
      </c>
      <c r="I27" s="167">
        <f t="shared" ref="I27:I34" si="6">IFERROR(H27/G27-1,"-")</f>
        <v>-8.0151267550201521E-2</v>
      </c>
      <c r="J27" s="166">
        <f t="shared" si="5"/>
        <v>-46840</v>
      </c>
      <c r="K27" s="167">
        <f t="shared" ref="K27:K34" si="7">H27/H$8</f>
        <v>0.20592631695080951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20853</v>
      </c>
      <c r="E28" s="166">
        <v>110814</v>
      </c>
      <c r="F28" s="166">
        <v>116526</v>
      </c>
      <c r="G28" s="166">
        <v>113394</v>
      </c>
      <c r="H28" s="166">
        <v>93440</v>
      </c>
      <c r="I28" s="167">
        <f t="shared" si="6"/>
        <v>-0.17597050990352225</v>
      </c>
      <c r="J28" s="166">
        <f t="shared" si="5"/>
        <v>-19954</v>
      </c>
      <c r="K28" s="167">
        <f t="shared" si="7"/>
        <v>3.5794951318253283E-2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19712</v>
      </c>
      <c r="E29" s="166">
        <v>38263</v>
      </c>
      <c r="F29" s="166">
        <v>35510</v>
      </c>
      <c r="G29" s="166">
        <v>32893</v>
      </c>
      <c r="H29" s="166">
        <v>27747</v>
      </c>
      <c r="I29" s="167">
        <f t="shared" si="6"/>
        <v>-0.15644666038366828</v>
      </c>
      <c r="J29" s="166">
        <f t="shared" si="5"/>
        <v>-5146</v>
      </c>
      <c r="K29" s="167">
        <f t="shared" si="7"/>
        <v>1.0629307729319068E-2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4434</v>
      </c>
      <c r="E30" s="166">
        <v>62535</v>
      </c>
      <c r="F30" s="166">
        <v>48535</v>
      </c>
      <c r="G30" s="166">
        <v>50974</v>
      </c>
      <c r="H30" s="166">
        <v>43042</v>
      </c>
      <c r="I30" s="167">
        <f t="shared" si="6"/>
        <v>-0.15560874171146077</v>
      </c>
      <c r="J30" s="166">
        <f t="shared" si="5"/>
        <v>-7932</v>
      </c>
      <c r="K30" s="167">
        <f t="shared" si="7"/>
        <v>1.6488509146406868E-2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14117</v>
      </c>
      <c r="E31" s="166">
        <v>41515</v>
      </c>
      <c r="F31" s="166">
        <v>46632</v>
      </c>
      <c r="G31" s="166">
        <v>42714</v>
      </c>
      <c r="H31" s="166">
        <v>41345</v>
      </c>
      <c r="I31" s="167">
        <f t="shared" si="6"/>
        <v>-3.2050381607903744E-2</v>
      </c>
      <c r="J31" s="166">
        <f t="shared" si="5"/>
        <v>-1369</v>
      </c>
      <c r="K31" s="167">
        <f t="shared" si="7"/>
        <v>1.5838423183360251E-2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188</v>
      </c>
      <c r="E32" s="166">
        <v>3925</v>
      </c>
      <c r="F32" s="166">
        <v>3025</v>
      </c>
      <c r="G32" s="166">
        <v>5239</v>
      </c>
      <c r="H32" s="166">
        <v>5856</v>
      </c>
      <c r="I32" s="167">
        <f t="shared" si="6"/>
        <v>0.11777056690208054</v>
      </c>
      <c r="J32" s="166">
        <f t="shared" si="5"/>
        <v>617</v>
      </c>
      <c r="K32" s="167">
        <f t="shared" si="7"/>
        <v>2.2433137298768324E-3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150</v>
      </c>
      <c r="E33" s="166">
        <v>1729</v>
      </c>
      <c r="F33" s="166">
        <v>2049</v>
      </c>
      <c r="G33" s="166">
        <v>1366</v>
      </c>
      <c r="H33" s="166">
        <v>894</v>
      </c>
      <c r="I33" s="167">
        <f t="shared" si="6"/>
        <v>-0.34553440702781846</v>
      </c>
      <c r="J33" s="166">
        <f t="shared" si="5"/>
        <v>-472</v>
      </c>
      <c r="K33" s="167">
        <f t="shared" si="7"/>
        <v>3.4247310015537703E-4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64224</v>
      </c>
      <c r="E34" s="171">
        <f t="shared" si="9"/>
        <v>167055</v>
      </c>
      <c r="F34" s="171">
        <f t="shared" si="9"/>
        <v>186098</v>
      </c>
      <c r="G34" s="171">
        <f t="shared" si="9"/>
        <v>198842</v>
      </c>
      <c r="H34" s="171">
        <f t="shared" si="9"/>
        <v>186753</v>
      </c>
      <c r="I34" s="172">
        <f t="shared" si="6"/>
        <v>-6.0797014715201048E-2</v>
      </c>
      <c r="J34" s="171">
        <f>H34-G34</f>
        <v>-12089</v>
      </c>
      <c r="K34" s="172">
        <f t="shared" si="7"/>
        <v>7.1541251536148917E-2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71284</v>
      </c>
      <c r="E36" s="178">
        <v>653261</v>
      </c>
      <c r="F36" s="178">
        <v>671021</v>
      </c>
      <c r="G36" s="178">
        <v>746827</v>
      </c>
      <c r="H36" s="178">
        <v>741128</v>
      </c>
      <c r="I36" s="179">
        <f>IFERROR(H36/G36-1,"-")</f>
        <v>-7.6309506753237111E-3</v>
      </c>
      <c r="J36" s="178">
        <f>H36-G36</f>
        <v>-5699</v>
      </c>
      <c r="K36" s="179">
        <f>H36/H$8</f>
        <v>0.28391096618786832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16133</v>
      </c>
      <c r="E37" s="162">
        <v>35593</v>
      </c>
      <c r="F37" s="162">
        <v>29396</v>
      </c>
      <c r="G37" s="162">
        <v>41371</v>
      </c>
      <c r="H37" s="162">
        <v>35251</v>
      </c>
      <c r="I37" s="163">
        <f>IFERROR(H37/G37-1,"-")</f>
        <v>-0.14792970921660098</v>
      </c>
      <c r="J37" s="162">
        <f t="shared" ref="J37:J47" si="10">H37-G37</f>
        <v>-6120</v>
      </c>
      <c r="K37" s="163">
        <f>H37/H$8</f>
        <v>1.3503936525254135E-2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10864</v>
      </c>
      <c r="E38" s="166">
        <v>13633</v>
      </c>
      <c r="F38" s="166">
        <v>10402</v>
      </c>
      <c r="G38" s="166">
        <v>18925</v>
      </c>
      <c r="H38" s="166">
        <v>8526</v>
      </c>
      <c r="I38" s="167">
        <f>IFERROR(H38/G38-1,"-")</f>
        <v>-0.54948480845442538</v>
      </c>
      <c r="J38" s="166">
        <f t="shared" si="10"/>
        <v>-10399</v>
      </c>
      <c r="K38" s="167">
        <f>H38/H$8</f>
        <v>3.2661360759784616E-3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5269</v>
      </c>
      <c r="E39" s="166">
        <v>21960</v>
      </c>
      <c r="F39" s="166">
        <v>18994</v>
      </c>
      <c r="G39" s="166">
        <v>22446</v>
      </c>
      <c r="H39" s="166">
        <v>26725</v>
      </c>
      <c r="I39" s="167">
        <f>IFERROR(H39/G39-1,"-")</f>
        <v>0.1906353025037868</v>
      </c>
      <c r="J39" s="166">
        <f t="shared" si="10"/>
        <v>4279</v>
      </c>
      <c r="K39" s="167">
        <f>H39/H$8</f>
        <v>1.0237800449275674E-2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55151</v>
      </c>
      <c r="E40" s="162">
        <v>617668</v>
      </c>
      <c r="F40" s="162">
        <v>641625</v>
      </c>
      <c r="G40" s="162">
        <v>705456</v>
      </c>
      <c r="H40" s="162">
        <v>705877</v>
      </c>
      <c r="I40" s="163">
        <f>IFERROR(H40/G40-1,"-")</f>
        <v>5.967771200472427E-4</v>
      </c>
      <c r="J40" s="162">
        <f t="shared" si="10"/>
        <v>421</v>
      </c>
      <c r="K40" s="163">
        <f>H40/H$8</f>
        <v>0.27040702966261421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1610</v>
      </c>
      <c r="E41" s="166">
        <v>366440</v>
      </c>
      <c r="F41" s="166">
        <v>380507</v>
      </c>
      <c r="G41" s="166">
        <v>422996</v>
      </c>
      <c r="H41" s="166">
        <v>432268</v>
      </c>
      <c r="I41" s="167">
        <f t="shared" ref="I41:I48" si="11">IFERROR(H41/G41-1,"-")</f>
        <v>2.1919829029116045E-2</v>
      </c>
      <c r="J41" s="166">
        <f t="shared" si="10"/>
        <v>9272</v>
      </c>
      <c r="K41" s="167">
        <f t="shared" ref="K41:K48" si="12">H41/H$8</f>
        <v>0.16559302243620194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4989</v>
      </c>
      <c r="E42" s="166">
        <v>16808</v>
      </c>
      <c r="F42" s="166">
        <v>17791</v>
      </c>
      <c r="G42" s="166">
        <v>18366</v>
      </c>
      <c r="H42" s="166">
        <v>19038</v>
      </c>
      <c r="I42" s="167">
        <f t="shared" si="11"/>
        <v>3.6589349885658207E-2</v>
      </c>
      <c r="J42" s="166">
        <f t="shared" si="10"/>
        <v>672</v>
      </c>
      <c r="K42" s="167">
        <f t="shared" si="12"/>
        <v>7.2930680992819557E-3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8877</v>
      </c>
      <c r="E43" s="166">
        <v>14464</v>
      </c>
      <c r="F43" s="166">
        <v>19331</v>
      </c>
      <c r="G43" s="166">
        <v>18795</v>
      </c>
      <c r="H43" s="166">
        <v>17212</v>
      </c>
      <c r="I43" s="167">
        <f t="shared" si="11"/>
        <v>-8.4224527799946824E-2</v>
      </c>
      <c r="J43" s="166">
        <f t="shared" si="10"/>
        <v>-1583</v>
      </c>
      <c r="K43" s="167">
        <f t="shared" si="12"/>
        <v>6.593564876816946E-3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2269</v>
      </c>
      <c r="E44" s="166">
        <v>47122</v>
      </c>
      <c r="F44" s="166">
        <v>38759</v>
      </c>
      <c r="G44" s="166">
        <v>41406</v>
      </c>
      <c r="H44" s="166">
        <v>32381</v>
      </c>
      <c r="I44" s="167">
        <f t="shared" si="11"/>
        <v>-0.21796358015746509</v>
      </c>
      <c r="J44" s="166">
        <f t="shared" si="10"/>
        <v>-9025</v>
      </c>
      <c r="K44" s="167">
        <f t="shared" si="12"/>
        <v>1.2404498273077477E-2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3125</v>
      </c>
      <c r="E45" s="166">
        <v>22076</v>
      </c>
      <c r="F45" s="166">
        <v>28163</v>
      </c>
      <c r="G45" s="166">
        <v>25349</v>
      </c>
      <c r="H45" s="166">
        <v>25287</v>
      </c>
      <c r="I45" s="167">
        <f t="shared" si="11"/>
        <v>-2.445855852301837E-3</v>
      </c>
      <c r="J45" s="166">
        <f t="shared" si="10"/>
        <v>-62</v>
      </c>
      <c r="K45" s="167">
        <f t="shared" si="12"/>
        <v>9.6869320845962194E-3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33</v>
      </c>
      <c r="E46" s="166">
        <v>3257</v>
      </c>
      <c r="F46" s="166">
        <v>3226</v>
      </c>
      <c r="G46" s="166">
        <v>4569</v>
      </c>
      <c r="H46" s="166">
        <v>4021</v>
      </c>
      <c r="I46" s="167">
        <f t="shared" si="11"/>
        <v>-0.11993871744364193</v>
      </c>
      <c r="J46" s="166">
        <f t="shared" si="10"/>
        <v>-548</v>
      </c>
      <c r="K46" s="167">
        <f t="shared" si="12"/>
        <v>1.5403627916384464E-3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194</v>
      </c>
      <c r="E47" s="166">
        <v>724</v>
      </c>
      <c r="F47" s="166">
        <v>2087</v>
      </c>
      <c r="G47" s="166">
        <v>973</v>
      </c>
      <c r="H47" s="166">
        <v>912</v>
      </c>
      <c r="I47" s="167">
        <f t="shared" si="11"/>
        <v>-6.2692702980472803E-2</v>
      </c>
      <c r="J47" s="166">
        <f t="shared" si="10"/>
        <v>-61</v>
      </c>
      <c r="K47" s="167">
        <f t="shared" si="12"/>
        <v>3.4936853170212961E-4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34054</v>
      </c>
      <c r="E48" s="171">
        <f t="shared" si="14"/>
        <v>146777</v>
      </c>
      <c r="F48" s="171">
        <f t="shared" si="14"/>
        <v>151761</v>
      </c>
      <c r="G48" s="171">
        <f t="shared" si="14"/>
        <v>173002</v>
      </c>
      <c r="H48" s="171">
        <f t="shared" si="14"/>
        <v>174758</v>
      </c>
      <c r="I48" s="172">
        <f t="shared" si="11"/>
        <v>1.0150171674315978E-2</v>
      </c>
      <c r="J48" s="171">
        <f>H48-G48</f>
        <v>1756</v>
      </c>
      <c r="K48" s="172">
        <f t="shared" si="12"/>
        <v>6.6946212569299085E-2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3321</v>
      </c>
      <c r="E50" s="178">
        <v>11098</v>
      </c>
      <c r="F50" s="178">
        <v>10740</v>
      </c>
      <c r="G50" s="178">
        <v>7817</v>
      </c>
      <c r="H50" s="178">
        <v>10049</v>
      </c>
      <c r="I50" s="179">
        <f>IFERROR(H50/G50-1,"-")</f>
        <v>0.28553153383651009</v>
      </c>
      <c r="J50" s="178">
        <f>H50-G50</f>
        <v>2232</v>
      </c>
      <c r="K50" s="179">
        <f>H50/H$8</f>
        <v>3.8495662007398033E-3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793</v>
      </c>
      <c r="E51" s="162">
        <v>1407</v>
      </c>
      <c r="F51" s="162">
        <v>3612</v>
      </c>
      <c r="G51" s="162">
        <v>1512</v>
      </c>
      <c r="H51" s="162">
        <v>1280</v>
      </c>
      <c r="I51" s="163">
        <f>IFERROR(H51/G51-1,"-")</f>
        <v>-0.15343915343915349</v>
      </c>
      <c r="J51" s="162">
        <f t="shared" ref="J51:J61" si="15">H51-G51</f>
        <v>-232</v>
      </c>
      <c r="K51" s="163">
        <f>H51/H$8</f>
        <v>4.9034179888018188E-4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326</v>
      </c>
      <c r="E52" s="166">
        <v>463</v>
      </c>
      <c r="F52" s="166">
        <v>2771</v>
      </c>
      <c r="G52" s="166">
        <v>1111</v>
      </c>
      <c r="H52" s="166">
        <v>586</v>
      </c>
      <c r="I52" s="167">
        <f>IFERROR(H52/G52-1,"-")</f>
        <v>-0.47254725472547254</v>
      </c>
      <c r="J52" s="166">
        <f t="shared" si="15"/>
        <v>-525</v>
      </c>
      <c r="K52" s="167">
        <f>H52/H$8</f>
        <v>2.2448460479983329E-4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467</v>
      </c>
      <c r="E53" s="166">
        <v>944</v>
      </c>
      <c r="F53" s="166">
        <v>841</v>
      </c>
      <c r="G53" s="166">
        <v>401</v>
      </c>
      <c r="H53" s="166">
        <v>694</v>
      </c>
      <c r="I53" s="167">
        <f>IFERROR(H53/G53-1,"-")</f>
        <v>0.73067331670822933</v>
      </c>
      <c r="J53" s="166">
        <f t="shared" si="15"/>
        <v>293</v>
      </c>
      <c r="K53" s="167">
        <f>H53/H$8</f>
        <v>2.6585719408034862E-4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2528</v>
      </c>
      <c r="E54" s="162">
        <v>9691</v>
      </c>
      <c r="F54" s="162">
        <v>7128</v>
      </c>
      <c r="G54" s="162">
        <v>6305</v>
      </c>
      <c r="H54" s="162">
        <v>8769</v>
      </c>
      <c r="I54" s="163">
        <f>IFERROR(H54/G54-1,"-")</f>
        <v>0.39080095162569384</v>
      </c>
      <c r="J54" s="162">
        <f t="shared" si="15"/>
        <v>2464</v>
      </c>
      <c r="K54" s="163">
        <f>H54/H$8</f>
        <v>3.3592244018596212E-3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103</v>
      </c>
      <c r="E55" s="166">
        <v>5387</v>
      </c>
      <c r="F55" s="166">
        <v>4056</v>
      </c>
      <c r="G55" s="166">
        <v>4481</v>
      </c>
      <c r="H55" s="166">
        <v>4822</v>
      </c>
      <c r="I55" s="167">
        <f t="shared" ref="I55:I62" si="16">IFERROR(H55/G55-1,"-")</f>
        <v>7.6099085025663982E-2</v>
      </c>
      <c r="J55" s="166">
        <f t="shared" si="15"/>
        <v>341</v>
      </c>
      <c r="K55" s="167">
        <f t="shared" ref="K55:K62" si="17">H55/H$8</f>
        <v>1.8472094954689352E-3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782</v>
      </c>
      <c r="E56" s="166">
        <v>1509</v>
      </c>
      <c r="F56" s="166">
        <v>635</v>
      </c>
      <c r="G56" s="166">
        <v>365</v>
      </c>
      <c r="H56" s="166">
        <v>1121</v>
      </c>
      <c r="I56" s="167">
        <f t="shared" si="16"/>
        <v>2.0712328767123287</v>
      </c>
      <c r="J56" s="166">
        <f t="shared" si="15"/>
        <v>756</v>
      </c>
      <c r="K56" s="167">
        <f t="shared" si="17"/>
        <v>4.2943215355053431E-4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384</v>
      </c>
      <c r="E57" s="166">
        <v>386</v>
      </c>
      <c r="F57" s="166">
        <v>298</v>
      </c>
      <c r="G57" s="166">
        <v>131</v>
      </c>
      <c r="H57" s="166">
        <v>370</v>
      </c>
      <c r="I57" s="167">
        <f t="shared" si="16"/>
        <v>1.8244274809160306</v>
      </c>
      <c r="J57" s="166">
        <f t="shared" si="15"/>
        <v>239</v>
      </c>
      <c r="K57" s="167">
        <f t="shared" si="17"/>
        <v>1.4173942623880257E-4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131</v>
      </c>
      <c r="E58" s="166">
        <v>131</v>
      </c>
      <c r="F58" s="166">
        <v>93</v>
      </c>
      <c r="G58" s="166">
        <v>61</v>
      </c>
      <c r="H58" s="166">
        <v>112</v>
      </c>
      <c r="I58" s="167">
        <f t="shared" si="16"/>
        <v>0.83606557377049184</v>
      </c>
      <c r="J58" s="166">
        <f t="shared" si="15"/>
        <v>51</v>
      </c>
      <c r="K58" s="167">
        <f t="shared" si="17"/>
        <v>4.290490740201592E-5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69</v>
      </c>
      <c r="E59" s="166">
        <v>106</v>
      </c>
      <c r="F59" s="166">
        <v>109</v>
      </c>
      <c r="G59" s="166">
        <v>12</v>
      </c>
      <c r="H59" s="166">
        <v>113</v>
      </c>
      <c r="I59" s="167">
        <f t="shared" si="16"/>
        <v>8.4166666666666661</v>
      </c>
      <c r="J59" s="166">
        <f t="shared" si="15"/>
        <v>101</v>
      </c>
      <c r="K59" s="167">
        <f t="shared" si="17"/>
        <v>4.3287986932391057E-5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64</v>
      </c>
      <c r="E60" s="166">
        <v>4</v>
      </c>
      <c r="F60" s="166">
        <v>12</v>
      </c>
      <c r="G60" s="166">
        <v>0</v>
      </c>
      <c r="H60" s="166">
        <v>12</v>
      </c>
      <c r="I60" s="167" t="str">
        <f t="shared" si="16"/>
        <v>-</v>
      </c>
      <c r="J60" s="166">
        <f t="shared" si="15"/>
        <v>12</v>
      </c>
      <c r="K60" s="167">
        <f t="shared" si="17"/>
        <v>4.5969543645017055E-6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9</v>
      </c>
      <c r="E61" s="166">
        <v>10</v>
      </c>
      <c r="F61" s="166">
        <v>2</v>
      </c>
      <c r="G61" s="166">
        <v>0</v>
      </c>
      <c r="H61" s="166">
        <v>218</v>
      </c>
      <c r="I61" s="167" t="str">
        <f t="shared" si="16"/>
        <v>-</v>
      </c>
      <c r="J61" s="166">
        <f t="shared" si="15"/>
        <v>218</v>
      </c>
      <c r="K61" s="167">
        <f t="shared" si="17"/>
        <v>8.3511337621780977E-5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986</v>
      </c>
      <c r="E62" s="171">
        <f t="shared" si="19"/>
        <v>2158</v>
      </c>
      <c r="F62" s="171">
        <f t="shared" si="19"/>
        <v>1923</v>
      </c>
      <c r="G62" s="171">
        <f t="shared" si="19"/>
        <v>1255</v>
      </c>
      <c r="H62" s="171">
        <f t="shared" si="19"/>
        <v>2001</v>
      </c>
      <c r="I62" s="172">
        <f t="shared" si="16"/>
        <v>0.59442231075697216</v>
      </c>
      <c r="J62" s="171">
        <f>H62-G62</f>
        <v>746</v>
      </c>
      <c r="K62" s="172">
        <f t="shared" si="17"/>
        <v>7.6654214028065942E-4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35027</v>
      </c>
      <c r="E64" s="178">
        <v>68461</v>
      </c>
      <c r="F64" s="178">
        <v>41121</v>
      </c>
      <c r="G64" s="178">
        <v>124784</v>
      </c>
      <c r="H64" s="178">
        <v>84984</v>
      </c>
      <c r="I64" s="179">
        <f>IFERROR(H64/G64-1,"-")</f>
        <v>-0.31895114758302345</v>
      </c>
      <c r="J64" s="178">
        <f>H64-G64</f>
        <v>-39800</v>
      </c>
      <c r="K64" s="179">
        <f>H64/H$8</f>
        <v>3.2555630809401076E-2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7784</v>
      </c>
      <c r="E65" s="162">
        <v>11499</v>
      </c>
      <c r="F65" s="162">
        <v>3865</v>
      </c>
      <c r="G65" s="162">
        <v>39819</v>
      </c>
      <c r="H65" s="162">
        <v>18059</v>
      </c>
      <c r="I65" s="163">
        <f>IFERROR(H65/G65-1,"-")</f>
        <v>-0.54647278937190791</v>
      </c>
      <c r="J65" s="162">
        <f t="shared" ref="J65:J75" si="20">H65-G65</f>
        <v>-21760</v>
      </c>
      <c r="K65" s="163">
        <f>H65/H$8</f>
        <v>6.9180332390446917E-3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7592</v>
      </c>
      <c r="E66" s="166">
        <v>8585</v>
      </c>
      <c r="F66" s="166">
        <v>311</v>
      </c>
      <c r="G66" s="166">
        <v>27115</v>
      </c>
      <c r="H66" s="166">
        <v>6289</v>
      </c>
      <c r="I66" s="167">
        <f>IFERROR(H66/G66-1,"-")</f>
        <v>-0.76806195832565005</v>
      </c>
      <c r="J66" s="166">
        <f t="shared" si="20"/>
        <v>-20826</v>
      </c>
      <c r="K66" s="167">
        <f>H66/H$8</f>
        <v>2.4091871665292688E-3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192</v>
      </c>
      <c r="E67" s="166">
        <v>2914</v>
      </c>
      <c r="F67" s="166">
        <v>3554</v>
      </c>
      <c r="G67" s="166">
        <v>12704</v>
      </c>
      <c r="H67" s="166">
        <v>11770</v>
      </c>
      <c r="I67" s="167">
        <f>IFERROR(H67/G67-1,"-")</f>
        <v>-7.3520151133501299E-2</v>
      </c>
      <c r="J67" s="166">
        <f t="shared" si="20"/>
        <v>-934</v>
      </c>
      <c r="K67" s="167">
        <f>H67/H$8</f>
        <v>4.5088460725154229E-3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27243</v>
      </c>
      <c r="E68" s="162">
        <v>56962</v>
      </c>
      <c r="F68" s="162">
        <v>37256</v>
      </c>
      <c r="G68" s="162">
        <v>84965</v>
      </c>
      <c r="H68" s="162">
        <v>66925</v>
      </c>
      <c r="I68" s="163">
        <f>IFERROR(H68/G68-1,"-")</f>
        <v>-0.21232272112046136</v>
      </c>
      <c r="J68" s="162">
        <f t="shared" si="20"/>
        <v>-18040</v>
      </c>
      <c r="K68" s="163">
        <f>H68/H$8</f>
        <v>2.5637597570356385E-2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4781</v>
      </c>
      <c r="E69" s="166">
        <v>17702</v>
      </c>
      <c r="F69" s="166">
        <v>14386</v>
      </c>
      <c r="G69" s="166">
        <v>34295</v>
      </c>
      <c r="H69" s="166">
        <v>39006</v>
      </c>
      <c r="I69" s="167">
        <f t="shared" ref="I69:I76" si="21">IFERROR(H69/G69-1,"-")</f>
        <v>0.13736696311415653</v>
      </c>
      <c r="J69" s="166">
        <f t="shared" si="20"/>
        <v>4711</v>
      </c>
      <c r="K69" s="167">
        <f t="shared" ref="K69:K76" si="22">H69/H$8</f>
        <v>1.4942400161812794E-2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3985</v>
      </c>
      <c r="E70" s="166">
        <v>3126</v>
      </c>
      <c r="F70" s="166">
        <v>2920</v>
      </c>
      <c r="G70" s="166">
        <v>3337</v>
      </c>
      <c r="H70" s="166">
        <v>4118</v>
      </c>
      <c r="I70" s="167">
        <f t="shared" si="21"/>
        <v>0.23404255319148937</v>
      </c>
      <c r="J70" s="166">
        <f t="shared" si="20"/>
        <v>781</v>
      </c>
      <c r="K70" s="167">
        <f t="shared" si="22"/>
        <v>1.5775215060848352E-3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1499</v>
      </c>
      <c r="E71" s="166">
        <v>17440</v>
      </c>
      <c r="F71" s="166">
        <v>4173</v>
      </c>
      <c r="G71" s="166">
        <v>12337</v>
      </c>
      <c r="H71" s="166">
        <v>6011</v>
      </c>
      <c r="I71" s="167">
        <f t="shared" si="21"/>
        <v>-0.51276647483180682</v>
      </c>
      <c r="J71" s="166">
        <f t="shared" si="20"/>
        <v>-6326</v>
      </c>
      <c r="K71" s="167">
        <f t="shared" si="22"/>
        <v>2.3026910570849795E-3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721</v>
      </c>
      <c r="E72" s="166">
        <v>1318</v>
      </c>
      <c r="F72" s="166">
        <v>1731</v>
      </c>
      <c r="G72" s="166">
        <v>4521</v>
      </c>
      <c r="H72" s="166">
        <v>1648</v>
      </c>
      <c r="I72" s="167">
        <f t="shared" si="21"/>
        <v>-0.63547887635478872</v>
      </c>
      <c r="J72" s="166">
        <f t="shared" si="20"/>
        <v>-2873</v>
      </c>
      <c r="K72" s="167">
        <f t="shared" si="22"/>
        <v>6.3131506605823421E-4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1742</v>
      </c>
      <c r="E73" s="166">
        <v>316</v>
      </c>
      <c r="F73" s="166">
        <v>1535</v>
      </c>
      <c r="G73" s="166">
        <v>3433</v>
      </c>
      <c r="H73" s="166">
        <v>1337</v>
      </c>
      <c r="I73" s="167">
        <f t="shared" si="21"/>
        <v>-0.61054471307893965</v>
      </c>
      <c r="J73" s="166">
        <f t="shared" si="20"/>
        <v>-2096</v>
      </c>
      <c r="K73" s="167">
        <f t="shared" si="22"/>
        <v>5.1217733211156497E-4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14</v>
      </c>
      <c r="F74" s="166">
        <v>3</v>
      </c>
      <c r="G74" s="166">
        <v>0</v>
      </c>
      <c r="H74" s="166">
        <v>0</v>
      </c>
      <c r="I74" s="167" t="str">
        <f t="shared" si="21"/>
        <v>-</v>
      </c>
      <c r="J74" s="166">
        <f t="shared" si="20"/>
        <v>0</v>
      </c>
      <c r="K74" s="167">
        <f t="shared" si="22"/>
        <v>0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44</v>
      </c>
      <c r="F75" s="166">
        <v>59</v>
      </c>
      <c r="G75" s="166">
        <v>157</v>
      </c>
      <c r="H75" s="166">
        <v>34</v>
      </c>
      <c r="I75" s="167">
        <f t="shared" si="21"/>
        <v>-0.78343949044585992</v>
      </c>
      <c r="J75" s="166">
        <f t="shared" si="20"/>
        <v>-123</v>
      </c>
      <c r="K75" s="167">
        <f t="shared" si="22"/>
        <v>1.3024704032754832E-5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14514</v>
      </c>
      <c r="E76" s="171">
        <f t="shared" si="24"/>
        <v>17002</v>
      </c>
      <c r="F76" s="171">
        <f t="shared" si="24"/>
        <v>12449</v>
      </c>
      <c r="G76" s="171">
        <f t="shared" si="24"/>
        <v>26885</v>
      </c>
      <c r="H76" s="171">
        <f t="shared" si="24"/>
        <v>14771</v>
      </c>
      <c r="I76" s="172">
        <f t="shared" si="21"/>
        <v>-0.45058582852891949</v>
      </c>
      <c r="J76" s="171">
        <f>H76-G76</f>
        <v>-12114</v>
      </c>
      <c r="K76" s="172">
        <f t="shared" si="22"/>
        <v>5.6584677431712246E-3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65490</v>
      </c>
      <c r="E78" s="178">
        <v>310799</v>
      </c>
      <c r="F78" s="178">
        <v>340598</v>
      </c>
      <c r="G78" s="178">
        <v>405702</v>
      </c>
      <c r="H78" s="178">
        <v>405133</v>
      </c>
      <c r="I78" s="179">
        <f>IFERROR(H78/G78-1,"-")</f>
        <v>-1.4025072590225784E-3</v>
      </c>
      <c r="J78" s="178">
        <f>H78-G78</f>
        <v>-569</v>
      </c>
      <c r="K78" s="179">
        <f>H78/H$8</f>
        <v>0.15519815937947246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30219</v>
      </c>
      <c r="E79" s="162">
        <v>157891</v>
      </c>
      <c r="F79" s="162">
        <v>148058</v>
      </c>
      <c r="G79" s="162">
        <v>161111</v>
      </c>
      <c r="H79" s="162">
        <v>169329</v>
      </c>
      <c r="I79" s="163">
        <f>IFERROR(H79/G79-1,"-")</f>
        <v>5.1008311040214416E-2</v>
      </c>
      <c r="J79" s="162">
        <f t="shared" ref="J79:J89" si="25">H79-G79</f>
        <v>8218</v>
      </c>
      <c r="K79" s="163">
        <f>H79/H$8</f>
        <v>6.4866473798892446E-2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11793</v>
      </c>
      <c r="E80" s="166">
        <v>19464</v>
      </c>
      <c r="F80" s="166">
        <v>25323</v>
      </c>
      <c r="G80" s="166">
        <v>33545</v>
      </c>
      <c r="H80" s="166">
        <v>23099</v>
      </c>
      <c r="I80" s="167">
        <f>IFERROR(H80/G80-1,"-")</f>
        <v>-0.31140259353107769</v>
      </c>
      <c r="J80" s="166">
        <f t="shared" si="25"/>
        <v>-10446</v>
      </c>
      <c r="K80" s="167">
        <f>H80/H$8</f>
        <v>8.8487540721354074E-3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18426</v>
      </c>
      <c r="E81" s="166">
        <v>138427</v>
      </c>
      <c r="F81" s="166">
        <v>122735</v>
      </c>
      <c r="G81" s="166">
        <v>127566</v>
      </c>
      <c r="H81" s="166">
        <v>146230</v>
      </c>
      <c r="I81" s="167">
        <f>IFERROR(H81/G81-1,"-")</f>
        <v>0.14630857752065607</v>
      </c>
      <c r="J81" s="166">
        <f t="shared" si="25"/>
        <v>18664</v>
      </c>
      <c r="K81" s="167">
        <f>H81/H$8</f>
        <v>5.601771972675703E-2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35271</v>
      </c>
      <c r="E82" s="162">
        <v>152908</v>
      </c>
      <c r="F82" s="162">
        <v>192540</v>
      </c>
      <c r="G82" s="162">
        <v>244591</v>
      </c>
      <c r="H82" s="162">
        <v>235804</v>
      </c>
      <c r="I82" s="163">
        <f>IFERROR(H82/G82-1,"-")</f>
        <v>-3.5925279343884231E-2</v>
      </c>
      <c r="J82" s="162">
        <f t="shared" si="25"/>
        <v>-8787</v>
      </c>
      <c r="K82" s="163">
        <f>H82/H$8</f>
        <v>9.033168558058001E-2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1510</v>
      </c>
      <c r="E83" s="166">
        <v>28356</v>
      </c>
      <c r="F83" s="166">
        <v>37494</v>
      </c>
      <c r="G83" s="166">
        <v>47307</v>
      </c>
      <c r="H83" s="166">
        <v>42208</v>
      </c>
      <c r="I83" s="167">
        <f t="shared" ref="I83:I90" si="26">IFERROR(H83/G83-1,"-")</f>
        <v>-0.10778531718350348</v>
      </c>
      <c r="J83" s="166">
        <f t="shared" si="25"/>
        <v>-5099</v>
      </c>
      <c r="K83" s="167">
        <f t="shared" ref="K83:K90" si="27">H83/H$8</f>
        <v>1.6169020818074E-2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9110</v>
      </c>
      <c r="E84" s="166">
        <v>63199</v>
      </c>
      <c r="F84" s="166">
        <v>71295</v>
      </c>
      <c r="G84" s="166">
        <v>87638</v>
      </c>
      <c r="H84" s="166">
        <v>77498</v>
      </c>
      <c r="I84" s="167">
        <f t="shared" si="26"/>
        <v>-0.11570323375704605</v>
      </c>
      <c r="J84" s="166">
        <f t="shared" si="25"/>
        <v>-10140</v>
      </c>
      <c r="K84" s="167">
        <f t="shared" si="27"/>
        <v>2.9687897445012764E-2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6118</v>
      </c>
      <c r="E85" s="166">
        <v>12742</v>
      </c>
      <c r="F85" s="166">
        <v>16668</v>
      </c>
      <c r="G85" s="166">
        <v>30513</v>
      </c>
      <c r="H85" s="166">
        <v>34104</v>
      </c>
      <c r="I85" s="167">
        <f t="shared" si="26"/>
        <v>0.11768754301445283</v>
      </c>
      <c r="J85" s="166">
        <f t="shared" si="25"/>
        <v>3591</v>
      </c>
      <c r="K85" s="167">
        <f t="shared" si="27"/>
        <v>1.3064544303913846E-2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482</v>
      </c>
      <c r="E86" s="166">
        <v>4009</v>
      </c>
      <c r="F86" s="166">
        <v>4570</v>
      </c>
      <c r="G86" s="166">
        <v>7162</v>
      </c>
      <c r="H86" s="166">
        <v>5929</v>
      </c>
      <c r="I86" s="167">
        <f t="shared" si="26"/>
        <v>-0.17215861491203577</v>
      </c>
      <c r="J86" s="166">
        <f t="shared" si="25"/>
        <v>-1233</v>
      </c>
      <c r="K86" s="167">
        <f t="shared" si="27"/>
        <v>2.2712785355942177E-3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963</v>
      </c>
      <c r="E87" s="166">
        <v>1713</v>
      </c>
      <c r="F87" s="166">
        <v>2232</v>
      </c>
      <c r="G87" s="166">
        <v>3663</v>
      </c>
      <c r="H87" s="166">
        <v>3029</v>
      </c>
      <c r="I87" s="167">
        <f t="shared" si="26"/>
        <v>-0.17308217308217311</v>
      </c>
      <c r="J87" s="166">
        <f t="shared" si="25"/>
        <v>-634</v>
      </c>
      <c r="K87" s="167">
        <f t="shared" si="27"/>
        <v>1.1603478975063055E-3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174</v>
      </c>
      <c r="E88" s="166">
        <v>576</v>
      </c>
      <c r="F88" s="166">
        <v>1554</v>
      </c>
      <c r="G88" s="166">
        <v>1368</v>
      </c>
      <c r="H88" s="166">
        <v>1119</v>
      </c>
      <c r="I88" s="167">
        <f t="shared" si="26"/>
        <v>-0.18201754385964908</v>
      </c>
      <c r="J88" s="166">
        <f t="shared" si="25"/>
        <v>-249</v>
      </c>
      <c r="K88" s="167">
        <f t="shared" si="27"/>
        <v>4.2866599448978404E-4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984</v>
      </c>
      <c r="E89" s="166">
        <v>423</v>
      </c>
      <c r="F89" s="166">
        <v>976</v>
      </c>
      <c r="G89" s="166">
        <v>564</v>
      </c>
      <c r="H89" s="166">
        <v>443</v>
      </c>
      <c r="I89" s="167">
        <f t="shared" si="26"/>
        <v>-0.21453900709219853</v>
      </c>
      <c r="J89" s="166">
        <f t="shared" si="25"/>
        <v>-121</v>
      </c>
      <c r="K89" s="167">
        <f t="shared" si="27"/>
        <v>1.6970423195618797E-4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15930</v>
      </c>
      <c r="E90" s="171">
        <f t="shared" si="29"/>
        <v>41890</v>
      </c>
      <c r="F90" s="171">
        <f t="shared" si="29"/>
        <v>57751</v>
      </c>
      <c r="G90" s="171">
        <f t="shared" si="29"/>
        <v>66376</v>
      </c>
      <c r="H90" s="171">
        <f t="shared" si="29"/>
        <v>71474</v>
      </c>
      <c r="I90" s="172">
        <f t="shared" si="26"/>
        <v>7.6804869229842199E-2</v>
      </c>
      <c r="J90" s="171">
        <f>H90-G90</f>
        <v>5098</v>
      </c>
      <c r="K90" s="172">
        <f t="shared" si="27"/>
        <v>2.7380226354032908E-2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5644</v>
      </c>
      <c r="E92" s="178">
        <v>10085</v>
      </c>
      <c r="F92" s="178">
        <v>12793</v>
      </c>
      <c r="G92" s="178">
        <v>12513</v>
      </c>
      <c r="H92" s="178">
        <v>13411</v>
      </c>
      <c r="I92" s="179">
        <f>IFERROR(H92/G92-1,"-")</f>
        <v>7.1765364021417755E-2</v>
      </c>
      <c r="J92" s="178">
        <f>H92-G92</f>
        <v>898</v>
      </c>
      <c r="K92" s="179">
        <f>H92/H$8</f>
        <v>5.1374795818610311E-3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3198</v>
      </c>
      <c r="E93" s="162">
        <v>5218</v>
      </c>
      <c r="F93" s="162">
        <v>7187</v>
      </c>
      <c r="G93" s="162">
        <v>6735</v>
      </c>
      <c r="H93" s="162">
        <v>7528</v>
      </c>
      <c r="I93" s="163">
        <f>IFERROR(H93/G93-1,"-")</f>
        <v>0.11774313288789906</v>
      </c>
      <c r="J93" s="162">
        <f t="shared" ref="J93:J103" si="30">H93-G93</f>
        <v>793</v>
      </c>
      <c r="K93" s="163">
        <f>H93/H$8</f>
        <v>2.88382270466407E-3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1900</v>
      </c>
      <c r="E94" s="166">
        <v>1685</v>
      </c>
      <c r="F94" s="166">
        <v>2115</v>
      </c>
      <c r="G94" s="166">
        <v>2258</v>
      </c>
      <c r="H94" s="166">
        <v>3166</v>
      </c>
      <c r="I94" s="167">
        <f>IFERROR(H94/G94-1,"-")</f>
        <v>0.40212577502214342</v>
      </c>
      <c r="J94" s="166">
        <f t="shared" si="30"/>
        <v>908</v>
      </c>
      <c r="K94" s="167">
        <f>H94/H$8</f>
        <v>1.2128297931677E-3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1298</v>
      </c>
      <c r="E95" s="166">
        <v>3533</v>
      </c>
      <c r="F95" s="166">
        <v>5072</v>
      </c>
      <c r="G95" s="166">
        <v>4477</v>
      </c>
      <c r="H95" s="166">
        <v>4362</v>
      </c>
      <c r="I95" s="167">
        <f>IFERROR(H95/G95-1,"-")</f>
        <v>-2.5686843868662046E-2</v>
      </c>
      <c r="J95" s="166">
        <f t="shared" si="30"/>
        <v>-115</v>
      </c>
      <c r="K95" s="167">
        <f>H95/H$8</f>
        <v>1.67099291149637E-3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2446</v>
      </c>
      <c r="E96" s="162">
        <v>4867</v>
      </c>
      <c r="F96" s="162">
        <v>5606</v>
      </c>
      <c r="G96" s="162">
        <v>5778</v>
      </c>
      <c r="H96" s="162">
        <v>5883</v>
      </c>
      <c r="I96" s="163">
        <f>IFERROR(H96/G96-1,"-")</f>
        <v>1.8172377985462118E-2</v>
      </c>
      <c r="J96" s="162">
        <f t="shared" si="30"/>
        <v>105</v>
      </c>
      <c r="K96" s="163">
        <f>H96/H$8</f>
        <v>2.2536568771969611E-3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44</v>
      </c>
      <c r="E97" s="166">
        <v>524</v>
      </c>
      <c r="F97" s="166">
        <v>550</v>
      </c>
      <c r="G97" s="166">
        <v>732</v>
      </c>
      <c r="H97" s="166">
        <v>482</v>
      </c>
      <c r="I97" s="167">
        <f t="shared" ref="I97:I104" si="31">IFERROR(H97/G97-1,"-")</f>
        <v>-0.34153005464480879</v>
      </c>
      <c r="J97" s="166">
        <f t="shared" si="30"/>
        <v>-250</v>
      </c>
      <c r="K97" s="167">
        <f t="shared" ref="K97:K104" si="32">H97/H$8</f>
        <v>1.8464433364081851E-4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579</v>
      </c>
      <c r="E98" s="166">
        <v>1417</v>
      </c>
      <c r="F98" s="166">
        <v>1273</v>
      </c>
      <c r="G98" s="166">
        <v>1592</v>
      </c>
      <c r="H98" s="166">
        <v>1415</v>
      </c>
      <c r="I98" s="167">
        <f t="shared" si="31"/>
        <v>-0.11118090452261309</v>
      </c>
      <c r="J98" s="166">
        <f t="shared" si="30"/>
        <v>-177</v>
      </c>
      <c r="K98" s="167">
        <f t="shared" si="32"/>
        <v>5.4205753548082611E-4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723</v>
      </c>
      <c r="E99" s="166">
        <v>572</v>
      </c>
      <c r="F99" s="166">
        <v>732</v>
      </c>
      <c r="G99" s="166">
        <v>862</v>
      </c>
      <c r="H99" s="166">
        <v>787</v>
      </c>
      <c r="I99" s="167">
        <f t="shared" si="31"/>
        <v>-8.7006960556844537E-2</v>
      </c>
      <c r="J99" s="166">
        <f t="shared" si="30"/>
        <v>-75</v>
      </c>
      <c r="K99" s="167">
        <f t="shared" si="32"/>
        <v>3.0148359040523687E-4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57</v>
      </c>
      <c r="E100" s="166">
        <v>372</v>
      </c>
      <c r="F100" s="166">
        <v>200</v>
      </c>
      <c r="G100" s="166">
        <v>229</v>
      </c>
      <c r="H100" s="166">
        <v>274</v>
      </c>
      <c r="I100" s="167">
        <f t="shared" si="31"/>
        <v>0.19650655021834051</v>
      </c>
      <c r="J100" s="166">
        <f t="shared" si="30"/>
        <v>45</v>
      </c>
      <c r="K100" s="167">
        <f t="shared" si="32"/>
        <v>1.0496379132278894E-4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68</v>
      </c>
      <c r="E101" s="166">
        <v>104</v>
      </c>
      <c r="F101" s="166">
        <v>83</v>
      </c>
      <c r="G101" s="166">
        <v>66</v>
      </c>
      <c r="H101" s="166">
        <v>152</v>
      </c>
      <c r="I101" s="167">
        <f t="shared" si="31"/>
        <v>1.3030303030303032</v>
      </c>
      <c r="J101" s="166">
        <f t="shared" si="30"/>
        <v>86</v>
      </c>
      <c r="K101" s="167">
        <f t="shared" si="32"/>
        <v>5.8228088617021604E-5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12</v>
      </c>
      <c r="E102" s="166">
        <v>21</v>
      </c>
      <c r="F102" s="166">
        <v>10</v>
      </c>
      <c r="G102" s="166">
        <v>0</v>
      </c>
      <c r="H102" s="166">
        <v>24</v>
      </c>
      <c r="I102" s="167" t="str">
        <f t="shared" si="31"/>
        <v>-</v>
      </c>
      <c r="J102" s="166">
        <f t="shared" si="30"/>
        <v>24</v>
      </c>
      <c r="K102" s="167">
        <f t="shared" si="32"/>
        <v>9.193908729003411E-6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15</v>
      </c>
      <c r="E103" s="166">
        <v>10</v>
      </c>
      <c r="F103" s="166">
        <v>63</v>
      </c>
      <c r="G103" s="166">
        <v>6</v>
      </c>
      <c r="H103" s="166">
        <v>52</v>
      </c>
      <c r="I103" s="167">
        <f t="shared" si="31"/>
        <v>7.6666666666666661</v>
      </c>
      <c r="J103" s="166">
        <f t="shared" si="30"/>
        <v>46</v>
      </c>
      <c r="K103" s="167">
        <f t="shared" si="32"/>
        <v>1.9920135579507391E-5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948</v>
      </c>
      <c r="E104" s="171">
        <f t="shared" si="34"/>
        <v>1847</v>
      </c>
      <c r="F104" s="171">
        <f t="shared" si="34"/>
        <v>2695</v>
      </c>
      <c r="G104" s="171">
        <f t="shared" si="34"/>
        <v>2291</v>
      </c>
      <c r="H104" s="171">
        <f t="shared" si="34"/>
        <v>2697</v>
      </c>
      <c r="I104" s="172">
        <f t="shared" si="31"/>
        <v>0.17721518987341778</v>
      </c>
      <c r="J104" s="171">
        <f>H104-G104</f>
        <v>406</v>
      </c>
      <c r="K104" s="172">
        <f t="shared" si="32"/>
        <v>1.0331654934217583E-3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42859</v>
      </c>
      <c r="E106" s="178">
        <v>104052</v>
      </c>
      <c r="F106" s="178">
        <v>111302</v>
      </c>
      <c r="G106" s="178">
        <v>117998</v>
      </c>
      <c r="H106" s="178">
        <v>115884</v>
      </c>
      <c r="I106" s="179">
        <f>IFERROR(H106/G106-1,"-")</f>
        <v>-1.7915557890811673E-2</v>
      </c>
      <c r="J106" s="178">
        <f>H106-G106</f>
        <v>-2114</v>
      </c>
      <c r="K106" s="179">
        <f>H106/H$8</f>
        <v>4.4392788297992973E-2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18255</v>
      </c>
      <c r="E107" s="162">
        <v>14287</v>
      </c>
      <c r="F107" s="162">
        <v>13349</v>
      </c>
      <c r="G107" s="162">
        <v>21013</v>
      </c>
      <c r="H107" s="162">
        <v>18035</v>
      </c>
      <c r="I107" s="163">
        <f>IFERROR(H107/G107-1,"-")</f>
        <v>-0.14172179127206963</v>
      </c>
      <c r="J107" s="162">
        <f t="shared" ref="J107:J117" si="35">H107-G107</f>
        <v>-2978</v>
      </c>
      <c r="K107" s="163">
        <f>H107/H$8</f>
        <v>6.9088393303156879E-3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15887</v>
      </c>
      <c r="E108" s="166">
        <v>6057</v>
      </c>
      <c r="F108" s="166">
        <v>2644</v>
      </c>
      <c r="G108" s="166">
        <v>4016</v>
      </c>
      <c r="H108" s="166">
        <v>6881</v>
      </c>
      <c r="I108" s="167">
        <f>IFERROR(H108/G108-1,"-")</f>
        <v>0.71339641434262946</v>
      </c>
      <c r="J108" s="166">
        <f t="shared" si="35"/>
        <v>2865</v>
      </c>
      <c r="K108" s="167">
        <f>H108/H$8</f>
        <v>2.6359702485113531E-3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2368</v>
      </c>
      <c r="E109" s="166">
        <v>8230</v>
      </c>
      <c r="F109" s="166">
        <v>10705</v>
      </c>
      <c r="G109" s="166">
        <v>16997</v>
      </c>
      <c r="H109" s="166">
        <v>11154</v>
      </c>
      <c r="I109" s="167">
        <f>IFERROR(H109/G109-1,"-")</f>
        <v>-0.34376654703771259</v>
      </c>
      <c r="J109" s="166">
        <f t="shared" si="35"/>
        <v>-5843</v>
      </c>
      <c r="K109" s="167">
        <f>H109/H$8</f>
        <v>4.2728690818043353E-3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24604</v>
      </c>
      <c r="E110" s="162">
        <v>89765</v>
      </c>
      <c r="F110" s="162">
        <v>97953</v>
      </c>
      <c r="G110" s="162">
        <v>96985</v>
      </c>
      <c r="H110" s="162">
        <v>97849</v>
      </c>
      <c r="I110" s="163">
        <f>IFERROR(H110/G110-1,"-")</f>
        <v>8.9085941124915635E-3</v>
      </c>
      <c r="J110" s="162">
        <f t="shared" si="35"/>
        <v>864</v>
      </c>
      <c r="K110" s="163">
        <f>H110/H$8</f>
        <v>3.7483948967677282E-2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2132</v>
      </c>
      <c r="E111" s="166">
        <v>55252</v>
      </c>
      <c r="F111" s="166">
        <v>63430</v>
      </c>
      <c r="G111" s="166">
        <v>57570</v>
      </c>
      <c r="H111" s="166">
        <v>57301</v>
      </c>
      <c r="I111" s="167">
        <f t="shared" ref="I111:I118" si="36">IFERROR(H111/G111-1,"-")</f>
        <v>-4.6725725204099788E-3</v>
      </c>
      <c r="J111" s="166">
        <f t="shared" si="35"/>
        <v>-269</v>
      </c>
      <c r="K111" s="167">
        <f t="shared" ref="K111:K118" si="37">H111/H$8</f>
        <v>2.195084017002602E-2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5807</v>
      </c>
      <c r="E112" s="166">
        <v>2829</v>
      </c>
      <c r="F112" s="166">
        <v>6831</v>
      </c>
      <c r="G112" s="166">
        <v>4423</v>
      </c>
      <c r="H112" s="166">
        <v>4711</v>
      </c>
      <c r="I112" s="167">
        <f t="shared" si="36"/>
        <v>6.5114175898711268E-2</v>
      </c>
      <c r="J112" s="166">
        <f t="shared" si="35"/>
        <v>288</v>
      </c>
      <c r="K112" s="167">
        <f t="shared" si="37"/>
        <v>1.8046876675972946E-3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6409</v>
      </c>
      <c r="E113" s="166">
        <v>5583</v>
      </c>
      <c r="F113" s="166">
        <v>6665</v>
      </c>
      <c r="G113" s="166">
        <v>6516</v>
      </c>
      <c r="H113" s="166">
        <v>12848</v>
      </c>
      <c r="I113" s="167">
        <f t="shared" si="36"/>
        <v>0.97176181706568454</v>
      </c>
      <c r="J113" s="166">
        <f t="shared" si="35"/>
        <v>6332</v>
      </c>
      <c r="K113" s="167">
        <f t="shared" si="37"/>
        <v>4.9218058062598258E-3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660</v>
      </c>
      <c r="E114" s="166">
        <v>6241</v>
      </c>
      <c r="F114" s="166">
        <v>3512</v>
      </c>
      <c r="G114" s="166">
        <v>5058</v>
      </c>
      <c r="H114" s="166">
        <v>3016</v>
      </c>
      <c r="I114" s="167">
        <f t="shared" si="36"/>
        <v>-0.40371688414393037</v>
      </c>
      <c r="J114" s="166">
        <f t="shared" si="35"/>
        <v>-2042</v>
      </c>
      <c r="K114" s="167">
        <f t="shared" si="37"/>
        <v>1.1553678636114287E-3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2887</v>
      </c>
      <c r="E115" s="166">
        <v>3171</v>
      </c>
      <c r="F115" s="166">
        <v>2062</v>
      </c>
      <c r="G115" s="166">
        <v>1796</v>
      </c>
      <c r="H115" s="166">
        <v>2585</v>
      </c>
      <c r="I115" s="167">
        <f t="shared" si="36"/>
        <v>0.43930957683741645</v>
      </c>
      <c r="J115" s="166">
        <f t="shared" si="35"/>
        <v>789</v>
      </c>
      <c r="K115" s="167">
        <f t="shared" si="37"/>
        <v>9.9026058601974247E-4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0</v>
      </c>
      <c r="E116" s="166">
        <v>64</v>
      </c>
      <c r="F116" s="166">
        <v>112</v>
      </c>
      <c r="G116" s="166">
        <v>309</v>
      </c>
      <c r="H116" s="166">
        <v>182</v>
      </c>
      <c r="I116" s="167">
        <f t="shared" si="36"/>
        <v>-0.4110032362459547</v>
      </c>
      <c r="J116" s="166">
        <f t="shared" si="35"/>
        <v>-127</v>
      </c>
      <c r="K116" s="167">
        <f t="shared" si="37"/>
        <v>6.9720474528275862E-5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41</v>
      </c>
      <c r="E117" s="166">
        <v>175</v>
      </c>
      <c r="F117" s="166">
        <v>5</v>
      </c>
      <c r="G117" s="166">
        <v>117</v>
      </c>
      <c r="H117" s="166">
        <v>143</v>
      </c>
      <c r="I117" s="167">
        <f t="shared" si="36"/>
        <v>0.22222222222222232</v>
      </c>
      <c r="J117" s="166">
        <f t="shared" si="35"/>
        <v>26</v>
      </c>
      <c r="K117" s="167">
        <f t="shared" si="37"/>
        <v>5.4780372843645322E-5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6668</v>
      </c>
      <c r="E118" s="171">
        <f t="shared" si="39"/>
        <v>16450</v>
      </c>
      <c r="F118" s="171">
        <f t="shared" si="39"/>
        <v>15336</v>
      </c>
      <c r="G118" s="171">
        <f t="shared" si="39"/>
        <v>21196</v>
      </c>
      <c r="H118" s="171">
        <f t="shared" si="39"/>
        <v>17063</v>
      </c>
      <c r="I118" s="172">
        <f t="shared" si="36"/>
        <v>-0.19498962068314774</v>
      </c>
      <c r="J118" s="171">
        <f>H118-G118</f>
        <v>-4133</v>
      </c>
      <c r="K118" s="172">
        <f t="shared" si="37"/>
        <v>6.5364860267910496E-3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24025</v>
      </c>
      <c r="E120" s="178">
        <v>44866</v>
      </c>
      <c r="F120" s="178">
        <v>42611</v>
      </c>
      <c r="G120" s="178">
        <v>38316</v>
      </c>
      <c r="H120" s="178">
        <v>45582</v>
      </c>
      <c r="I120" s="179">
        <f>IFERROR(H120/G120-1,"-")</f>
        <v>0.18963357344190412</v>
      </c>
      <c r="J120" s="178">
        <f>H120-G120</f>
        <v>7266</v>
      </c>
      <c r="K120" s="179">
        <f>H120/H$8</f>
        <v>1.746153115355973E-2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15346</v>
      </c>
      <c r="E121" s="162">
        <v>26282</v>
      </c>
      <c r="F121" s="162">
        <v>28209</v>
      </c>
      <c r="G121" s="162">
        <v>24741</v>
      </c>
      <c r="H121" s="162">
        <v>30811</v>
      </c>
      <c r="I121" s="163">
        <f>IFERROR(H121/G121-1,"-")</f>
        <v>0.24534174043086376</v>
      </c>
      <c r="J121" s="162">
        <f t="shared" ref="J121:J131" si="40">H121-G121</f>
        <v>6070</v>
      </c>
      <c r="K121" s="163">
        <f>H121/H$8</f>
        <v>1.1803063410388503E-2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7729</v>
      </c>
      <c r="E122" s="166">
        <v>11828</v>
      </c>
      <c r="F122" s="166">
        <v>11521</v>
      </c>
      <c r="G122" s="166">
        <v>9774</v>
      </c>
      <c r="H122" s="166">
        <v>15075</v>
      </c>
      <c r="I122" s="167">
        <f>IFERROR(H122/G122-1,"-")</f>
        <v>0.5423572744014733</v>
      </c>
      <c r="J122" s="166">
        <f t="shared" si="40"/>
        <v>5301</v>
      </c>
      <c r="K122" s="167">
        <f>H122/H$8</f>
        <v>5.7749239204052671E-3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7617</v>
      </c>
      <c r="E123" s="166">
        <v>14454</v>
      </c>
      <c r="F123" s="166">
        <v>16688</v>
      </c>
      <c r="G123" s="166">
        <v>14967</v>
      </c>
      <c r="H123" s="166">
        <v>15736</v>
      </c>
      <c r="I123" s="167">
        <f>IFERROR(H123/G123-1,"-")</f>
        <v>5.13797020110911E-2</v>
      </c>
      <c r="J123" s="166">
        <f t="shared" si="40"/>
        <v>769</v>
      </c>
      <c r="K123" s="167">
        <f>H123/H$8</f>
        <v>6.0281394899832363E-3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8679</v>
      </c>
      <c r="E124" s="162">
        <v>18584</v>
      </c>
      <c r="F124" s="162">
        <v>14402</v>
      </c>
      <c r="G124" s="162">
        <v>13575</v>
      </c>
      <c r="H124" s="162">
        <v>14771</v>
      </c>
      <c r="I124" s="163">
        <f>IFERROR(H124/G124-1,"-")</f>
        <v>8.8103130755064374E-2</v>
      </c>
      <c r="J124" s="162">
        <f t="shared" si="40"/>
        <v>1196</v>
      </c>
      <c r="K124" s="163">
        <f>H124/H$8</f>
        <v>5.6584677431712246E-3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352</v>
      </c>
      <c r="E125" s="166">
        <v>1644</v>
      </c>
      <c r="F125" s="166">
        <v>1553</v>
      </c>
      <c r="G125" s="166">
        <v>1323</v>
      </c>
      <c r="H125" s="166">
        <v>1409</v>
      </c>
      <c r="I125" s="167">
        <f t="shared" ref="I125:I132" si="41">IFERROR(H125/G125-1,"-")</f>
        <v>6.5003779289493524E-2</v>
      </c>
      <c r="J125" s="166">
        <f t="shared" si="40"/>
        <v>86</v>
      </c>
      <c r="K125" s="167">
        <f t="shared" ref="K125:K132" si="42">H125/H$8</f>
        <v>5.3975905829857528E-4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704</v>
      </c>
      <c r="E126" s="166">
        <v>1982</v>
      </c>
      <c r="F126" s="166">
        <v>1617</v>
      </c>
      <c r="G126" s="166">
        <v>1644</v>
      </c>
      <c r="H126" s="166">
        <v>1465</v>
      </c>
      <c r="I126" s="167">
        <f t="shared" si="41"/>
        <v>-0.10888077858880774</v>
      </c>
      <c r="J126" s="166">
        <f t="shared" si="40"/>
        <v>-179</v>
      </c>
      <c r="K126" s="167">
        <f t="shared" si="42"/>
        <v>5.6121151199958318E-4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2061</v>
      </c>
      <c r="E127" s="166">
        <v>1622</v>
      </c>
      <c r="F127" s="166">
        <v>2014</v>
      </c>
      <c r="G127" s="166">
        <v>1952</v>
      </c>
      <c r="H127" s="166">
        <v>1563</v>
      </c>
      <c r="I127" s="167">
        <f t="shared" si="41"/>
        <v>-0.19928278688524592</v>
      </c>
      <c r="J127" s="166">
        <f t="shared" si="40"/>
        <v>-389</v>
      </c>
      <c r="K127" s="167">
        <f t="shared" si="42"/>
        <v>5.9875330597634717E-4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94</v>
      </c>
      <c r="E128" s="166">
        <v>435</v>
      </c>
      <c r="F128" s="166">
        <v>431</v>
      </c>
      <c r="G128" s="166">
        <v>534</v>
      </c>
      <c r="H128" s="166">
        <v>431</v>
      </c>
      <c r="I128" s="167">
        <f t="shared" si="41"/>
        <v>-0.19288389513108617</v>
      </c>
      <c r="J128" s="166">
        <f t="shared" si="40"/>
        <v>-103</v>
      </c>
      <c r="K128" s="167">
        <f t="shared" si="42"/>
        <v>1.6510727759168627E-4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221</v>
      </c>
      <c r="E129" s="166">
        <v>325</v>
      </c>
      <c r="F129" s="166">
        <v>258</v>
      </c>
      <c r="G129" s="166">
        <v>367</v>
      </c>
      <c r="H129" s="166">
        <v>397</v>
      </c>
      <c r="I129" s="167">
        <f t="shared" si="41"/>
        <v>8.1743869209809361E-2</v>
      </c>
      <c r="J129" s="166">
        <f t="shared" si="40"/>
        <v>30</v>
      </c>
      <c r="K129" s="167">
        <f t="shared" si="42"/>
        <v>1.5208257355893141E-4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88</v>
      </c>
      <c r="F130" s="166">
        <v>51</v>
      </c>
      <c r="G130" s="166">
        <v>37</v>
      </c>
      <c r="H130" s="166">
        <v>24</v>
      </c>
      <c r="I130" s="167">
        <f t="shared" si="41"/>
        <v>-0.35135135135135132</v>
      </c>
      <c r="J130" s="166">
        <f t="shared" si="40"/>
        <v>-13</v>
      </c>
      <c r="K130" s="167">
        <f t="shared" si="42"/>
        <v>9.193908729003411E-6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56</v>
      </c>
      <c r="E131" s="166">
        <v>196</v>
      </c>
      <c r="F131" s="166">
        <v>95</v>
      </c>
      <c r="G131" s="166">
        <v>78</v>
      </c>
      <c r="H131" s="166">
        <v>122</v>
      </c>
      <c r="I131" s="167">
        <f t="shared" si="41"/>
        <v>0.5641025641025641</v>
      </c>
      <c r="J131" s="166">
        <f t="shared" si="40"/>
        <v>44</v>
      </c>
      <c r="K131" s="167">
        <f t="shared" si="42"/>
        <v>4.6735702705767339E-5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5172</v>
      </c>
      <c r="E132" s="171">
        <f t="shared" si="44"/>
        <v>12292</v>
      </c>
      <c r="F132" s="171">
        <f t="shared" si="44"/>
        <v>8383</v>
      </c>
      <c r="G132" s="171">
        <f t="shared" si="44"/>
        <v>7640</v>
      </c>
      <c r="H132" s="171">
        <f t="shared" si="44"/>
        <v>9360</v>
      </c>
      <c r="I132" s="172">
        <f t="shared" si="41"/>
        <v>0.22513089005235609</v>
      </c>
      <c r="J132" s="171">
        <f>H132-G132</f>
        <v>1720</v>
      </c>
      <c r="K132" s="172">
        <f t="shared" si="42"/>
        <v>3.5856244043113304E-3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24096</v>
      </c>
      <c r="E134" s="178">
        <v>125910</v>
      </c>
      <c r="F134" s="178">
        <v>140451</v>
      </c>
      <c r="G134" s="178">
        <v>159924</v>
      </c>
      <c r="H134" s="178">
        <v>143215</v>
      </c>
      <c r="I134" s="179">
        <f>IFERROR(H134/G134-1,"-")</f>
        <v>-0.10448087841724818</v>
      </c>
      <c r="J134" s="178">
        <f>H134-G134</f>
        <v>-16709</v>
      </c>
      <c r="K134" s="179">
        <f>H134/H$8</f>
        <v>5.4862734942675982E-2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10388</v>
      </c>
      <c r="E135" s="162">
        <v>7510</v>
      </c>
      <c r="F135" s="162">
        <v>8116</v>
      </c>
      <c r="G135" s="162">
        <v>6651</v>
      </c>
      <c r="H135" s="162">
        <v>7050</v>
      </c>
      <c r="I135" s="163">
        <f>IFERROR(H135/G135-1,"-")</f>
        <v>5.999097880018045E-2</v>
      </c>
      <c r="J135" s="162">
        <f t="shared" ref="J135:J145" si="45">H135-G135</f>
        <v>399</v>
      </c>
      <c r="K135" s="163">
        <f>H135/H$8</f>
        <v>2.7007106891447519E-3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7870</v>
      </c>
      <c r="E136" s="166">
        <v>5049</v>
      </c>
      <c r="F136" s="166">
        <v>4755</v>
      </c>
      <c r="G136" s="166">
        <v>2991</v>
      </c>
      <c r="H136" s="166">
        <v>2488</v>
      </c>
      <c r="I136" s="167">
        <f>IFERROR(H136/G136-1,"-")</f>
        <v>-0.1681711802072885</v>
      </c>
      <c r="J136" s="166">
        <f t="shared" si="45"/>
        <v>-503</v>
      </c>
      <c r="K136" s="167">
        <f>H136/H$8</f>
        <v>9.5310187157335356E-4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2518</v>
      </c>
      <c r="E137" s="166">
        <v>2461</v>
      </c>
      <c r="F137" s="166">
        <v>3361</v>
      </c>
      <c r="G137" s="166">
        <v>3660</v>
      </c>
      <c r="H137" s="166">
        <v>4562</v>
      </c>
      <c r="I137" s="167">
        <f>IFERROR(H137/G137-1,"-")</f>
        <v>0.24644808743169389</v>
      </c>
      <c r="J137" s="166">
        <f t="shared" si="45"/>
        <v>902</v>
      </c>
      <c r="K137" s="167">
        <f>H137/H$8</f>
        <v>1.7476088175713983E-3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13708</v>
      </c>
      <c r="E138" s="162">
        <v>118400</v>
      </c>
      <c r="F138" s="162">
        <v>132335</v>
      </c>
      <c r="G138" s="162">
        <v>153273</v>
      </c>
      <c r="H138" s="162">
        <v>136165</v>
      </c>
      <c r="I138" s="163">
        <f>IFERROR(H138/G138-1,"-")</f>
        <v>-0.11161783223398769</v>
      </c>
      <c r="J138" s="162">
        <f t="shared" si="45"/>
        <v>-17108</v>
      </c>
      <c r="K138" s="163">
        <f>H138/H$8</f>
        <v>5.2162024253531225E-2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167</v>
      </c>
      <c r="E139" s="166">
        <v>59127</v>
      </c>
      <c r="F139" s="166">
        <v>59272</v>
      </c>
      <c r="G139" s="166">
        <v>74566</v>
      </c>
      <c r="H139" s="166">
        <v>74655</v>
      </c>
      <c r="I139" s="167">
        <f t="shared" ref="I139:I146" si="46">IFERROR(H139/G139-1,"-")</f>
        <v>1.1935734785291086E-3</v>
      </c>
      <c r="J139" s="166">
        <f t="shared" si="45"/>
        <v>89</v>
      </c>
      <c r="K139" s="167">
        <f t="shared" ref="K139:K146" si="47">H139/H$8</f>
        <v>2.8598802340156236E-2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1716</v>
      </c>
      <c r="E140" s="166">
        <v>6863</v>
      </c>
      <c r="F140" s="166">
        <v>12664</v>
      </c>
      <c r="G140" s="166">
        <v>15299</v>
      </c>
      <c r="H140" s="166">
        <v>10398</v>
      </c>
      <c r="I140" s="167">
        <f t="shared" si="46"/>
        <v>-0.32034773514608794</v>
      </c>
      <c r="J140" s="166">
        <f t="shared" si="45"/>
        <v>-4901</v>
      </c>
      <c r="K140" s="167">
        <f t="shared" si="47"/>
        <v>3.9832609568407279E-3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3880</v>
      </c>
      <c r="E141" s="166">
        <v>15637</v>
      </c>
      <c r="F141" s="166">
        <v>15901</v>
      </c>
      <c r="G141" s="166">
        <v>17473</v>
      </c>
      <c r="H141" s="166">
        <v>12618</v>
      </c>
      <c r="I141" s="167">
        <f t="shared" si="46"/>
        <v>-0.27785726549533563</v>
      </c>
      <c r="J141" s="166">
        <f t="shared" si="45"/>
        <v>-4855</v>
      </c>
      <c r="K141" s="167">
        <f t="shared" si="47"/>
        <v>4.8336975142735435E-3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171</v>
      </c>
      <c r="E142" s="166">
        <v>5879</v>
      </c>
      <c r="F142" s="166">
        <v>5786</v>
      </c>
      <c r="G142" s="166">
        <v>5717</v>
      </c>
      <c r="H142" s="166">
        <v>3153</v>
      </c>
      <c r="I142" s="167">
        <f t="shared" si="46"/>
        <v>-0.44848696868987226</v>
      </c>
      <c r="J142" s="166">
        <f t="shared" si="45"/>
        <v>-2564</v>
      </c>
      <c r="K142" s="167">
        <f t="shared" si="47"/>
        <v>1.2078497592728232E-3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579</v>
      </c>
      <c r="E143" s="166">
        <v>1313</v>
      </c>
      <c r="F143" s="166">
        <v>3918</v>
      </c>
      <c r="G143" s="166">
        <v>4860</v>
      </c>
      <c r="H143" s="166">
        <v>2524</v>
      </c>
      <c r="I143" s="167">
        <f t="shared" si="46"/>
        <v>-0.48065843621399174</v>
      </c>
      <c r="J143" s="166">
        <f t="shared" si="45"/>
        <v>-2336</v>
      </c>
      <c r="K143" s="167">
        <f t="shared" si="47"/>
        <v>9.6689273466685872E-4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46</v>
      </c>
      <c r="E144" s="166">
        <v>98</v>
      </c>
      <c r="F144" s="166">
        <v>46</v>
      </c>
      <c r="G144" s="166">
        <v>193</v>
      </c>
      <c r="H144" s="166">
        <v>122</v>
      </c>
      <c r="I144" s="167">
        <f t="shared" si="46"/>
        <v>-0.36787564766839376</v>
      </c>
      <c r="J144" s="166">
        <f t="shared" si="45"/>
        <v>-71</v>
      </c>
      <c r="K144" s="167">
        <f t="shared" si="47"/>
        <v>4.6735702705767339E-5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12</v>
      </c>
      <c r="F145" s="166">
        <v>133</v>
      </c>
      <c r="G145" s="166">
        <v>71</v>
      </c>
      <c r="H145" s="166">
        <v>79</v>
      </c>
      <c r="I145" s="167">
        <f t="shared" si="46"/>
        <v>0.11267605633802824</v>
      </c>
      <c r="J145" s="166">
        <f t="shared" si="45"/>
        <v>8</v>
      </c>
      <c r="K145" s="167">
        <f t="shared" si="47"/>
        <v>3.0263282899636227E-5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7138</v>
      </c>
      <c r="E146" s="171">
        <f t="shared" si="49"/>
        <v>29471</v>
      </c>
      <c r="F146" s="171">
        <f t="shared" si="49"/>
        <v>34615</v>
      </c>
      <c r="G146" s="171">
        <f t="shared" si="49"/>
        <v>35094</v>
      </c>
      <c r="H146" s="171">
        <f t="shared" si="49"/>
        <v>32616</v>
      </c>
      <c r="I146" s="172">
        <f t="shared" si="46"/>
        <v>-7.0610360745426592E-2</v>
      </c>
      <c r="J146" s="171">
        <f>H146-G146</f>
        <v>-2478</v>
      </c>
      <c r="K146" s="172">
        <f t="shared" si="47"/>
        <v>1.2494521962715636E-2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17002</v>
      </c>
      <c r="E148" s="178">
        <v>45699</v>
      </c>
      <c r="F148" s="178">
        <v>61188</v>
      </c>
      <c r="G148" s="178">
        <v>58843</v>
      </c>
      <c r="H148" s="178">
        <v>60449</v>
      </c>
      <c r="I148" s="179">
        <f>IFERROR(H148/G148-1,"-")</f>
        <v>2.7292966028244603E-2</v>
      </c>
      <c r="J148" s="178">
        <f>H148-G148</f>
        <v>1606</v>
      </c>
      <c r="K148" s="179">
        <f>H148/H$8</f>
        <v>2.3156774531646968E-2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8705</v>
      </c>
      <c r="E149" s="162">
        <v>22994</v>
      </c>
      <c r="F149" s="162">
        <v>29416</v>
      </c>
      <c r="G149" s="162">
        <v>30214</v>
      </c>
      <c r="H149" s="162">
        <v>26361</v>
      </c>
      <c r="I149" s="163">
        <f>IFERROR(H149/G149-1,"-")</f>
        <v>-0.12752366452637853</v>
      </c>
      <c r="J149" s="162">
        <f t="shared" ref="J149:J159" si="50">H149-G149</f>
        <v>-3853</v>
      </c>
      <c r="K149" s="163">
        <f>H149/H$8</f>
        <v>1.0098359500219121E-2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7667</v>
      </c>
      <c r="E150" s="166">
        <v>10474</v>
      </c>
      <c r="F150" s="166">
        <v>17565</v>
      </c>
      <c r="G150" s="166">
        <v>18021</v>
      </c>
      <c r="H150" s="166">
        <v>14282</v>
      </c>
      <c r="I150" s="167">
        <f>IFERROR(H150/G150-1,"-")</f>
        <v>-0.20748016203318354</v>
      </c>
      <c r="J150" s="166">
        <f t="shared" si="50"/>
        <v>-3739</v>
      </c>
      <c r="K150" s="167">
        <f>H150/H$8</f>
        <v>5.4711418528177796E-3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1038</v>
      </c>
      <c r="E151" s="166">
        <v>12520</v>
      </c>
      <c r="F151" s="166">
        <v>11851</v>
      </c>
      <c r="G151" s="166">
        <v>12193</v>
      </c>
      <c r="H151" s="166">
        <v>12079</v>
      </c>
      <c r="I151" s="167">
        <f>IFERROR(H151/G151-1,"-")</f>
        <v>-9.3496268350693468E-3</v>
      </c>
      <c r="J151" s="166">
        <f t="shared" si="50"/>
        <v>-114</v>
      </c>
      <c r="K151" s="167">
        <f>H151/H$8</f>
        <v>4.627217647401342E-3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8297</v>
      </c>
      <c r="E152" s="162">
        <v>22705</v>
      </c>
      <c r="F152" s="162">
        <v>31772</v>
      </c>
      <c r="G152" s="162">
        <v>28629</v>
      </c>
      <c r="H152" s="162">
        <v>34088</v>
      </c>
      <c r="I152" s="163">
        <f>IFERROR(H152/G152-1,"-")</f>
        <v>0.19068077823186269</v>
      </c>
      <c r="J152" s="162">
        <f t="shared" si="50"/>
        <v>5459</v>
      </c>
      <c r="K152" s="163">
        <f>H152/H$8</f>
        <v>1.3058415031427845E-2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250</v>
      </c>
      <c r="E153" s="166">
        <v>8770</v>
      </c>
      <c r="F153" s="166">
        <v>14345</v>
      </c>
      <c r="G153" s="166">
        <v>12957</v>
      </c>
      <c r="H153" s="166">
        <v>10565</v>
      </c>
      <c r="I153" s="167">
        <f t="shared" ref="I153:I160" si="51">IFERROR(H153/G153-1,"-")</f>
        <v>-0.18461063517789611</v>
      </c>
      <c r="J153" s="166">
        <f t="shared" si="50"/>
        <v>-2392</v>
      </c>
      <c r="K153" s="167">
        <f t="shared" ref="K153:K160" si="52">H153/H$8</f>
        <v>4.0472352384133764E-3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1425</v>
      </c>
      <c r="E154" s="166">
        <v>6240</v>
      </c>
      <c r="F154" s="166">
        <v>5093</v>
      </c>
      <c r="G154" s="166">
        <v>5398</v>
      </c>
      <c r="H154" s="166">
        <v>4526</v>
      </c>
      <c r="I154" s="167">
        <f t="shared" si="51"/>
        <v>-0.16154131159688778</v>
      </c>
      <c r="J154" s="166">
        <f t="shared" si="50"/>
        <v>-872</v>
      </c>
      <c r="K154" s="167">
        <f t="shared" si="52"/>
        <v>1.7338179544778933E-3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2976</v>
      </c>
      <c r="E155" s="166">
        <v>2195</v>
      </c>
      <c r="F155" s="166">
        <v>5266</v>
      </c>
      <c r="G155" s="166">
        <v>3319</v>
      </c>
      <c r="H155" s="166">
        <v>12194</v>
      </c>
      <c r="I155" s="167">
        <f t="shared" si="51"/>
        <v>2.6739981922265743</v>
      </c>
      <c r="J155" s="166">
        <f t="shared" si="50"/>
        <v>8875</v>
      </c>
      <c r="K155" s="167">
        <f t="shared" si="52"/>
        <v>4.6712717933944832E-3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450</v>
      </c>
      <c r="E156" s="166">
        <v>266</v>
      </c>
      <c r="F156" s="166">
        <v>757</v>
      </c>
      <c r="G156" s="166">
        <v>849</v>
      </c>
      <c r="H156" s="166">
        <v>723</v>
      </c>
      <c r="I156" s="167">
        <f t="shared" si="51"/>
        <v>-0.14840989399293292</v>
      </c>
      <c r="J156" s="166">
        <f t="shared" si="50"/>
        <v>-126</v>
      </c>
      <c r="K156" s="167">
        <f t="shared" si="52"/>
        <v>2.7696650046122776E-4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275</v>
      </c>
      <c r="E157" s="166">
        <v>1515</v>
      </c>
      <c r="F157" s="166">
        <v>1047</v>
      </c>
      <c r="G157" s="166">
        <v>965</v>
      </c>
      <c r="H157" s="166">
        <v>1319</v>
      </c>
      <c r="I157" s="167">
        <f t="shared" si="51"/>
        <v>0.3668393782383419</v>
      </c>
      <c r="J157" s="166">
        <f t="shared" si="50"/>
        <v>354</v>
      </c>
      <c r="K157" s="167">
        <f t="shared" si="52"/>
        <v>5.052819005648125E-4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8</v>
      </c>
      <c r="E158" s="166">
        <v>53</v>
      </c>
      <c r="F158" s="166">
        <v>483</v>
      </c>
      <c r="G158" s="166">
        <v>8</v>
      </c>
      <c r="H158" s="166">
        <v>12</v>
      </c>
      <c r="I158" s="167">
        <f t="shared" si="51"/>
        <v>0.5</v>
      </c>
      <c r="J158" s="166">
        <f t="shared" si="50"/>
        <v>4</v>
      </c>
      <c r="K158" s="167">
        <f t="shared" si="52"/>
        <v>4.5969543645017055E-6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96</v>
      </c>
      <c r="E159" s="166">
        <v>17</v>
      </c>
      <c r="F159" s="166">
        <v>14</v>
      </c>
      <c r="G159" s="166">
        <v>5</v>
      </c>
      <c r="H159" s="166">
        <v>54</v>
      </c>
      <c r="I159" s="167">
        <f t="shared" si="51"/>
        <v>9.8000000000000007</v>
      </c>
      <c r="J159" s="166">
        <f t="shared" si="50"/>
        <v>49</v>
      </c>
      <c r="K159" s="167">
        <f t="shared" si="52"/>
        <v>2.0686294640257676E-5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2817</v>
      </c>
      <c r="E160" s="171">
        <f t="shared" si="54"/>
        <v>3649</v>
      </c>
      <c r="F160" s="171">
        <f t="shared" si="54"/>
        <v>4767</v>
      </c>
      <c r="G160" s="171">
        <f t="shared" si="54"/>
        <v>5128</v>
      </c>
      <c r="H160" s="171">
        <f t="shared" si="54"/>
        <v>4695</v>
      </c>
      <c r="I160" s="172">
        <f t="shared" si="51"/>
        <v>-8.4438377535101417E-2</v>
      </c>
      <c r="J160" s="171">
        <f>H160-G160</f>
        <v>-433</v>
      </c>
      <c r="K160" s="172">
        <f t="shared" si="52"/>
        <v>1.7985583951112922E-3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971E6-52D5-4E58-A18F-76387EA2D99E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7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8" customFormat="1" ht="72" customHeight="1" x14ac:dyDescent="0.25">
      <c r="B6" s="149"/>
      <c r="C6" s="174" t="s">
        <v>263</v>
      </c>
      <c r="D6" s="174" t="s">
        <v>264</v>
      </c>
      <c r="E6" s="174" t="s">
        <v>265</v>
      </c>
      <c r="F6" s="174" t="s">
        <v>266</v>
      </c>
      <c r="G6" s="174" t="s">
        <v>267</v>
      </c>
      <c r="H6" s="174" t="s">
        <v>268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7202043</v>
      </c>
      <c r="D8" s="178">
        <v>1715527</v>
      </c>
      <c r="E8" s="178">
        <v>11903772</v>
      </c>
      <c r="F8" s="178">
        <v>13789247</v>
      </c>
      <c r="G8" s="178">
        <v>14767499</v>
      </c>
      <c r="H8" s="178">
        <v>14247242</v>
      </c>
      <c r="I8" s="179">
        <f>IFERROR(H8/G8-1,"-")</f>
        <v>-3.5229865260190674E-2</v>
      </c>
      <c r="J8" s="178">
        <f>H8-G8</f>
        <v>-520257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627268</v>
      </c>
      <c r="D9" s="162">
        <v>516183</v>
      </c>
      <c r="E9" s="162">
        <v>1344300</v>
      </c>
      <c r="F9" s="162">
        <v>1467257</v>
      </c>
      <c r="G9" s="162">
        <v>1448118</v>
      </c>
      <c r="H9" s="162">
        <v>1400626</v>
      </c>
      <c r="I9" s="163">
        <f>IFERROR(H9/G9-1,"-")</f>
        <v>-3.2795669966121599E-2</v>
      </c>
      <c r="J9" s="162">
        <f t="shared" ref="J9:J19" si="0">H9-G9</f>
        <v>-47492</v>
      </c>
      <c r="K9" s="163">
        <f>H9/H$8</f>
        <v>9.8308570879893808E-2</v>
      </c>
      <c r="L9" s="81"/>
    </row>
    <row r="10" spans="1:12" x14ac:dyDescent="0.25">
      <c r="A10" s="164" t="s">
        <v>105</v>
      </c>
      <c r="B10" s="165" t="s">
        <v>105</v>
      </c>
      <c r="C10" s="166">
        <v>156765</v>
      </c>
      <c r="D10" s="166">
        <v>321942</v>
      </c>
      <c r="E10" s="166">
        <v>394865</v>
      </c>
      <c r="F10" s="166">
        <v>439574</v>
      </c>
      <c r="G10" s="166">
        <v>448752</v>
      </c>
      <c r="H10" s="166">
        <v>387973</v>
      </c>
      <c r="I10" s="167">
        <f>IFERROR(H10/G10-1,"-")</f>
        <v>-0.13544006489107574</v>
      </c>
      <c r="J10" s="166">
        <f t="shared" si="0"/>
        <v>-60779</v>
      </c>
      <c r="K10" s="167">
        <f>H10/H$8</f>
        <v>2.7231445917743239E-2</v>
      </c>
      <c r="L10" s="81"/>
    </row>
    <row r="11" spans="1:12" x14ac:dyDescent="0.25">
      <c r="A11" s="164" t="s">
        <v>102</v>
      </c>
      <c r="B11" s="165" t="s">
        <v>102</v>
      </c>
      <c r="C11" s="166">
        <v>470503</v>
      </c>
      <c r="D11" s="166">
        <v>194241</v>
      </c>
      <c r="E11" s="166">
        <v>949435</v>
      </c>
      <c r="F11" s="166">
        <v>1027683</v>
      </c>
      <c r="G11" s="166">
        <v>999366</v>
      </c>
      <c r="H11" s="166">
        <v>1012653</v>
      </c>
      <c r="I11" s="167">
        <f>IFERROR(H11/G11-1,"-")</f>
        <v>1.3295429302177642E-2</v>
      </c>
      <c r="J11" s="166">
        <f t="shared" si="0"/>
        <v>13287</v>
      </c>
      <c r="K11" s="167">
        <f>H11/H$8</f>
        <v>7.1077124962150573E-2</v>
      </c>
      <c r="L11" s="81"/>
    </row>
    <row r="12" spans="1:12" x14ac:dyDescent="0.25">
      <c r="A12" s="1"/>
      <c r="B12" s="161" t="s">
        <v>109</v>
      </c>
      <c r="C12" s="162">
        <v>6574775</v>
      </c>
      <c r="D12" s="162">
        <v>1199344</v>
      </c>
      <c r="E12" s="162">
        <v>10559472</v>
      </c>
      <c r="F12" s="162">
        <v>12321990</v>
      </c>
      <c r="G12" s="162">
        <v>13319381</v>
      </c>
      <c r="H12" s="162">
        <v>12846616</v>
      </c>
      <c r="I12" s="163">
        <f>IFERROR(H12/G12-1,"-")</f>
        <v>-3.5494517350318278E-2</v>
      </c>
      <c r="J12" s="162">
        <f t="shared" si="0"/>
        <v>-472765</v>
      </c>
      <c r="K12" s="163">
        <f>H12/H$8</f>
        <v>0.90169142912010625</v>
      </c>
      <c r="L12" s="81"/>
    </row>
    <row r="13" spans="1:12" s="57" customFormat="1" x14ac:dyDescent="0.25">
      <c r="A13" s="164"/>
      <c r="B13" s="165" t="s">
        <v>112</v>
      </c>
      <c r="C13" s="166">
        <v>2636911</v>
      </c>
      <c r="D13" s="166">
        <v>86152</v>
      </c>
      <c r="E13" s="166">
        <v>4536259</v>
      </c>
      <c r="F13" s="166">
        <v>5228570</v>
      </c>
      <c r="G13" s="166">
        <v>5692715</v>
      </c>
      <c r="H13" s="166">
        <v>5566154</v>
      </c>
      <c r="I13" s="167">
        <f t="shared" ref="I13:I20" si="1">IFERROR(H13/G13-1,"-")</f>
        <v>-2.2232098392419131E-2</v>
      </c>
      <c r="J13" s="166">
        <f t="shared" si="0"/>
        <v>-126561</v>
      </c>
      <c r="K13" s="167">
        <f t="shared" ref="K13:K20" si="2">H13/H$8</f>
        <v>0.39068291252440296</v>
      </c>
      <c r="L13" s="168"/>
    </row>
    <row r="14" spans="1:12" s="57" customFormat="1" x14ac:dyDescent="0.25">
      <c r="A14" s="164"/>
      <c r="B14" s="165" t="s">
        <v>115</v>
      </c>
      <c r="C14" s="166">
        <v>983472</v>
      </c>
      <c r="D14" s="166">
        <v>202491</v>
      </c>
      <c r="E14" s="166">
        <v>1276733</v>
      </c>
      <c r="F14" s="166">
        <v>1551064</v>
      </c>
      <c r="G14" s="166">
        <v>1697913</v>
      </c>
      <c r="H14" s="166">
        <v>1583520</v>
      </c>
      <c r="I14" s="167">
        <f t="shared" si="1"/>
        <v>-6.7372709909164996E-2</v>
      </c>
      <c r="J14" s="166">
        <f t="shared" si="0"/>
        <v>-114393</v>
      </c>
      <c r="K14" s="167">
        <f t="shared" si="2"/>
        <v>0.11114572209835419</v>
      </c>
      <c r="L14" s="168"/>
    </row>
    <row r="15" spans="1:12" x14ac:dyDescent="0.25">
      <c r="A15" s="164"/>
      <c r="B15" s="165" t="s">
        <v>118</v>
      </c>
      <c r="C15" s="166">
        <v>257435</v>
      </c>
      <c r="D15" s="166">
        <v>201682</v>
      </c>
      <c r="E15" s="166">
        <v>524499</v>
      </c>
      <c r="F15" s="166">
        <v>647197</v>
      </c>
      <c r="G15" s="166">
        <v>705195</v>
      </c>
      <c r="H15" s="166">
        <v>650452</v>
      </c>
      <c r="I15" s="167">
        <f t="shared" si="1"/>
        <v>-7.7628173767539499E-2</v>
      </c>
      <c r="J15" s="166">
        <f t="shared" si="0"/>
        <v>-54743</v>
      </c>
      <c r="K15" s="167">
        <f t="shared" si="2"/>
        <v>4.5654590551630972E-2</v>
      </c>
      <c r="L15" s="81"/>
    </row>
    <row r="16" spans="1:12" x14ac:dyDescent="0.25">
      <c r="A16" s="164"/>
      <c r="B16" s="165" t="s">
        <v>125</v>
      </c>
      <c r="C16" s="166">
        <v>215600</v>
      </c>
      <c r="D16" s="166">
        <v>23025</v>
      </c>
      <c r="E16" s="166">
        <v>538588</v>
      </c>
      <c r="F16" s="166">
        <v>497956</v>
      </c>
      <c r="G16" s="166">
        <v>547074</v>
      </c>
      <c r="H16" s="166">
        <v>508597</v>
      </c>
      <c r="I16" s="167">
        <f t="shared" si="1"/>
        <v>-7.03323499197549E-2</v>
      </c>
      <c r="J16" s="166">
        <f t="shared" si="0"/>
        <v>-38477</v>
      </c>
      <c r="K16" s="167">
        <f t="shared" si="2"/>
        <v>3.5697926658366581E-2</v>
      </c>
      <c r="L16" s="81"/>
    </row>
    <row r="17" spans="1:12" x14ac:dyDescent="0.25">
      <c r="A17" s="164"/>
      <c r="B17" s="165" t="s">
        <v>121</v>
      </c>
      <c r="C17" s="166">
        <v>250812</v>
      </c>
      <c r="D17" s="166">
        <v>61964</v>
      </c>
      <c r="E17" s="166">
        <v>475192</v>
      </c>
      <c r="F17" s="166">
        <v>466874</v>
      </c>
      <c r="G17" s="166">
        <v>500514</v>
      </c>
      <c r="H17" s="166">
        <v>456482</v>
      </c>
      <c r="I17" s="167">
        <f t="shared" si="1"/>
        <v>-8.7973563177053959E-2</v>
      </c>
      <c r="J17" s="166">
        <f t="shared" si="0"/>
        <v>-44032</v>
      </c>
      <c r="K17" s="167">
        <f t="shared" si="2"/>
        <v>3.2040025711642994E-2</v>
      </c>
      <c r="L17" s="81"/>
    </row>
    <row r="18" spans="1:12" x14ac:dyDescent="0.25">
      <c r="A18" s="164"/>
      <c r="B18" s="165" t="s">
        <v>130</v>
      </c>
      <c r="C18" s="166">
        <v>238991</v>
      </c>
      <c r="D18" s="166">
        <v>3093</v>
      </c>
      <c r="E18" s="166">
        <v>257029</v>
      </c>
      <c r="F18" s="166">
        <v>324909</v>
      </c>
      <c r="G18" s="166">
        <v>303441</v>
      </c>
      <c r="H18" s="166">
        <v>294934</v>
      </c>
      <c r="I18" s="167">
        <f t="shared" si="1"/>
        <v>-2.8035104023516944E-2</v>
      </c>
      <c r="J18" s="166">
        <f t="shared" si="0"/>
        <v>-8507</v>
      </c>
      <c r="K18" s="167">
        <f t="shared" si="2"/>
        <v>2.0701129383497521E-2</v>
      </c>
      <c r="L18" s="81"/>
    </row>
    <row r="19" spans="1:12" x14ac:dyDescent="0.25">
      <c r="A19" s="164" t="s">
        <v>146</v>
      </c>
      <c r="B19" s="165" t="s">
        <v>133</v>
      </c>
      <c r="C19" s="166">
        <v>338208</v>
      </c>
      <c r="D19" s="166">
        <v>19836</v>
      </c>
      <c r="E19" s="166">
        <v>202244</v>
      </c>
      <c r="F19" s="166">
        <v>297195</v>
      </c>
      <c r="G19" s="166">
        <v>320825</v>
      </c>
      <c r="H19" s="166">
        <v>272435</v>
      </c>
      <c r="I19" s="167">
        <f t="shared" si="1"/>
        <v>-0.15082989168549832</v>
      </c>
      <c r="J19" s="166">
        <f t="shared" si="0"/>
        <v>-48390</v>
      </c>
      <c r="K19" s="167">
        <f t="shared" si="2"/>
        <v>1.9121946549374259E-2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1653346</v>
      </c>
      <c r="D20" s="171">
        <f t="shared" ref="D20:H20" si="4">D12-SUM(D13:D19)</f>
        <v>601101</v>
      </c>
      <c r="E20" s="171">
        <f t="shared" si="4"/>
        <v>2748928</v>
      </c>
      <c r="F20" s="171">
        <f t="shared" si="4"/>
        <v>3308225</v>
      </c>
      <c r="G20" s="171">
        <f t="shared" si="4"/>
        <v>3551704</v>
      </c>
      <c r="H20" s="171">
        <f t="shared" si="4"/>
        <v>3514042</v>
      </c>
      <c r="I20" s="172">
        <f t="shared" si="1"/>
        <v>-1.0603924200890624E-2</v>
      </c>
      <c r="J20" s="171">
        <f>H20-G20</f>
        <v>-37662</v>
      </c>
      <c r="K20" s="172">
        <f t="shared" si="2"/>
        <v>0.2466471756428367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667222</v>
      </c>
      <c r="E22" s="178">
        <v>4868672</v>
      </c>
      <c r="F22" s="178">
        <v>5427808</v>
      </c>
      <c r="G22" s="178">
        <v>5660857</v>
      </c>
      <c r="H22" s="178">
        <v>5369729</v>
      </c>
      <c r="I22" s="179">
        <f>IFERROR(H22/G22-1,"-")</f>
        <v>-5.1428255474392004E-2</v>
      </c>
      <c r="J22" s="178">
        <f>H22-G22</f>
        <v>-291128</v>
      </c>
      <c r="K22" s="179">
        <f>H22/H$8</f>
        <v>0.37689603363233387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184622</v>
      </c>
      <c r="E23" s="162">
        <v>272109</v>
      </c>
      <c r="F23" s="162">
        <v>252019</v>
      </c>
      <c r="G23" s="162">
        <v>229018</v>
      </c>
      <c r="H23" s="162">
        <v>197743</v>
      </c>
      <c r="I23" s="163">
        <f>IFERROR(H23/G23-1,"-")</f>
        <v>-0.13656131832432383</v>
      </c>
      <c r="J23" s="162">
        <f t="shared" ref="J23:J33" si="5">H23-G23</f>
        <v>-31275</v>
      </c>
      <c r="K23" s="163">
        <f>H23/H$8</f>
        <v>1.3879388024713836E-2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99524</v>
      </c>
      <c r="E24" s="166">
        <v>88440</v>
      </c>
      <c r="F24" s="166">
        <v>85746</v>
      </c>
      <c r="G24" s="166">
        <v>73798</v>
      </c>
      <c r="H24" s="166">
        <v>61518</v>
      </c>
      <c r="I24" s="167">
        <f>IFERROR(H24/G24-1,"-")</f>
        <v>-0.16640017344643487</v>
      </c>
      <c r="J24" s="166">
        <f t="shared" si="5"/>
        <v>-12280</v>
      </c>
      <c r="K24" s="167">
        <f>H24/H$8</f>
        <v>4.3178883323523251E-3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85098</v>
      </c>
      <c r="E25" s="166">
        <v>183669</v>
      </c>
      <c r="F25" s="166">
        <v>166273</v>
      </c>
      <c r="G25" s="166">
        <v>155220</v>
      </c>
      <c r="H25" s="166">
        <v>136225</v>
      </c>
      <c r="I25" s="167">
        <f>IFERROR(H25/G25-1,"-")</f>
        <v>-0.12237469398273415</v>
      </c>
      <c r="J25" s="166">
        <f t="shared" si="5"/>
        <v>-18995</v>
      </c>
      <c r="K25" s="167">
        <f>H25/H$8</f>
        <v>9.5614996923615112E-3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482600</v>
      </c>
      <c r="E26" s="162">
        <v>4596563</v>
      </c>
      <c r="F26" s="162">
        <v>5175789</v>
      </c>
      <c r="G26" s="162">
        <v>5431839</v>
      </c>
      <c r="H26" s="162">
        <v>5171986</v>
      </c>
      <c r="I26" s="163">
        <f>IFERROR(H26/G26-1,"-")</f>
        <v>-4.7838862676158111E-2</v>
      </c>
      <c r="J26" s="162">
        <f t="shared" si="5"/>
        <v>-259853</v>
      </c>
      <c r="K26" s="163">
        <f>H26/H$8</f>
        <v>0.36301664560762004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24257</v>
      </c>
      <c r="E27" s="166">
        <v>2136550</v>
      </c>
      <c r="F27" s="166">
        <v>2475763</v>
      </c>
      <c r="G27" s="166">
        <v>2621459</v>
      </c>
      <c r="H27" s="166">
        <v>2546762</v>
      </c>
      <c r="I27" s="167">
        <f t="shared" ref="I27:I34" si="6">IFERROR(H27/G27-1,"-")</f>
        <v>-2.8494437639497661E-2</v>
      </c>
      <c r="J27" s="166">
        <f t="shared" si="5"/>
        <v>-74697</v>
      </c>
      <c r="K27" s="167">
        <f t="shared" ref="K27:K34" si="7">H27/H$8</f>
        <v>0.17875473723265176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76663</v>
      </c>
      <c r="E28" s="166">
        <v>550158</v>
      </c>
      <c r="F28" s="166">
        <v>613528</v>
      </c>
      <c r="G28" s="166">
        <v>624862</v>
      </c>
      <c r="H28" s="166">
        <v>568315</v>
      </c>
      <c r="I28" s="167">
        <f t="shared" si="6"/>
        <v>-9.0495181336038955E-2</v>
      </c>
      <c r="J28" s="166">
        <f t="shared" si="5"/>
        <v>-56547</v>
      </c>
      <c r="K28" s="167">
        <f t="shared" si="7"/>
        <v>3.9889474748867185E-2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88039</v>
      </c>
      <c r="E29" s="166">
        <v>202685</v>
      </c>
      <c r="F29" s="166">
        <v>226566</v>
      </c>
      <c r="G29" s="166">
        <v>239585</v>
      </c>
      <c r="H29" s="166">
        <v>175682</v>
      </c>
      <c r="I29" s="167">
        <f t="shared" si="6"/>
        <v>-0.26672370974810611</v>
      </c>
      <c r="J29" s="166">
        <f t="shared" si="5"/>
        <v>-63903</v>
      </c>
      <c r="K29" s="167">
        <f t="shared" si="7"/>
        <v>1.233094798277449E-2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10166</v>
      </c>
      <c r="E30" s="166">
        <v>256961</v>
      </c>
      <c r="F30" s="166">
        <v>217666</v>
      </c>
      <c r="G30" s="166">
        <v>227896</v>
      </c>
      <c r="H30" s="166">
        <v>217547</v>
      </c>
      <c r="I30" s="167">
        <f t="shared" si="6"/>
        <v>-4.5411064696177172E-2</v>
      </c>
      <c r="J30" s="166">
        <f t="shared" si="5"/>
        <v>-10349</v>
      </c>
      <c r="K30" s="167">
        <f t="shared" si="7"/>
        <v>1.5269411441175773E-2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35310</v>
      </c>
      <c r="E31" s="166">
        <v>284548</v>
      </c>
      <c r="F31" s="166">
        <v>252681</v>
      </c>
      <c r="G31" s="166">
        <v>263789</v>
      </c>
      <c r="H31" s="166">
        <v>253921</v>
      </c>
      <c r="I31" s="167">
        <f t="shared" si="6"/>
        <v>-3.740868648806428E-2</v>
      </c>
      <c r="J31" s="166">
        <f t="shared" si="5"/>
        <v>-9868</v>
      </c>
      <c r="K31" s="167">
        <f t="shared" si="7"/>
        <v>1.7822466972906053E-2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762</v>
      </c>
      <c r="E32" s="166">
        <v>98979</v>
      </c>
      <c r="F32" s="166">
        <v>112165</v>
      </c>
      <c r="G32" s="166">
        <v>104947</v>
      </c>
      <c r="H32" s="166">
        <v>98039</v>
      </c>
      <c r="I32" s="167">
        <f t="shared" si="6"/>
        <v>-6.5823701487417452E-2</v>
      </c>
      <c r="J32" s="166">
        <f t="shared" si="5"/>
        <v>-6908</v>
      </c>
      <c r="K32" s="167">
        <f t="shared" si="7"/>
        <v>6.8812616505004968E-3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2423</v>
      </c>
      <c r="E33" s="166">
        <v>60418</v>
      </c>
      <c r="F33" s="166">
        <v>99402</v>
      </c>
      <c r="G33" s="166">
        <v>96944</v>
      </c>
      <c r="H33" s="166">
        <v>83324</v>
      </c>
      <c r="I33" s="167">
        <f t="shared" si="6"/>
        <v>-0.14049348077240464</v>
      </c>
      <c r="J33" s="166">
        <f t="shared" si="5"/>
        <v>-13620</v>
      </c>
      <c r="K33" s="167">
        <f t="shared" si="7"/>
        <v>5.8484301733626757E-3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244980</v>
      </c>
      <c r="E34" s="171">
        <f t="shared" si="9"/>
        <v>1006264</v>
      </c>
      <c r="F34" s="171">
        <f t="shared" si="9"/>
        <v>1178018</v>
      </c>
      <c r="G34" s="171">
        <f t="shared" si="9"/>
        <v>1252357</v>
      </c>
      <c r="H34" s="171">
        <f t="shared" si="9"/>
        <v>1228396</v>
      </c>
      <c r="I34" s="172">
        <f t="shared" si="6"/>
        <v>-1.913272333687599E-2</v>
      </c>
      <c r="J34" s="171">
        <f>H34-G34</f>
        <v>-23961</v>
      </c>
      <c r="K34" s="172">
        <f t="shared" si="7"/>
        <v>8.6219915405381611E-2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321425</v>
      </c>
      <c r="E36" s="178">
        <v>3311807</v>
      </c>
      <c r="F36" s="178">
        <v>3819949</v>
      </c>
      <c r="G36" s="178">
        <v>4065011</v>
      </c>
      <c r="H36" s="178">
        <v>4012752</v>
      </c>
      <c r="I36" s="179">
        <f>IFERROR(H36/G36-1,"-")</f>
        <v>-1.2855807770261851E-2</v>
      </c>
      <c r="J36" s="178">
        <f>H36-G36</f>
        <v>-52259</v>
      </c>
      <c r="K36" s="179">
        <f>H36/H$8</f>
        <v>0.28165114342832109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56953</v>
      </c>
      <c r="E37" s="162">
        <v>157978</v>
      </c>
      <c r="F37" s="162">
        <v>152827</v>
      </c>
      <c r="G37" s="162">
        <v>177573</v>
      </c>
      <c r="H37" s="162">
        <v>183221</v>
      </c>
      <c r="I37" s="163">
        <f>IFERROR(H37/G37-1,"-")</f>
        <v>3.1806637270305638E-2</v>
      </c>
      <c r="J37" s="162">
        <f t="shared" ref="J37:J47" si="10">H37-G37</f>
        <v>5648</v>
      </c>
      <c r="K37" s="163">
        <f>H37/H$8</f>
        <v>1.2860103029063449E-2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38823</v>
      </c>
      <c r="E38" s="166">
        <v>51406</v>
      </c>
      <c r="F38" s="166">
        <v>43444</v>
      </c>
      <c r="G38" s="166">
        <v>80409</v>
      </c>
      <c r="H38" s="166">
        <v>67635</v>
      </c>
      <c r="I38" s="167">
        <f>IFERROR(H38/G38-1,"-")</f>
        <v>-0.15886281386411971</v>
      </c>
      <c r="J38" s="166">
        <f t="shared" si="10"/>
        <v>-12774</v>
      </c>
      <c r="K38" s="167">
        <f>H38/H$8</f>
        <v>4.7472345875784238E-3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18130</v>
      </c>
      <c r="E39" s="166">
        <v>106572</v>
      </c>
      <c r="F39" s="166">
        <v>109383</v>
      </c>
      <c r="G39" s="166">
        <v>97164</v>
      </c>
      <c r="H39" s="166">
        <v>115586</v>
      </c>
      <c r="I39" s="167">
        <f>IFERROR(H39/G39-1,"-")</f>
        <v>0.18959697007121989</v>
      </c>
      <c r="J39" s="166">
        <f t="shared" si="10"/>
        <v>18422</v>
      </c>
      <c r="K39" s="167">
        <f>H39/H$8</f>
        <v>8.1128684414850261E-3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264472</v>
      </c>
      <c r="E40" s="162">
        <v>3153829</v>
      </c>
      <c r="F40" s="162">
        <v>3667122</v>
      </c>
      <c r="G40" s="162">
        <v>3887438</v>
      </c>
      <c r="H40" s="162">
        <v>3829531</v>
      </c>
      <c r="I40" s="163">
        <f>IFERROR(H40/G40-1,"-")</f>
        <v>-1.4895928886840104E-2</v>
      </c>
      <c r="J40" s="162">
        <f t="shared" si="10"/>
        <v>-57907</v>
      </c>
      <c r="K40" s="163">
        <f>H40/H$8</f>
        <v>0.26879104039925761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14341</v>
      </c>
      <c r="E41" s="166">
        <v>1455449</v>
      </c>
      <c r="F41" s="166">
        <v>1674789</v>
      </c>
      <c r="G41" s="166">
        <v>1832086</v>
      </c>
      <c r="H41" s="166">
        <v>1818139</v>
      </c>
      <c r="I41" s="167">
        <f t="shared" ref="I41:I48" si="11">IFERROR(H41/G41-1,"-")</f>
        <v>-7.612633904740318E-3</v>
      </c>
      <c r="J41" s="166">
        <f t="shared" si="10"/>
        <v>-13947</v>
      </c>
      <c r="K41" s="167">
        <f t="shared" ref="K41:K48" si="12">H41/H$8</f>
        <v>0.12761340054447029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23576</v>
      </c>
      <c r="E42" s="166">
        <v>125696</v>
      </c>
      <c r="F42" s="166">
        <v>157084</v>
      </c>
      <c r="G42" s="166">
        <v>156354</v>
      </c>
      <c r="H42" s="166">
        <v>151841</v>
      </c>
      <c r="I42" s="167">
        <f t="shared" si="11"/>
        <v>-2.8863988129500973E-2</v>
      </c>
      <c r="J42" s="166">
        <f t="shared" si="10"/>
        <v>-4513</v>
      </c>
      <c r="K42" s="167">
        <f t="shared" si="12"/>
        <v>1.0657571479448444E-2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31302</v>
      </c>
      <c r="E43" s="166">
        <v>77108</v>
      </c>
      <c r="F43" s="166">
        <v>103262</v>
      </c>
      <c r="G43" s="166">
        <v>99506</v>
      </c>
      <c r="H43" s="166">
        <v>100848</v>
      </c>
      <c r="I43" s="167">
        <f t="shared" si="11"/>
        <v>1.3486623922175589E-2</v>
      </c>
      <c r="J43" s="166">
        <f t="shared" si="10"/>
        <v>1342</v>
      </c>
      <c r="K43" s="167">
        <f t="shared" si="12"/>
        <v>7.0784226168124327E-3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5244</v>
      </c>
      <c r="E44" s="166">
        <v>188142</v>
      </c>
      <c r="F44" s="166">
        <v>187792</v>
      </c>
      <c r="G44" s="166">
        <v>196939</v>
      </c>
      <c r="H44" s="166">
        <v>177814</v>
      </c>
      <c r="I44" s="167">
        <f t="shared" si="11"/>
        <v>-9.7111288266925277E-2</v>
      </c>
      <c r="J44" s="166">
        <f t="shared" si="10"/>
        <v>-19125</v>
      </c>
      <c r="K44" s="167">
        <f t="shared" si="12"/>
        <v>1.248059098034553E-2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7762</v>
      </c>
      <c r="E45" s="166">
        <v>122122</v>
      </c>
      <c r="F45" s="166">
        <v>144557</v>
      </c>
      <c r="G45" s="166">
        <v>157718</v>
      </c>
      <c r="H45" s="166">
        <v>130799</v>
      </c>
      <c r="I45" s="167">
        <f t="shared" si="11"/>
        <v>-0.17067804562573707</v>
      </c>
      <c r="J45" s="166">
        <f t="shared" si="10"/>
        <v>-26919</v>
      </c>
      <c r="K45" s="167">
        <f t="shared" si="12"/>
        <v>9.1806540522018226E-3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950</v>
      </c>
      <c r="E46" s="166">
        <v>101728</v>
      </c>
      <c r="F46" s="166">
        <v>114789</v>
      </c>
      <c r="G46" s="166">
        <v>109100</v>
      </c>
      <c r="H46" s="166">
        <v>116737</v>
      </c>
      <c r="I46" s="167">
        <f t="shared" si="11"/>
        <v>7.0000000000000062E-2</v>
      </c>
      <c r="J46" s="166">
        <f t="shared" si="10"/>
        <v>7637</v>
      </c>
      <c r="K46" s="167">
        <f t="shared" si="12"/>
        <v>8.1936560072468755E-3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14076</v>
      </c>
      <c r="E47" s="166">
        <v>97230</v>
      </c>
      <c r="F47" s="166">
        <v>120998</v>
      </c>
      <c r="G47" s="166">
        <v>135388</v>
      </c>
      <c r="H47" s="166">
        <v>116123</v>
      </c>
      <c r="I47" s="167">
        <f t="shared" si="11"/>
        <v>-0.14229473808609328</v>
      </c>
      <c r="J47" s="166">
        <f t="shared" si="10"/>
        <v>-19265</v>
      </c>
      <c r="K47" s="167">
        <f t="shared" si="12"/>
        <v>8.1505599469707899E-3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167221</v>
      </c>
      <c r="E48" s="171">
        <f t="shared" si="14"/>
        <v>986354</v>
      </c>
      <c r="F48" s="171">
        <f t="shared" si="14"/>
        <v>1163851</v>
      </c>
      <c r="G48" s="171">
        <f t="shared" si="14"/>
        <v>1200347</v>
      </c>
      <c r="H48" s="171">
        <f t="shared" si="14"/>
        <v>1217230</v>
      </c>
      <c r="I48" s="172">
        <f t="shared" si="11"/>
        <v>1.4065099508725476E-2</v>
      </c>
      <c r="J48" s="171">
        <f>H48-G48</f>
        <v>16883</v>
      </c>
      <c r="K48" s="172">
        <f t="shared" si="12"/>
        <v>8.5436184771761445E-2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15769</v>
      </c>
      <c r="E50" s="178">
        <v>67370</v>
      </c>
      <c r="F50" s="178">
        <v>76289</v>
      </c>
      <c r="G50" s="178">
        <v>83156</v>
      </c>
      <c r="H50" s="178">
        <v>80713</v>
      </c>
      <c r="I50" s="179">
        <f>IFERROR(H50/G50-1,"-")</f>
        <v>-2.9378517485208477E-2</v>
      </c>
      <c r="J50" s="178">
        <f>H50-G50</f>
        <v>-2443</v>
      </c>
      <c r="K50" s="179">
        <f>H50/H$8</f>
        <v>5.6651666336544294E-3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3267</v>
      </c>
      <c r="E51" s="162">
        <v>5646</v>
      </c>
      <c r="F51" s="162">
        <v>20111</v>
      </c>
      <c r="G51" s="162">
        <v>12000</v>
      </c>
      <c r="H51" s="162">
        <v>8503</v>
      </c>
      <c r="I51" s="163">
        <f>IFERROR(H51/G51-1,"-")</f>
        <v>-0.29141666666666666</v>
      </c>
      <c r="J51" s="162">
        <f t="shared" ref="J51:J61" si="15">H51-G51</f>
        <v>-3497</v>
      </c>
      <c r="K51" s="163">
        <f>H51/H$8</f>
        <v>5.9681726470288074E-4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1979</v>
      </c>
      <c r="E52" s="166">
        <v>872</v>
      </c>
      <c r="F52" s="166">
        <v>13917</v>
      </c>
      <c r="G52" s="166">
        <v>6815</v>
      </c>
      <c r="H52" s="166">
        <v>4265</v>
      </c>
      <c r="I52" s="167">
        <f>IFERROR(H52/G52-1,"-")</f>
        <v>-0.3741746148202495</v>
      </c>
      <c r="J52" s="166">
        <f t="shared" si="15"/>
        <v>-2550</v>
      </c>
      <c r="K52" s="167">
        <f>H52/H$8</f>
        <v>2.993561841653283E-4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1288</v>
      </c>
      <c r="E53" s="166">
        <v>4774</v>
      </c>
      <c r="F53" s="166">
        <v>6194</v>
      </c>
      <c r="G53" s="166">
        <v>5185</v>
      </c>
      <c r="H53" s="166">
        <v>4238</v>
      </c>
      <c r="I53" s="167">
        <f>IFERROR(H53/G53-1,"-")</f>
        <v>-0.18264223722275796</v>
      </c>
      <c r="J53" s="166">
        <f t="shared" si="15"/>
        <v>-947</v>
      </c>
      <c r="K53" s="167">
        <f>H53/H$8</f>
        <v>2.9746108053755249E-4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12502</v>
      </c>
      <c r="E54" s="162">
        <v>61724</v>
      </c>
      <c r="F54" s="162">
        <v>56178</v>
      </c>
      <c r="G54" s="162">
        <v>71156</v>
      </c>
      <c r="H54" s="162">
        <v>72210</v>
      </c>
      <c r="I54" s="163">
        <f>IFERROR(H54/G54-1,"-")</f>
        <v>1.4812524593850185E-2</v>
      </c>
      <c r="J54" s="162">
        <f t="shared" si="15"/>
        <v>1054</v>
      </c>
      <c r="K54" s="163">
        <f>H54/H$8</f>
        <v>5.0683493689515488E-3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493</v>
      </c>
      <c r="E55" s="166">
        <v>27273</v>
      </c>
      <c r="F55" s="166">
        <v>22323</v>
      </c>
      <c r="G55" s="166">
        <v>26122</v>
      </c>
      <c r="H55" s="166">
        <v>28765</v>
      </c>
      <c r="I55" s="167">
        <f t="shared" ref="I55:I62" si="16">IFERROR(H55/G55-1,"-")</f>
        <v>0.10117908276548504</v>
      </c>
      <c r="J55" s="166">
        <f t="shared" si="15"/>
        <v>2643</v>
      </c>
      <c r="K55" s="167">
        <f t="shared" ref="K55:K62" si="17">H55/H$8</f>
        <v>2.0189872538137555E-3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5396</v>
      </c>
      <c r="E56" s="166">
        <v>15566</v>
      </c>
      <c r="F56" s="166">
        <v>12374</v>
      </c>
      <c r="G56" s="166">
        <v>19224</v>
      </c>
      <c r="H56" s="166">
        <v>17666</v>
      </c>
      <c r="I56" s="167">
        <f t="shared" si="16"/>
        <v>-8.1044527673741151E-2</v>
      </c>
      <c r="J56" s="166">
        <f t="shared" si="15"/>
        <v>-1558</v>
      </c>
      <c r="K56" s="167">
        <f t="shared" si="17"/>
        <v>1.2399592847513925E-3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1106</v>
      </c>
      <c r="E57" s="166">
        <v>2268</v>
      </c>
      <c r="F57" s="166">
        <v>3103</v>
      </c>
      <c r="G57" s="166">
        <v>2546</v>
      </c>
      <c r="H57" s="166">
        <v>2293</v>
      </c>
      <c r="I57" s="167">
        <f t="shared" si="16"/>
        <v>-9.9371563236449356E-2</v>
      </c>
      <c r="J57" s="166">
        <f t="shared" si="15"/>
        <v>-253</v>
      </c>
      <c r="K57" s="167">
        <f t="shared" si="17"/>
        <v>1.6094343031444261E-4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475</v>
      </c>
      <c r="E58" s="166">
        <v>1332</v>
      </c>
      <c r="F58" s="166">
        <v>942</v>
      </c>
      <c r="G58" s="166">
        <v>2267</v>
      </c>
      <c r="H58" s="166">
        <v>1937</v>
      </c>
      <c r="I58" s="167">
        <f t="shared" si="16"/>
        <v>-0.14556682840758717</v>
      </c>
      <c r="J58" s="166">
        <f t="shared" si="15"/>
        <v>-330</v>
      </c>
      <c r="K58" s="167">
        <f t="shared" si="17"/>
        <v>1.3595613803710219E-4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197</v>
      </c>
      <c r="E59" s="166">
        <v>1199</v>
      </c>
      <c r="F59" s="166">
        <v>1303</v>
      </c>
      <c r="G59" s="166">
        <v>1450</v>
      </c>
      <c r="H59" s="166">
        <v>1344</v>
      </c>
      <c r="I59" s="167">
        <f t="shared" si="16"/>
        <v>-7.3103448275862015E-2</v>
      </c>
      <c r="J59" s="166">
        <f t="shared" si="15"/>
        <v>-106</v>
      </c>
      <c r="K59" s="167">
        <f t="shared" si="17"/>
        <v>9.4334047249285154E-5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107</v>
      </c>
      <c r="E60" s="166">
        <v>201</v>
      </c>
      <c r="F60" s="166">
        <v>488</v>
      </c>
      <c r="G60" s="166">
        <v>357</v>
      </c>
      <c r="H60" s="166">
        <v>594</v>
      </c>
      <c r="I60" s="167">
        <f t="shared" si="16"/>
        <v>0.66386554621848748</v>
      </c>
      <c r="J60" s="166">
        <f t="shared" si="15"/>
        <v>237</v>
      </c>
      <c r="K60" s="167">
        <f t="shared" si="17"/>
        <v>4.1692279811067993E-5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242</v>
      </c>
      <c r="F61" s="166">
        <v>438</v>
      </c>
      <c r="G61" s="166">
        <v>364</v>
      </c>
      <c r="H61" s="166">
        <v>860</v>
      </c>
      <c r="I61" s="167">
        <f t="shared" si="16"/>
        <v>1.3626373626373627</v>
      </c>
      <c r="J61" s="166">
        <f t="shared" si="15"/>
        <v>496</v>
      </c>
      <c r="K61" s="167">
        <f t="shared" si="17"/>
        <v>6.0362559995822346E-5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4673</v>
      </c>
      <c r="E62" s="171">
        <f t="shared" si="19"/>
        <v>13643</v>
      </c>
      <c r="F62" s="171">
        <f t="shared" si="19"/>
        <v>15207</v>
      </c>
      <c r="G62" s="171">
        <f t="shared" si="19"/>
        <v>18826</v>
      </c>
      <c r="H62" s="171">
        <f t="shared" si="19"/>
        <v>18751</v>
      </c>
      <c r="I62" s="172">
        <f t="shared" si="16"/>
        <v>-3.9838521194093257E-3</v>
      </c>
      <c r="J62" s="171">
        <f>H62-G62</f>
        <v>-75</v>
      </c>
      <c r="K62" s="172">
        <f t="shared" si="17"/>
        <v>1.31611437497868E-3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106021</v>
      </c>
      <c r="E64" s="178">
        <v>340319</v>
      </c>
      <c r="F64" s="178">
        <v>457157</v>
      </c>
      <c r="G64" s="178">
        <v>611590</v>
      </c>
      <c r="H64" s="178">
        <v>448286</v>
      </c>
      <c r="I64" s="179">
        <f>IFERROR(H64/G64-1,"-")</f>
        <v>-0.26701548422963095</v>
      </c>
      <c r="J64" s="178">
        <f>H64-G64</f>
        <v>-163304</v>
      </c>
      <c r="K64" s="179">
        <f>H64/H$8</f>
        <v>3.1464756477078158E-2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21830</v>
      </c>
      <c r="E65" s="162">
        <v>47175</v>
      </c>
      <c r="F65" s="162">
        <v>27853</v>
      </c>
      <c r="G65" s="162">
        <v>95607</v>
      </c>
      <c r="H65" s="162">
        <v>52023</v>
      </c>
      <c r="I65" s="163">
        <f>IFERROR(H65/G65-1,"-")</f>
        <v>-0.45586620226552454</v>
      </c>
      <c r="J65" s="162">
        <f t="shared" ref="J65:J75" si="20">H65-G65</f>
        <v>-43584</v>
      </c>
      <c r="K65" s="163">
        <f>H65/H$8</f>
        <v>3.6514435565844954E-3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20958</v>
      </c>
      <c r="E66" s="166">
        <v>29496</v>
      </c>
      <c r="F66" s="166">
        <v>15749</v>
      </c>
      <c r="G66" s="166">
        <v>42114</v>
      </c>
      <c r="H66" s="166">
        <v>13524</v>
      </c>
      <c r="I66" s="167">
        <f>IFERROR(H66/G66-1,"-")</f>
        <v>-0.67887163413591678</v>
      </c>
      <c r="J66" s="166">
        <f t="shared" si="20"/>
        <v>-28590</v>
      </c>
      <c r="K66" s="167">
        <f>H66/H$8</f>
        <v>9.4923635044593193E-4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872</v>
      </c>
      <c r="E67" s="166">
        <v>17679</v>
      </c>
      <c r="F67" s="166">
        <v>12104</v>
      </c>
      <c r="G67" s="166">
        <v>53493</v>
      </c>
      <c r="H67" s="166">
        <v>38499</v>
      </c>
      <c r="I67" s="167">
        <f>IFERROR(H67/G67-1,"-")</f>
        <v>-0.28029835679434689</v>
      </c>
      <c r="J67" s="166">
        <f t="shared" si="20"/>
        <v>-14994</v>
      </c>
      <c r="K67" s="167">
        <f>H67/H$8</f>
        <v>2.7022072061385636E-3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84191</v>
      </c>
      <c r="E68" s="162">
        <v>293144</v>
      </c>
      <c r="F68" s="162">
        <v>429304</v>
      </c>
      <c r="G68" s="162">
        <v>515983</v>
      </c>
      <c r="H68" s="162">
        <v>396263</v>
      </c>
      <c r="I68" s="163">
        <f>IFERROR(H68/G68-1,"-")</f>
        <v>-0.23202314804945123</v>
      </c>
      <c r="J68" s="162">
        <f t="shared" si="20"/>
        <v>-119720</v>
      </c>
      <c r="K68" s="163">
        <f>H68/H$8</f>
        <v>2.7813312920493664E-2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9579</v>
      </c>
      <c r="E69" s="166">
        <v>113636</v>
      </c>
      <c r="F69" s="166">
        <v>153499</v>
      </c>
      <c r="G69" s="166">
        <v>182070</v>
      </c>
      <c r="H69" s="166">
        <v>181565</v>
      </c>
      <c r="I69" s="167">
        <f t="shared" ref="I69:I76" si="21">IFERROR(H69/G69-1,"-")</f>
        <v>-2.7736584830010402E-3</v>
      </c>
      <c r="J69" s="166">
        <f t="shared" si="20"/>
        <v>-505</v>
      </c>
      <c r="K69" s="167">
        <f t="shared" ref="K69:K76" si="22">H69/H$8</f>
        <v>1.2743870006559866E-2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17664</v>
      </c>
      <c r="E70" s="166">
        <v>34268</v>
      </c>
      <c r="F70" s="166">
        <v>31728</v>
      </c>
      <c r="G70" s="166">
        <v>37356</v>
      </c>
      <c r="H70" s="166">
        <v>34980</v>
      </c>
      <c r="I70" s="167">
        <f t="shared" si="21"/>
        <v>-6.360424028268552E-2</v>
      </c>
      <c r="J70" s="166">
        <f t="shared" si="20"/>
        <v>-2376</v>
      </c>
      <c r="K70" s="167">
        <f t="shared" si="22"/>
        <v>2.4552120333184487E-3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5754</v>
      </c>
      <c r="E71" s="166">
        <v>40748</v>
      </c>
      <c r="F71" s="166">
        <v>58212</v>
      </c>
      <c r="G71" s="166">
        <v>68232</v>
      </c>
      <c r="H71" s="166">
        <v>27191</v>
      </c>
      <c r="I71" s="167">
        <f t="shared" si="21"/>
        <v>-0.60149196857779341</v>
      </c>
      <c r="J71" s="166">
        <f t="shared" si="20"/>
        <v>-41041</v>
      </c>
      <c r="K71" s="167">
        <f t="shared" si="22"/>
        <v>1.9085097312167506E-3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2053</v>
      </c>
      <c r="E72" s="166">
        <v>10319</v>
      </c>
      <c r="F72" s="166">
        <v>10897</v>
      </c>
      <c r="G72" s="166">
        <v>20972</v>
      </c>
      <c r="H72" s="166">
        <v>15168</v>
      </c>
      <c r="I72" s="167">
        <f t="shared" si="21"/>
        <v>-0.27674995231737554</v>
      </c>
      <c r="J72" s="166">
        <f t="shared" si="20"/>
        <v>-5804</v>
      </c>
      <c r="K72" s="167">
        <f t="shared" si="22"/>
        <v>1.0646271046705039E-3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7980</v>
      </c>
      <c r="E73" s="166">
        <v>8650</v>
      </c>
      <c r="F73" s="166">
        <v>8164</v>
      </c>
      <c r="G73" s="166">
        <v>12096</v>
      </c>
      <c r="H73" s="166">
        <v>8825</v>
      </c>
      <c r="I73" s="167">
        <f t="shared" si="21"/>
        <v>-0.27041997354497349</v>
      </c>
      <c r="J73" s="166">
        <f t="shared" si="20"/>
        <v>-3271</v>
      </c>
      <c r="K73" s="167">
        <f t="shared" si="22"/>
        <v>6.1941813018968862E-4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7473</v>
      </c>
      <c r="F74" s="166">
        <v>22895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7.5467237799428123E-4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2112</v>
      </c>
      <c r="F75" s="166">
        <v>6636</v>
      </c>
      <c r="G75" s="166">
        <v>11725</v>
      </c>
      <c r="H75" s="166">
        <v>14062</v>
      </c>
      <c r="I75" s="167">
        <f t="shared" si="21"/>
        <v>0.19931769722814496</v>
      </c>
      <c r="J75" s="166">
        <f t="shared" si="20"/>
        <v>2337</v>
      </c>
      <c r="K75" s="167">
        <f t="shared" si="22"/>
        <v>9.8699804495494645E-4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41159</v>
      </c>
      <c r="E76" s="171">
        <f t="shared" si="24"/>
        <v>75938</v>
      </c>
      <c r="F76" s="171">
        <f t="shared" si="24"/>
        <v>137273</v>
      </c>
      <c r="G76" s="171">
        <f t="shared" si="24"/>
        <v>166286</v>
      </c>
      <c r="H76" s="171">
        <f t="shared" si="24"/>
        <v>103720</v>
      </c>
      <c r="I76" s="172">
        <f t="shared" si="21"/>
        <v>-0.37625536725881914</v>
      </c>
      <c r="J76" s="171">
        <f>H76-G76</f>
        <v>-62566</v>
      </c>
      <c r="K76" s="172">
        <f t="shared" si="22"/>
        <v>7.2800054915891791E-3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190702</v>
      </c>
      <c r="E78" s="178">
        <v>1588442</v>
      </c>
      <c r="F78" s="178">
        <v>2027258</v>
      </c>
      <c r="G78" s="178">
        <v>2275437</v>
      </c>
      <c r="H78" s="178">
        <v>2299129</v>
      </c>
      <c r="I78" s="179">
        <f>IFERROR(H78/G78-1,"-")</f>
        <v>1.0412065902066336E-2</v>
      </c>
      <c r="J78" s="178">
        <f>H78-G78</f>
        <v>23692</v>
      </c>
      <c r="K78" s="179">
        <f>H78/H$8</f>
        <v>0.16137361883794774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67657</v>
      </c>
      <c r="E79" s="162">
        <v>551279</v>
      </c>
      <c r="F79" s="162">
        <v>610545</v>
      </c>
      <c r="G79" s="162">
        <v>568336</v>
      </c>
      <c r="H79" s="162">
        <v>586227</v>
      </c>
      <c r="I79" s="163">
        <f>IFERROR(H79/G79-1,"-")</f>
        <v>3.1479617690943318E-2</v>
      </c>
      <c r="J79" s="162">
        <f t="shared" ref="J79:J89" si="25">H79-G79</f>
        <v>17891</v>
      </c>
      <c r="K79" s="163">
        <f>H79/H$8</f>
        <v>4.1146700533338312E-2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28037</v>
      </c>
      <c r="E80" s="166">
        <v>75661</v>
      </c>
      <c r="F80" s="166">
        <v>87331</v>
      </c>
      <c r="G80" s="166">
        <v>83317</v>
      </c>
      <c r="H80" s="166">
        <v>71031</v>
      </c>
      <c r="I80" s="167">
        <f>IFERROR(H80/G80-1,"-")</f>
        <v>-0.14746090233685805</v>
      </c>
      <c r="J80" s="166">
        <f t="shared" si="25"/>
        <v>-12286</v>
      </c>
      <c r="K80" s="167">
        <f>H80/H$8</f>
        <v>4.9855965105386714E-3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39620</v>
      </c>
      <c r="E81" s="166">
        <v>475618</v>
      </c>
      <c r="F81" s="166">
        <v>523214</v>
      </c>
      <c r="G81" s="166">
        <v>485019</v>
      </c>
      <c r="H81" s="166">
        <v>515196</v>
      </c>
      <c r="I81" s="167">
        <f>IFERROR(H81/G81-1,"-")</f>
        <v>6.2218181143419038E-2</v>
      </c>
      <c r="J81" s="166">
        <f t="shared" si="25"/>
        <v>30177</v>
      </c>
      <c r="K81" s="167">
        <f>H81/H$8</f>
        <v>3.6161104022799644E-2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123045</v>
      </c>
      <c r="E82" s="162">
        <v>1037163</v>
      </c>
      <c r="F82" s="162">
        <v>1416713</v>
      </c>
      <c r="G82" s="162">
        <v>1707101</v>
      </c>
      <c r="H82" s="162">
        <v>1712902</v>
      </c>
      <c r="I82" s="163">
        <f>IFERROR(H82/G82-1,"-")</f>
        <v>3.3981586326761182E-3</v>
      </c>
      <c r="J82" s="162">
        <f t="shared" si="25"/>
        <v>5801</v>
      </c>
      <c r="K82" s="163">
        <f>H82/H$8</f>
        <v>0.12022691830460941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10723</v>
      </c>
      <c r="E83" s="166">
        <v>166832</v>
      </c>
      <c r="F83" s="166">
        <v>233176</v>
      </c>
      <c r="G83" s="166">
        <v>298463</v>
      </c>
      <c r="H83" s="166">
        <v>283186</v>
      </c>
      <c r="I83" s="167">
        <f t="shared" ref="I83:I90" si="26">IFERROR(H83/G83-1,"-")</f>
        <v>-5.1185574091260899E-2</v>
      </c>
      <c r="J83" s="166">
        <f t="shared" si="25"/>
        <v>-15277</v>
      </c>
      <c r="K83" s="167">
        <f t="shared" ref="K83:K90" si="27">H83/H$8</f>
        <v>1.9876548738345289E-2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36982</v>
      </c>
      <c r="E84" s="166">
        <v>408738</v>
      </c>
      <c r="F84" s="166">
        <v>550771</v>
      </c>
      <c r="G84" s="166">
        <v>652867</v>
      </c>
      <c r="H84" s="166">
        <v>620990</v>
      </c>
      <c r="I84" s="167">
        <f t="shared" si="26"/>
        <v>-4.8826177460340348E-2</v>
      </c>
      <c r="J84" s="166">
        <f t="shared" si="25"/>
        <v>-31877</v>
      </c>
      <c r="K84" s="167">
        <f t="shared" si="27"/>
        <v>4.3586681548611304E-2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19630</v>
      </c>
      <c r="E85" s="166">
        <v>74202</v>
      </c>
      <c r="F85" s="166">
        <v>102123</v>
      </c>
      <c r="G85" s="166">
        <v>151895</v>
      </c>
      <c r="H85" s="166">
        <v>164567</v>
      </c>
      <c r="I85" s="167">
        <f t="shared" si="26"/>
        <v>8.3426050890417658E-2</v>
      </c>
      <c r="J85" s="166">
        <f t="shared" si="25"/>
        <v>12672</v>
      </c>
      <c r="K85" s="167">
        <f t="shared" si="27"/>
        <v>1.1550796989340112E-2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1495</v>
      </c>
      <c r="E86" s="166">
        <v>26621</v>
      </c>
      <c r="F86" s="166">
        <v>26481</v>
      </c>
      <c r="G86" s="166">
        <v>39104</v>
      </c>
      <c r="H86" s="166">
        <v>45554</v>
      </c>
      <c r="I86" s="167">
        <f t="shared" si="26"/>
        <v>0.16494476268412428</v>
      </c>
      <c r="J86" s="166">
        <f t="shared" si="25"/>
        <v>6450</v>
      </c>
      <c r="K86" s="167">
        <f t="shared" si="27"/>
        <v>3.1973907651740596E-3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1756</v>
      </c>
      <c r="E87" s="166">
        <v>13540</v>
      </c>
      <c r="F87" s="166">
        <v>14645</v>
      </c>
      <c r="G87" s="166">
        <v>18752</v>
      </c>
      <c r="H87" s="166">
        <v>20624</v>
      </c>
      <c r="I87" s="167">
        <f t="shared" si="26"/>
        <v>9.9829351535836164E-2</v>
      </c>
      <c r="J87" s="166">
        <f t="shared" si="25"/>
        <v>1872</v>
      </c>
      <c r="K87" s="167">
        <f t="shared" si="27"/>
        <v>1.4475784155277211E-3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780</v>
      </c>
      <c r="E88" s="166">
        <v>28428</v>
      </c>
      <c r="F88" s="166">
        <v>46088</v>
      </c>
      <c r="G88" s="166">
        <v>41343</v>
      </c>
      <c r="H88" s="166">
        <v>42059</v>
      </c>
      <c r="I88" s="167">
        <f t="shared" si="26"/>
        <v>1.7318530343710004E-2</v>
      </c>
      <c r="J88" s="166">
        <f t="shared" si="25"/>
        <v>716</v>
      </c>
      <c r="K88" s="167">
        <f t="shared" si="27"/>
        <v>2.9520801289119676E-3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2550</v>
      </c>
      <c r="E89" s="166">
        <v>26255</v>
      </c>
      <c r="F89" s="166">
        <v>45983</v>
      </c>
      <c r="G89" s="166">
        <v>50053</v>
      </c>
      <c r="H89" s="166">
        <v>39019</v>
      </c>
      <c r="I89" s="167">
        <f t="shared" si="26"/>
        <v>-0.22044632689349286</v>
      </c>
      <c r="J89" s="166">
        <f t="shared" si="25"/>
        <v>-11034</v>
      </c>
      <c r="K89" s="167">
        <f t="shared" si="27"/>
        <v>2.7387054982290606E-3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49129</v>
      </c>
      <c r="E90" s="171">
        <f t="shared" si="29"/>
        <v>292547</v>
      </c>
      <c r="F90" s="171">
        <f t="shared" si="29"/>
        <v>397446</v>
      </c>
      <c r="G90" s="171">
        <f t="shared" si="29"/>
        <v>454624</v>
      </c>
      <c r="H90" s="171">
        <f t="shared" si="29"/>
        <v>496903</v>
      </c>
      <c r="I90" s="172">
        <f t="shared" si="26"/>
        <v>9.2997729992257305E-2</v>
      </c>
      <c r="J90" s="171">
        <f>H90-G90</f>
        <v>42279</v>
      </c>
      <c r="K90" s="172">
        <f t="shared" si="27"/>
        <v>3.4877136220469895E-2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20551</v>
      </c>
      <c r="E92" s="178">
        <v>57771</v>
      </c>
      <c r="F92" s="178">
        <v>69703</v>
      </c>
      <c r="G92" s="178">
        <v>70963</v>
      </c>
      <c r="H92" s="178">
        <v>66850</v>
      </c>
      <c r="I92" s="179">
        <f>IFERROR(H92/G92-1,"-")</f>
        <v>-5.7959781858151427E-2</v>
      </c>
      <c r="J92" s="178">
        <f>H92-G92</f>
        <v>-4113</v>
      </c>
      <c r="K92" s="179">
        <f>H92/H$8</f>
        <v>4.6921362043264234E-3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9982</v>
      </c>
      <c r="E93" s="162">
        <v>25950</v>
      </c>
      <c r="F93" s="162">
        <v>31243</v>
      </c>
      <c r="G93" s="162">
        <v>26716</v>
      </c>
      <c r="H93" s="162">
        <v>27170</v>
      </c>
      <c r="I93" s="163">
        <f>IFERROR(H93/G93-1,"-")</f>
        <v>1.6993561910465749E-2</v>
      </c>
      <c r="J93" s="162">
        <f t="shared" ref="J93:J103" si="30">H93-G93</f>
        <v>454</v>
      </c>
      <c r="K93" s="163">
        <f>H93/H$8</f>
        <v>1.9070357617284805E-3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5640</v>
      </c>
      <c r="E94" s="166">
        <v>10848</v>
      </c>
      <c r="F94" s="166">
        <v>8167</v>
      </c>
      <c r="G94" s="166">
        <v>7054</v>
      </c>
      <c r="H94" s="166">
        <v>8445</v>
      </c>
      <c r="I94" s="167">
        <f>IFERROR(H94/G94-1,"-")</f>
        <v>0.19719308193932528</v>
      </c>
      <c r="J94" s="166">
        <f t="shared" si="30"/>
        <v>1391</v>
      </c>
      <c r="K94" s="167">
        <f>H94/H$8</f>
        <v>5.9274630135432529E-4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4342</v>
      </c>
      <c r="E95" s="166">
        <v>15102</v>
      </c>
      <c r="F95" s="166">
        <v>23076</v>
      </c>
      <c r="G95" s="166">
        <v>19662</v>
      </c>
      <c r="H95" s="166">
        <v>18725</v>
      </c>
      <c r="I95" s="167">
        <f>IFERROR(H95/G95-1,"-")</f>
        <v>-4.7655375851897053E-2</v>
      </c>
      <c r="J95" s="166">
        <f t="shared" si="30"/>
        <v>-937</v>
      </c>
      <c r="K95" s="167">
        <f>H95/H$8</f>
        <v>1.3142894603741552E-3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10569</v>
      </c>
      <c r="E96" s="162">
        <v>31821</v>
      </c>
      <c r="F96" s="162">
        <v>38460</v>
      </c>
      <c r="G96" s="162">
        <v>44247</v>
      </c>
      <c r="H96" s="162">
        <v>39680</v>
      </c>
      <c r="I96" s="163">
        <f>IFERROR(H96/G96-1,"-")</f>
        <v>-0.10321603724546302</v>
      </c>
      <c r="J96" s="162">
        <f t="shared" si="30"/>
        <v>-4567</v>
      </c>
      <c r="K96" s="163">
        <f>H96/H$8</f>
        <v>2.7851004425979427E-3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228</v>
      </c>
      <c r="E97" s="166">
        <v>4488</v>
      </c>
      <c r="F97" s="166">
        <v>6248</v>
      </c>
      <c r="G97" s="166">
        <v>7549</v>
      </c>
      <c r="H97" s="166">
        <v>5473</v>
      </c>
      <c r="I97" s="167">
        <f t="shared" ref="I97:I104" si="31">IFERROR(H97/G97-1,"-")</f>
        <v>-0.2750033116969135</v>
      </c>
      <c r="J97" s="166">
        <f t="shared" si="30"/>
        <v>-2076</v>
      </c>
      <c r="K97" s="167">
        <f t="shared" ref="K97:K104" si="32">H97/H$8</f>
        <v>3.8414452425248338E-4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3007</v>
      </c>
      <c r="E98" s="166">
        <v>10382</v>
      </c>
      <c r="F98" s="166">
        <v>12164</v>
      </c>
      <c r="G98" s="166">
        <v>13938</v>
      </c>
      <c r="H98" s="166">
        <v>12522</v>
      </c>
      <c r="I98" s="167">
        <f t="shared" si="31"/>
        <v>-0.10159276797244943</v>
      </c>
      <c r="J98" s="166">
        <f t="shared" si="30"/>
        <v>-1416</v>
      </c>
      <c r="K98" s="167">
        <f t="shared" si="32"/>
        <v>8.7890694914847384E-4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3179</v>
      </c>
      <c r="E99" s="166">
        <v>3896</v>
      </c>
      <c r="F99" s="166">
        <v>4545</v>
      </c>
      <c r="G99" s="166">
        <v>5210</v>
      </c>
      <c r="H99" s="166">
        <v>4783</v>
      </c>
      <c r="I99" s="167">
        <f t="shared" si="31"/>
        <v>-8.1957773512476018E-2</v>
      </c>
      <c r="J99" s="166">
        <f t="shared" si="30"/>
        <v>-427</v>
      </c>
      <c r="K99" s="167">
        <f t="shared" si="32"/>
        <v>3.3571409820932363E-4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176</v>
      </c>
      <c r="E100" s="166">
        <v>2117</v>
      </c>
      <c r="F100" s="166">
        <v>2020</v>
      </c>
      <c r="G100" s="166">
        <v>2374</v>
      </c>
      <c r="H100" s="166">
        <v>1632</v>
      </c>
      <c r="I100" s="167">
        <f t="shared" si="31"/>
        <v>-0.31255265374894692</v>
      </c>
      <c r="J100" s="166">
        <f t="shared" si="30"/>
        <v>-742</v>
      </c>
      <c r="K100" s="167">
        <f t="shared" si="32"/>
        <v>1.1454848594556055E-4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327</v>
      </c>
      <c r="E101" s="166">
        <v>1002</v>
      </c>
      <c r="F101" s="166">
        <v>802</v>
      </c>
      <c r="G101" s="166">
        <v>1285</v>
      </c>
      <c r="H101" s="166">
        <v>1504</v>
      </c>
      <c r="I101" s="167">
        <f t="shared" si="31"/>
        <v>0.1704280155642024</v>
      </c>
      <c r="J101" s="166">
        <f t="shared" si="30"/>
        <v>219</v>
      </c>
      <c r="K101" s="167">
        <f t="shared" si="32"/>
        <v>1.0556429096943815E-4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516</v>
      </c>
      <c r="F102" s="166">
        <v>241</v>
      </c>
      <c r="G102" s="166">
        <v>371</v>
      </c>
      <c r="H102" s="166">
        <v>306</v>
      </c>
      <c r="I102" s="167">
        <f t="shared" si="31"/>
        <v>-0.17520215633423175</v>
      </c>
      <c r="J102" s="166">
        <f t="shared" si="30"/>
        <v>-65</v>
      </c>
      <c r="K102" s="167">
        <f t="shared" si="32"/>
        <v>2.1477841114792604E-5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101</v>
      </c>
      <c r="E103" s="166">
        <v>188</v>
      </c>
      <c r="F103" s="166">
        <v>529</v>
      </c>
      <c r="G103" s="166">
        <v>822</v>
      </c>
      <c r="H103" s="166">
        <v>403</v>
      </c>
      <c r="I103" s="167">
        <f t="shared" si="31"/>
        <v>-0.50973236009732359</v>
      </c>
      <c r="J103" s="166">
        <f t="shared" si="30"/>
        <v>-419</v>
      </c>
      <c r="K103" s="167">
        <f t="shared" si="32"/>
        <v>2.8286176370135358E-5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3513</v>
      </c>
      <c r="E104" s="171">
        <f t="shared" si="34"/>
        <v>9232</v>
      </c>
      <c r="F104" s="171">
        <f t="shared" si="34"/>
        <v>11911</v>
      </c>
      <c r="G104" s="171">
        <f t="shared" si="34"/>
        <v>12698</v>
      </c>
      <c r="H104" s="171">
        <f t="shared" si="34"/>
        <v>13057</v>
      </c>
      <c r="I104" s="172">
        <f t="shared" si="31"/>
        <v>2.8272168845487444E-2</v>
      </c>
      <c r="J104" s="171">
        <f>H104-G104</f>
        <v>359</v>
      </c>
      <c r="K104" s="172">
        <f t="shared" si="32"/>
        <v>9.1645807658773538E-4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132064</v>
      </c>
      <c r="E106" s="178">
        <v>523413</v>
      </c>
      <c r="F106" s="178">
        <v>549031</v>
      </c>
      <c r="G106" s="178">
        <v>581772</v>
      </c>
      <c r="H106" s="178">
        <v>588360</v>
      </c>
      <c r="I106" s="179">
        <f>IFERROR(H106/G106-1,"-")</f>
        <v>1.1324023844392572E-2</v>
      </c>
      <c r="J106" s="178">
        <f>H106-G106</f>
        <v>6588</v>
      </c>
      <c r="K106" s="179">
        <f>H106/H$8</f>
        <v>4.1296413719932604E-2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46350</v>
      </c>
      <c r="E107" s="162">
        <v>58215</v>
      </c>
      <c r="F107" s="162">
        <v>74553</v>
      </c>
      <c r="G107" s="162">
        <v>72129</v>
      </c>
      <c r="H107" s="162">
        <v>74766</v>
      </c>
      <c r="I107" s="163">
        <f>IFERROR(H107/G107-1,"-")</f>
        <v>3.6559497566859278E-2</v>
      </c>
      <c r="J107" s="162">
        <f t="shared" ref="J107:J117" si="35">H107-G107</f>
        <v>2637</v>
      </c>
      <c r="K107" s="163">
        <f>H107/H$8</f>
        <v>5.2477525123809932E-3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42611</v>
      </c>
      <c r="E108" s="166">
        <v>25799</v>
      </c>
      <c r="F108" s="166">
        <v>22838</v>
      </c>
      <c r="G108" s="166">
        <v>15104</v>
      </c>
      <c r="H108" s="166">
        <v>24747</v>
      </c>
      <c r="I108" s="167">
        <f>IFERROR(H108/G108-1,"-")</f>
        <v>0.63844014830508478</v>
      </c>
      <c r="J108" s="166">
        <f t="shared" si="35"/>
        <v>9643</v>
      </c>
      <c r="K108" s="167">
        <f>H108/H$8</f>
        <v>1.7369677583914135E-3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3739</v>
      </c>
      <c r="E109" s="166">
        <v>32416</v>
      </c>
      <c r="F109" s="166">
        <v>51715</v>
      </c>
      <c r="G109" s="166">
        <v>57025</v>
      </c>
      <c r="H109" s="166">
        <v>50019</v>
      </c>
      <c r="I109" s="167">
        <f>IFERROR(H109/G109-1,"-")</f>
        <v>-0.12285839544059618</v>
      </c>
      <c r="J109" s="166">
        <f t="shared" si="35"/>
        <v>-7006</v>
      </c>
      <c r="K109" s="167">
        <f>H109/H$8</f>
        <v>3.510784753989579E-3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85714</v>
      </c>
      <c r="E110" s="162">
        <v>465198</v>
      </c>
      <c r="F110" s="162">
        <v>474478</v>
      </c>
      <c r="G110" s="162">
        <v>509643</v>
      </c>
      <c r="H110" s="162">
        <v>513594</v>
      </c>
      <c r="I110" s="163">
        <f>IFERROR(H110/G110-1,"-")</f>
        <v>7.7524855634238943E-3</v>
      </c>
      <c r="J110" s="162">
        <f t="shared" si="35"/>
        <v>3951</v>
      </c>
      <c r="K110" s="163">
        <f>H110/H$8</f>
        <v>3.6048661207551611E-2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22576</v>
      </c>
      <c r="E111" s="166">
        <v>280269</v>
      </c>
      <c r="F111" s="166">
        <v>285407</v>
      </c>
      <c r="G111" s="166">
        <v>291080</v>
      </c>
      <c r="H111" s="166">
        <v>283226</v>
      </c>
      <c r="I111" s="167">
        <f t="shared" ref="I111:I118" si="36">IFERROR(H111/G111-1,"-")</f>
        <v>-2.6982272914662597E-2</v>
      </c>
      <c r="J111" s="166">
        <f t="shared" si="35"/>
        <v>-7854</v>
      </c>
      <c r="K111" s="167">
        <f t="shared" ref="K111:K118" si="37">H111/H$8</f>
        <v>1.9879356299275328E-2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17815</v>
      </c>
      <c r="E112" s="166">
        <v>22387</v>
      </c>
      <c r="F112" s="166">
        <v>30259</v>
      </c>
      <c r="G112" s="166">
        <v>26013</v>
      </c>
      <c r="H112" s="166">
        <v>30569</v>
      </c>
      <c r="I112" s="167">
        <f t="shared" si="36"/>
        <v>0.1751431976319533</v>
      </c>
      <c r="J112" s="166">
        <f t="shared" si="35"/>
        <v>4556</v>
      </c>
      <c r="K112" s="167">
        <f t="shared" si="37"/>
        <v>2.1456082517584806E-3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19282</v>
      </c>
      <c r="E113" s="166">
        <v>28513</v>
      </c>
      <c r="F113" s="166">
        <v>38185</v>
      </c>
      <c r="G113" s="166">
        <v>29484</v>
      </c>
      <c r="H113" s="166">
        <v>45953</v>
      </c>
      <c r="I113" s="167">
        <f t="shared" si="36"/>
        <v>0.55857414190747523</v>
      </c>
      <c r="J113" s="166">
        <f t="shared" si="35"/>
        <v>16469</v>
      </c>
      <c r="K113" s="167">
        <f t="shared" si="37"/>
        <v>3.225396185451191E-3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1184</v>
      </c>
      <c r="E114" s="166">
        <v>22513</v>
      </c>
      <c r="F114" s="166">
        <v>16664</v>
      </c>
      <c r="G114" s="166">
        <v>19904</v>
      </c>
      <c r="H114" s="166">
        <v>19057</v>
      </c>
      <c r="I114" s="167">
        <f t="shared" si="36"/>
        <v>-4.2554260450160752E-2</v>
      </c>
      <c r="J114" s="166">
        <f t="shared" si="35"/>
        <v>-847</v>
      </c>
      <c r="K114" s="167">
        <f t="shared" si="37"/>
        <v>1.3375922160934726E-3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4963</v>
      </c>
      <c r="E115" s="166">
        <v>19513</v>
      </c>
      <c r="F115" s="166">
        <v>14928</v>
      </c>
      <c r="G115" s="166">
        <v>14486</v>
      </c>
      <c r="H115" s="166">
        <v>15536</v>
      </c>
      <c r="I115" s="167">
        <f t="shared" si="36"/>
        <v>7.2483777440287112E-2</v>
      </c>
      <c r="J115" s="166">
        <f t="shared" si="35"/>
        <v>1050</v>
      </c>
      <c r="K115" s="167">
        <f t="shared" si="37"/>
        <v>1.0904566652268559E-3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3320</v>
      </c>
      <c r="F116" s="166">
        <v>5130</v>
      </c>
      <c r="G116" s="166">
        <v>9530</v>
      </c>
      <c r="H116" s="166">
        <v>5608</v>
      </c>
      <c r="I116" s="167">
        <f t="shared" si="36"/>
        <v>-0.41154249737670512</v>
      </c>
      <c r="J116" s="166">
        <f t="shared" si="35"/>
        <v>-3922</v>
      </c>
      <c r="K116" s="167">
        <f t="shared" si="37"/>
        <v>3.9362004239136246E-4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51</v>
      </c>
      <c r="E117" s="166">
        <v>4938</v>
      </c>
      <c r="F117" s="166">
        <v>4128</v>
      </c>
      <c r="G117" s="166">
        <v>8419</v>
      </c>
      <c r="H117" s="166">
        <v>4823</v>
      </c>
      <c r="I117" s="167">
        <f t="shared" si="36"/>
        <v>-0.42712911272122578</v>
      </c>
      <c r="J117" s="166">
        <f t="shared" si="35"/>
        <v>-3596</v>
      </c>
      <c r="K117" s="167">
        <f t="shared" si="37"/>
        <v>3.3852165913936185E-4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19816</v>
      </c>
      <c r="E118" s="171">
        <f t="shared" si="39"/>
        <v>83745</v>
      </c>
      <c r="F118" s="171">
        <f t="shared" si="39"/>
        <v>79777</v>
      </c>
      <c r="G118" s="171">
        <f t="shared" si="39"/>
        <v>110727</v>
      </c>
      <c r="H118" s="171">
        <f t="shared" si="39"/>
        <v>108822</v>
      </c>
      <c r="I118" s="172">
        <f t="shared" si="36"/>
        <v>-1.7204475873093261E-2</v>
      </c>
      <c r="J118" s="171">
        <f>H118-G118</f>
        <v>-1905</v>
      </c>
      <c r="K118" s="172">
        <f t="shared" si="37"/>
        <v>7.6381098882155581E-3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90121</v>
      </c>
      <c r="E120" s="178">
        <v>217474</v>
      </c>
      <c r="F120" s="178">
        <v>255454</v>
      </c>
      <c r="G120" s="178">
        <v>261700</v>
      </c>
      <c r="H120" s="178">
        <v>259172</v>
      </c>
      <c r="I120" s="179">
        <f>IFERROR(H120/G120-1,"-")</f>
        <v>-9.6599159342758423E-3</v>
      </c>
      <c r="J120" s="178">
        <f>H120-G120</f>
        <v>-2528</v>
      </c>
      <c r="K120" s="179">
        <f>H120/H$8</f>
        <v>1.8191029533996827E-2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53192</v>
      </c>
      <c r="E121" s="162">
        <v>103610</v>
      </c>
      <c r="F121" s="162">
        <v>128757</v>
      </c>
      <c r="G121" s="162">
        <v>122798</v>
      </c>
      <c r="H121" s="162">
        <v>135541</v>
      </c>
      <c r="I121" s="163">
        <f>IFERROR(H121/G121-1,"-")</f>
        <v>0.10377204840469711</v>
      </c>
      <c r="J121" s="162">
        <f t="shared" ref="J121:J131" si="40">H121-G121</f>
        <v>12743</v>
      </c>
      <c r="K121" s="163">
        <f>H121/H$8</f>
        <v>9.5134904004578573E-3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25238</v>
      </c>
      <c r="E122" s="166">
        <v>46016</v>
      </c>
      <c r="F122" s="166">
        <v>53951</v>
      </c>
      <c r="G122" s="166">
        <v>48646</v>
      </c>
      <c r="H122" s="166">
        <v>58821</v>
      </c>
      <c r="I122" s="167">
        <f>IFERROR(H122/G122-1,"-")</f>
        <v>0.20916416560457174</v>
      </c>
      <c r="J122" s="166">
        <f t="shared" si="40"/>
        <v>10175</v>
      </c>
      <c r="K122" s="167">
        <f>H122/H$8</f>
        <v>4.1285885366444961E-3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27954</v>
      </c>
      <c r="E123" s="166">
        <v>57594</v>
      </c>
      <c r="F123" s="166">
        <v>74806</v>
      </c>
      <c r="G123" s="166">
        <v>74152</v>
      </c>
      <c r="H123" s="166">
        <v>76720</v>
      </c>
      <c r="I123" s="167">
        <f>IFERROR(H123/G123-1,"-")</f>
        <v>3.4631567590894363E-2</v>
      </c>
      <c r="J123" s="166">
        <f t="shared" si="40"/>
        <v>2568</v>
      </c>
      <c r="K123" s="167">
        <f>H123/H$8</f>
        <v>5.3849018638133612E-3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36929</v>
      </c>
      <c r="E124" s="162">
        <v>113864</v>
      </c>
      <c r="F124" s="162">
        <v>126697</v>
      </c>
      <c r="G124" s="162">
        <v>138902</v>
      </c>
      <c r="H124" s="162">
        <v>123631</v>
      </c>
      <c r="I124" s="163">
        <f>IFERROR(H124/G124-1,"-")</f>
        <v>-0.10994082158644225</v>
      </c>
      <c r="J124" s="162">
        <f t="shared" si="40"/>
        <v>-15271</v>
      </c>
      <c r="K124" s="163">
        <f>H124/H$8</f>
        <v>8.6775391335389678E-3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1494</v>
      </c>
      <c r="E125" s="166">
        <v>14904</v>
      </c>
      <c r="F125" s="166">
        <v>15344</v>
      </c>
      <c r="G125" s="166">
        <v>20199</v>
      </c>
      <c r="H125" s="166">
        <v>15319</v>
      </c>
      <c r="I125" s="167">
        <f t="shared" ref="I125:I132" si="41">IFERROR(H125/G125-1,"-")</f>
        <v>-0.24159611861973362</v>
      </c>
      <c r="J125" s="166">
        <f t="shared" si="40"/>
        <v>-4880</v>
      </c>
      <c r="K125" s="167">
        <f t="shared" ref="K125:K132" si="42">H125/H$8</f>
        <v>1.0752256471813983E-3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3843</v>
      </c>
      <c r="E126" s="166">
        <v>14944</v>
      </c>
      <c r="F126" s="166">
        <v>21474</v>
      </c>
      <c r="G126" s="166">
        <v>21080</v>
      </c>
      <c r="H126" s="166">
        <v>20565</v>
      </c>
      <c r="I126" s="167">
        <f t="shared" si="41"/>
        <v>-2.4430740037950649E-2</v>
      </c>
      <c r="J126" s="166">
        <f t="shared" si="40"/>
        <v>-515</v>
      </c>
      <c r="K126" s="167">
        <f t="shared" si="42"/>
        <v>1.4434372631559147E-3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5745</v>
      </c>
      <c r="E127" s="166">
        <v>10364</v>
      </c>
      <c r="F127" s="166">
        <v>12258</v>
      </c>
      <c r="G127" s="166">
        <v>12007</v>
      </c>
      <c r="H127" s="166">
        <v>9985</v>
      </c>
      <c r="I127" s="167">
        <f t="shared" si="41"/>
        <v>-0.16840176563671194</v>
      </c>
      <c r="J127" s="166">
        <f t="shared" si="40"/>
        <v>-2022</v>
      </c>
      <c r="K127" s="167">
        <f t="shared" si="42"/>
        <v>7.008373971607979E-4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443</v>
      </c>
      <c r="E128" s="166">
        <v>2866</v>
      </c>
      <c r="F128" s="166">
        <v>3044</v>
      </c>
      <c r="G128" s="166">
        <v>3437</v>
      </c>
      <c r="H128" s="166">
        <v>3461</v>
      </c>
      <c r="I128" s="167">
        <f t="shared" si="41"/>
        <v>6.9828338667443646E-3</v>
      </c>
      <c r="J128" s="166">
        <f t="shared" si="40"/>
        <v>24</v>
      </c>
      <c r="K128" s="167">
        <f t="shared" si="42"/>
        <v>2.4292420947155948E-4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483</v>
      </c>
      <c r="E129" s="166">
        <v>2059</v>
      </c>
      <c r="F129" s="166">
        <v>2668</v>
      </c>
      <c r="G129" s="166">
        <v>2704</v>
      </c>
      <c r="H129" s="166">
        <v>2609</v>
      </c>
      <c r="I129" s="167">
        <f t="shared" si="41"/>
        <v>-3.5133136094674611E-2</v>
      </c>
      <c r="J129" s="166">
        <f t="shared" si="40"/>
        <v>-95</v>
      </c>
      <c r="K129" s="167">
        <f t="shared" si="42"/>
        <v>1.8312316166174477E-4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55</v>
      </c>
      <c r="E130" s="166">
        <v>1369</v>
      </c>
      <c r="F130" s="166">
        <v>1719</v>
      </c>
      <c r="G130" s="166">
        <v>2286</v>
      </c>
      <c r="H130" s="166">
        <v>1594</v>
      </c>
      <c r="I130" s="167">
        <f t="shared" si="41"/>
        <v>-0.30271216097987752</v>
      </c>
      <c r="J130" s="166">
        <f t="shared" si="40"/>
        <v>-692</v>
      </c>
      <c r="K130" s="167">
        <f t="shared" si="42"/>
        <v>1.1188130306202422E-4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258</v>
      </c>
      <c r="E131" s="166">
        <v>2028</v>
      </c>
      <c r="F131" s="166">
        <v>2743</v>
      </c>
      <c r="G131" s="166">
        <v>3046</v>
      </c>
      <c r="H131" s="166">
        <v>2544</v>
      </c>
      <c r="I131" s="167">
        <f t="shared" si="41"/>
        <v>-0.16480630334865398</v>
      </c>
      <c r="J131" s="166">
        <f t="shared" si="40"/>
        <v>-502</v>
      </c>
      <c r="K131" s="167">
        <f t="shared" si="42"/>
        <v>1.7856087515043262E-4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24608</v>
      </c>
      <c r="E132" s="171">
        <f t="shared" si="44"/>
        <v>65330</v>
      </c>
      <c r="F132" s="171">
        <f t="shared" si="44"/>
        <v>67447</v>
      </c>
      <c r="G132" s="171">
        <f t="shared" si="44"/>
        <v>74143</v>
      </c>
      <c r="H132" s="171">
        <f t="shared" si="44"/>
        <v>67554</v>
      </c>
      <c r="I132" s="172">
        <f t="shared" si="41"/>
        <v>-8.8868807574551845E-2</v>
      </c>
      <c r="J132" s="171">
        <f>H132-G132</f>
        <v>-6589</v>
      </c>
      <c r="K132" s="172">
        <f t="shared" si="42"/>
        <v>4.7415492766950968E-3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113367</v>
      </c>
      <c r="E134" s="178">
        <v>683485</v>
      </c>
      <c r="F134" s="178">
        <v>751714</v>
      </c>
      <c r="G134" s="178">
        <v>831623</v>
      </c>
      <c r="H134" s="178">
        <v>807872</v>
      </c>
      <c r="I134" s="179">
        <f>IFERROR(H134/G134-1,"-")</f>
        <v>-2.8559816166700558E-2</v>
      </c>
      <c r="J134" s="178">
        <f>H134-G134</f>
        <v>-23751</v>
      </c>
      <c r="K134" s="179">
        <f>H134/H$8</f>
        <v>5.6703746591796507E-2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41829</v>
      </c>
      <c r="E135" s="162">
        <v>29184</v>
      </c>
      <c r="F135" s="162">
        <v>38232</v>
      </c>
      <c r="G135" s="162">
        <v>27226</v>
      </c>
      <c r="H135" s="162">
        <v>25509</v>
      </c>
      <c r="I135" s="163">
        <f>IFERROR(H135/G135-1,"-")</f>
        <v>-6.306471754940135E-2</v>
      </c>
      <c r="J135" s="162">
        <f t="shared" ref="J135:J145" si="45">H135-G135</f>
        <v>-1717</v>
      </c>
      <c r="K135" s="163">
        <f>H135/H$8</f>
        <v>1.7904517941086423E-3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32832</v>
      </c>
      <c r="E136" s="166">
        <v>16354</v>
      </c>
      <c r="F136" s="166">
        <v>22378</v>
      </c>
      <c r="G136" s="166">
        <v>13166</v>
      </c>
      <c r="H136" s="166">
        <v>7559</v>
      </c>
      <c r="I136" s="167">
        <f>IFERROR(H136/G136-1,"-")</f>
        <v>-0.42586966428679929</v>
      </c>
      <c r="J136" s="166">
        <f t="shared" si="45"/>
        <v>-5607</v>
      </c>
      <c r="K136" s="167">
        <f>H136/H$8</f>
        <v>5.3055882675397809E-4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8997</v>
      </c>
      <c r="E137" s="166">
        <v>12830</v>
      </c>
      <c r="F137" s="166">
        <v>15854</v>
      </c>
      <c r="G137" s="166">
        <v>14060</v>
      </c>
      <c r="H137" s="166">
        <v>17950</v>
      </c>
      <c r="I137" s="167">
        <f>IFERROR(H137/G137-1,"-")</f>
        <v>0.27667140825035563</v>
      </c>
      <c r="J137" s="166">
        <f t="shared" si="45"/>
        <v>3890</v>
      </c>
      <c r="K137" s="167">
        <f>H137/H$8</f>
        <v>1.2598929673546641E-3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71538</v>
      </c>
      <c r="E138" s="162">
        <v>654301</v>
      </c>
      <c r="F138" s="162">
        <v>713482</v>
      </c>
      <c r="G138" s="162">
        <v>804397</v>
      </c>
      <c r="H138" s="162">
        <v>782363</v>
      </c>
      <c r="I138" s="163">
        <f>IFERROR(H138/G138-1,"-")</f>
        <v>-2.7391947011239481E-2</v>
      </c>
      <c r="J138" s="162">
        <f t="shared" si="45"/>
        <v>-22034</v>
      </c>
      <c r="K138" s="163">
        <f>H138/H$8</f>
        <v>5.4913294797687862E-2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1622</v>
      </c>
      <c r="E139" s="166">
        <v>282708</v>
      </c>
      <c r="F139" s="166">
        <v>271972</v>
      </c>
      <c r="G139" s="166">
        <v>336971</v>
      </c>
      <c r="H139" s="166">
        <v>356153</v>
      </c>
      <c r="I139" s="167">
        <f t="shared" ref="I139:I146" si="46">IFERROR(H139/G139-1,"-")</f>
        <v>5.6924779877200127E-2</v>
      </c>
      <c r="J139" s="166">
        <f t="shared" si="45"/>
        <v>19182</v>
      </c>
      <c r="K139" s="167">
        <f t="shared" ref="K139:K146" si="47">H139/H$8</f>
        <v>2.499803119789781E-2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9134</v>
      </c>
      <c r="E140" s="166">
        <v>49416</v>
      </c>
      <c r="F140" s="166">
        <v>71144</v>
      </c>
      <c r="G140" s="166">
        <v>92268</v>
      </c>
      <c r="H140" s="166">
        <v>76791</v>
      </c>
      <c r="I140" s="167">
        <f t="shared" si="46"/>
        <v>-0.16773962804005726</v>
      </c>
      <c r="J140" s="166">
        <f t="shared" si="45"/>
        <v>-15477</v>
      </c>
      <c r="K140" s="167">
        <f t="shared" si="47"/>
        <v>5.3898852844641793E-3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20913</v>
      </c>
      <c r="E141" s="166">
        <v>71050</v>
      </c>
      <c r="F141" s="166">
        <v>70634</v>
      </c>
      <c r="G141" s="166">
        <v>78254</v>
      </c>
      <c r="H141" s="166">
        <v>65368</v>
      </c>
      <c r="I141" s="167">
        <f t="shared" si="46"/>
        <v>-0.16466889871444268</v>
      </c>
      <c r="J141" s="166">
        <f t="shared" si="45"/>
        <v>-12886</v>
      </c>
      <c r="K141" s="167">
        <f t="shared" si="47"/>
        <v>4.5881160718685065E-3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656</v>
      </c>
      <c r="E142" s="166">
        <v>24719</v>
      </c>
      <c r="F142" s="166">
        <v>27300</v>
      </c>
      <c r="G142" s="166">
        <v>27421</v>
      </c>
      <c r="H142" s="166">
        <v>20398</v>
      </c>
      <c r="I142" s="167">
        <f t="shared" si="46"/>
        <v>-0.25611757412202329</v>
      </c>
      <c r="J142" s="166">
        <f t="shared" si="45"/>
        <v>-7023</v>
      </c>
      <c r="K142" s="167">
        <f t="shared" si="47"/>
        <v>1.431715696273005E-3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2115</v>
      </c>
      <c r="E143" s="166">
        <v>13049</v>
      </c>
      <c r="F143" s="166">
        <v>16150</v>
      </c>
      <c r="G143" s="166">
        <v>19765</v>
      </c>
      <c r="H143" s="166">
        <v>13617</v>
      </c>
      <c r="I143" s="167">
        <f t="shared" si="46"/>
        <v>-0.31105489501644323</v>
      </c>
      <c r="J143" s="166">
        <f t="shared" si="45"/>
        <v>-6148</v>
      </c>
      <c r="K143" s="167">
        <f t="shared" si="47"/>
        <v>9.5576392960827088E-4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180</v>
      </c>
      <c r="E144" s="166">
        <v>13751</v>
      </c>
      <c r="F144" s="166">
        <v>18449</v>
      </c>
      <c r="G144" s="166">
        <v>16191</v>
      </c>
      <c r="H144" s="166">
        <v>17668</v>
      </c>
      <c r="I144" s="167">
        <f t="shared" si="46"/>
        <v>9.1223519239083339E-2</v>
      </c>
      <c r="J144" s="166">
        <f t="shared" si="45"/>
        <v>1477</v>
      </c>
      <c r="K144" s="167">
        <f t="shared" si="47"/>
        <v>1.2400996627978944E-3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171</v>
      </c>
      <c r="E145" s="166">
        <v>6351</v>
      </c>
      <c r="F145" s="166">
        <v>12518</v>
      </c>
      <c r="G145" s="166">
        <v>10444</v>
      </c>
      <c r="H145" s="166">
        <v>8605</v>
      </c>
      <c r="I145" s="167">
        <f t="shared" si="46"/>
        <v>-0.1760819609345079</v>
      </c>
      <c r="J145" s="166">
        <f t="shared" si="45"/>
        <v>-1839</v>
      </c>
      <c r="K145" s="167">
        <f t="shared" si="47"/>
        <v>6.0397654507447828E-4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36747</v>
      </c>
      <c r="E146" s="171">
        <f t="shared" si="49"/>
        <v>193257</v>
      </c>
      <c r="F146" s="171">
        <f t="shared" si="49"/>
        <v>225315</v>
      </c>
      <c r="G146" s="171">
        <f t="shared" si="49"/>
        <v>223083</v>
      </c>
      <c r="H146" s="171">
        <f t="shared" si="49"/>
        <v>223763</v>
      </c>
      <c r="I146" s="172">
        <f t="shared" si="46"/>
        <v>3.0481928250920554E-3</v>
      </c>
      <c r="J146" s="171">
        <f>H146-G146</f>
        <v>680</v>
      </c>
      <c r="K146" s="172">
        <f t="shared" si="47"/>
        <v>1.5705706409703715E-2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58285</v>
      </c>
      <c r="E148" s="178">
        <v>245019</v>
      </c>
      <c r="F148" s="178">
        <v>354884</v>
      </c>
      <c r="G148" s="178">
        <v>325390</v>
      </c>
      <c r="H148" s="178">
        <v>314379</v>
      </c>
      <c r="I148" s="179">
        <f>IFERROR(H148/G148-1,"-")</f>
        <v>-3.3839392728725493E-2</v>
      </c>
      <c r="J148" s="178">
        <f>H148-G148</f>
        <v>-11011</v>
      </c>
      <c r="K148" s="179">
        <f>H148/H$8</f>
        <v>2.2065954940612365E-2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30501</v>
      </c>
      <c r="E149" s="162">
        <v>93154</v>
      </c>
      <c r="F149" s="162">
        <v>131117</v>
      </c>
      <c r="G149" s="162">
        <v>116715</v>
      </c>
      <c r="H149" s="162">
        <v>109923</v>
      </c>
      <c r="I149" s="163">
        <f>IFERROR(H149/G149-1,"-")</f>
        <v>-5.8193034314355518E-2</v>
      </c>
      <c r="J149" s="162">
        <f t="shared" ref="J149:J159" si="50">H149-G149</f>
        <v>-6792</v>
      </c>
      <c r="K149" s="163">
        <f>H149/H$8</f>
        <v>7.7153880028148604E-3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26300</v>
      </c>
      <c r="E150" s="166">
        <v>49973</v>
      </c>
      <c r="F150" s="166">
        <v>86053</v>
      </c>
      <c r="G150" s="166">
        <v>78329</v>
      </c>
      <c r="H150" s="166">
        <v>70428</v>
      </c>
      <c r="I150" s="167">
        <f>IFERROR(H150/G150-1,"-")</f>
        <v>-0.10086940979713777</v>
      </c>
      <c r="J150" s="166">
        <f t="shared" si="50"/>
        <v>-7901</v>
      </c>
      <c r="K150" s="167">
        <f>H150/H$8</f>
        <v>4.9432725295183444E-3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4201</v>
      </c>
      <c r="E151" s="166">
        <v>43181</v>
      </c>
      <c r="F151" s="166">
        <v>45064</v>
      </c>
      <c r="G151" s="166">
        <v>38386</v>
      </c>
      <c r="H151" s="166">
        <v>39495</v>
      </c>
      <c r="I151" s="167">
        <f>IFERROR(H151/G151-1,"-")</f>
        <v>2.889074141614123E-2</v>
      </c>
      <c r="J151" s="166">
        <f t="shared" si="50"/>
        <v>1109</v>
      </c>
      <c r="K151" s="167">
        <f>H151/H$8</f>
        <v>2.772115473296516E-3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27784</v>
      </c>
      <c r="E152" s="162">
        <v>151865</v>
      </c>
      <c r="F152" s="162">
        <v>223767</v>
      </c>
      <c r="G152" s="162">
        <v>208675</v>
      </c>
      <c r="H152" s="162">
        <v>204456</v>
      </c>
      <c r="I152" s="163">
        <f>IFERROR(H152/G152-1,"-")</f>
        <v>-2.021804241044689E-2</v>
      </c>
      <c r="J152" s="162">
        <f t="shared" si="50"/>
        <v>-4219</v>
      </c>
      <c r="K152" s="163">
        <f>H152/H$8</f>
        <v>1.4350566937797505E-2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839</v>
      </c>
      <c r="E153" s="166">
        <v>54150</v>
      </c>
      <c r="F153" s="166">
        <v>90049</v>
      </c>
      <c r="G153" s="166">
        <v>76716</v>
      </c>
      <c r="H153" s="166">
        <v>47566</v>
      </c>
      <c r="I153" s="167">
        <f t="shared" ref="I153:I160" si="51">IFERROR(H153/G153-1,"-")</f>
        <v>-0.37997288701183585</v>
      </c>
      <c r="J153" s="166">
        <f t="shared" si="50"/>
        <v>-29150</v>
      </c>
      <c r="K153" s="167">
        <f t="shared" ref="K153:K160" si="52">H153/H$8</f>
        <v>3.3386110799549836E-3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8411</v>
      </c>
      <c r="E154" s="166">
        <v>45178</v>
      </c>
      <c r="F154" s="166">
        <v>50538</v>
      </c>
      <c r="G154" s="166">
        <v>53951</v>
      </c>
      <c r="H154" s="166">
        <v>49281</v>
      </c>
      <c r="I154" s="167">
        <f t="shared" si="51"/>
        <v>-8.6560026690886138E-2</v>
      </c>
      <c r="J154" s="166">
        <f t="shared" si="50"/>
        <v>-4670</v>
      </c>
      <c r="K154" s="167">
        <f t="shared" si="52"/>
        <v>3.4589852548303733E-3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6732</v>
      </c>
      <c r="E155" s="166">
        <v>13665</v>
      </c>
      <c r="F155" s="166">
        <v>28309</v>
      </c>
      <c r="G155" s="166">
        <v>18476</v>
      </c>
      <c r="H155" s="166">
        <v>53782</v>
      </c>
      <c r="I155" s="167">
        <f t="shared" si="51"/>
        <v>1.9109114526953888</v>
      </c>
      <c r="J155" s="166">
        <f t="shared" si="50"/>
        <v>35306</v>
      </c>
      <c r="K155" s="167">
        <f t="shared" si="52"/>
        <v>3.7749060484829275E-3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1133</v>
      </c>
      <c r="E156" s="166">
        <v>2998</v>
      </c>
      <c r="F156" s="166">
        <v>5150</v>
      </c>
      <c r="G156" s="166">
        <v>6760</v>
      </c>
      <c r="H156" s="166">
        <v>6029</v>
      </c>
      <c r="I156" s="167">
        <f t="shared" si="51"/>
        <v>-0.1081360946745562</v>
      </c>
      <c r="J156" s="166">
        <f t="shared" si="50"/>
        <v>-731</v>
      </c>
      <c r="K156" s="167">
        <f t="shared" si="52"/>
        <v>4.2316962118001507E-4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1071</v>
      </c>
      <c r="E157" s="166">
        <v>9510</v>
      </c>
      <c r="F157" s="166">
        <v>10976</v>
      </c>
      <c r="G157" s="166">
        <v>8469</v>
      </c>
      <c r="H157" s="166">
        <v>7703</v>
      </c>
      <c r="I157" s="167">
        <f t="shared" si="51"/>
        <v>-9.0447514464517598E-2</v>
      </c>
      <c r="J157" s="166">
        <f t="shared" si="50"/>
        <v>-766</v>
      </c>
      <c r="K157" s="167">
        <f t="shared" si="52"/>
        <v>5.4066604610211581E-4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192</v>
      </c>
      <c r="E158" s="166">
        <v>1264</v>
      </c>
      <c r="F158" s="166">
        <v>2945</v>
      </c>
      <c r="G158" s="166">
        <v>2070</v>
      </c>
      <c r="H158" s="166">
        <v>1577</v>
      </c>
      <c r="I158" s="167">
        <f t="shared" si="51"/>
        <v>-0.23816425120772944</v>
      </c>
      <c r="J158" s="166">
        <f t="shared" si="50"/>
        <v>-493</v>
      </c>
      <c r="K158" s="167">
        <f t="shared" si="52"/>
        <v>1.1068808966675795E-4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151</v>
      </c>
      <c r="E159" s="166">
        <v>2482</v>
      </c>
      <c r="F159" s="166">
        <v>3820</v>
      </c>
      <c r="G159" s="166">
        <v>3620</v>
      </c>
      <c r="H159" s="166">
        <v>2672</v>
      </c>
      <c r="I159" s="167">
        <f t="shared" si="51"/>
        <v>-0.26187845303867407</v>
      </c>
      <c r="J159" s="166">
        <f t="shared" si="50"/>
        <v>-948</v>
      </c>
      <c r="K159" s="167">
        <f t="shared" si="52"/>
        <v>1.8754507012655502E-4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9255</v>
      </c>
      <c r="E160" s="171">
        <f t="shared" si="54"/>
        <v>22618</v>
      </c>
      <c r="F160" s="171">
        <f t="shared" si="54"/>
        <v>31980</v>
      </c>
      <c r="G160" s="171">
        <f t="shared" si="54"/>
        <v>38613</v>
      </c>
      <c r="H160" s="171">
        <f t="shared" si="54"/>
        <v>35846</v>
      </c>
      <c r="I160" s="172">
        <f t="shared" si="51"/>
        <v>-7.165980369305669E-2</v>
      </c>
      <c r="J160" s="171">
        <f>H160-G160</f>
        <v>-2767</v>
      </c>
      <c r="K160" s="172">
        <f t="shared" si="52"/>
        <v>2.5159957274537765E-3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1E473-47CF-4251-81BB-1E49576977D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CD5B2-0A53-4FC6-A58A-E72A36BBF2D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4EA5-BE5E-49E8-9197-15EC95956FB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3"/>
      <c r="C9" s="285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3"/>
      <c r="C10" s="285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3"/>
      <c r="C11" s="285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3"/>
      <c r="C12" s="285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3"/>
      <c r="C13" s="285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3"/>
      <c r="C14" s="285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3"/>
      <c r="C15" s="285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3"/>
      <c r="C16" s="285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3"/>
      <c r="C17" s="286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3"/>
      <c r="C20" s="288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3"/>
      <c r="C21" s="288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3"/>
      <c r="C22" s="288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3"/>
      <c r="C23" s="288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3"/>
      <c r="C24" s="288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3"/>
      <c r="C25" s="288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3"/>
      <c r="C26" s="288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3"/>
      <c r="C27" s="288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3"/>
      <c r="C28" s="289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3"/>
      <c r="C29" s="290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3"/>
      <c r="C31" s="285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3"/>
      <c r="C32" s="285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3"/>
      <c r="C33" s="285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3"/>
      <c r="C34" s="285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3"/>
      <c r="C35" s="285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3"/>
      <c r="C36" s="285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3"/>
      <c r="C37" s="285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3"/>
      <c r="C38" s="285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3"/>
      <c r="C39" s="286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3"/>
      <c r="C40" s="299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3"/>
      <c r="C41" s="300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3"/>
      <c r="C42" s="300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3"/>
      <c r="C43" s="300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3"/>
      <c r="C44" s="300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3"/>
      <c r="C45" s="300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3"/>
      <c r="C46" s="300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3"/>
      <c r="C47" s="300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3"/>
      <c r="C48" s="300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3"/>
      <c r="C49" s="300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3"/>
      <c r="C50" s="301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3"/>
      <c r="C52" s="292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3"/>
      <c r="C53" s="292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3"/>
      <c r="C54" s="292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3"/>
      <c r="C55" s="292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3"/>
      <c r="C56" s="292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3"/>
      <c r="C57" s="292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3"/>
      <c r="C58" s="292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3"/>
      <c r="C59" s="292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3"/>
      <c r="C60" s="292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3"/>
      <c r="C61" s="293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3"/>
      <c r="C64" s="296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3"/>
      <c r="C65" s="296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3"/>
      <c r="C66" s="296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3"/>
      <c r="C67" s="296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3"/>
      <c r="C68" s="296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3"/>
      <c r="C69" s="296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3"/>
      <c r="C70" s="296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3"/>
      <c r="C71" s="296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4"/>
      <c r="C72" s="297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3"/>
      <c r="C82" s="285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3"/>
      <c r="C83" s="285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3"/>
      <c r="C84" s="285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3"/>
      <c r="C85" s="285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3"/>
      <c r="C86" s="285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3"/>
      <c r="C87" s="285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3"/>
      <c r="C88" s="285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3"/>
      <c r="C90" s="286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3"/>
      <c r="C93" s="288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3"/>
      <c r="C94" s="288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3"/>
      <c r="C95" s="288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3"/>
      <c r="C96" s="288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3"/>
      <c r="C97" s="288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3"/>
      <c r="C98" s="288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3"/>
      <c r="C99" s="288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3"/>
      <c r="C100" s="288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3"/>
      <c r="C101" s="289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3"/>
      <c r="C102" s="290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3"/>
      <c r="C104" s="285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3"/>
      <c r="C105" s="285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3"/>
      <c r="C106" s="285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3"/>
      <c r="C107" s="285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3"/>
      <c r="C108" s="285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3"/>
      <c r="C109" s="285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3"/>
      <c r="C110" s="285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3"/>
      <c r="C111" s="285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3"/>
      <c r="C112" s="286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3"/>
      <c r="C125" s="292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3"/>
      <c r="C126" s="292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3"/>
      <c r="C127" s="292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3"/>
      <c r="C128" s="292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3"/>
      <c r="C129" s="292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3"/>
      <c r="C130" s="292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3"/>
      <c r="C131" s="292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3"/>
      <c r="C132" s="292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3"/>
      <c r="C133" s="292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3"/>
      <c r="C134" s="293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3"/>
      <c r="C137" s="288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3"/>
      <c r="C138" s="288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3"/>
      <c r="C139" s="288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3"/>
      <c r="C140" s="288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3"/>
      <c r="C141" s="288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3"/>
      <c r="C142" s="288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3"/>
      <c r="C143" s="288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3"/>
      <c r="C144" s="288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4"/>
      <c r="C145" s="289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7446A-282A-41BC-B07B-36DE12BD7926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3" si="2">IFERROR(M9-K9,"-")</f>
        <v>-5.3443168705218369E-2</v>
      </c>
    </row>
    <row r="10" spans="1:15" x14ac:dyDescent="0.25">
      <c r="A10" s="1" t="s">
        <v>74</v>
      </c>
      <c r="B10" s="119" t="s">
        <v>75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76</v>
      </c>
      <c r="B11" s="119" t="s">
        <v>77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6.9612703079707323</v>
      </c>
      <c r="N21" s="192">
        <v>-9.8457671756199794E-2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2" t="s">
        <v>291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5.3996354522670309</v>
      </c>
      <c r="D31" s="190">
        <v>-1.0487566639155421</v>
      </c>
      <c r="E31" s="189">
        <v>3.2507989907485282</v>
      </c>
      <c r="F31" s="190">
        <f t="shared" ref="F31:J43" si="3">IFERROR(E31-C31,"-")</f>
        <v>-2.1488364615185027</v>
      </c>
      <c r="G31" s="189">
        <v>4.966194354568783</v>
      </c>
      <c r="H31" s="190">
        <f t="shared" si="3"/>
        <v>1.7153953638202548</v>
      </c>
      <c r="I31" s="189">
        <v>5.6963794683776348</v>
      </c>
      <c r="J31" s="190">
        <f t="shared" si="3"/>
        <v>0.73018511380885176</v>
      </c>
      <c r="K31" s="189">
        <v>5.7876056338028166</v>
      </c>
      <c r="L31" s="190">
        <f t="shared" ref="L31:N43" si="4">IFERROR(K31-I31,"-")</f>
        <v>9.1226165425181804E-2</v>
      </c>
      <c r="M31" s="189">
        <v>4.8628096806530143</v>
      </c>
      <c r="N31" s="190">
        <f t="shared" si="4"/>
        <v>-0.92479595314980223</v>
      </c>
    </row>
    <row r="32" spans="1:15" x14ac:dyDescent="0.25">
      <c r="B32" s="119" t="s">
        <v>75</v>
      </c>
      <c r="C32" s="189">
        <v>4.0778135815729799</v>
      </c>
      <c r="D32" s="190">
        <v>-1.5527726053103628</v>
      </c>
      <c r="E32" s="189">
        <v>2.6325698525002998</v>
      </c>
      <c r="F32" s="190">
        <f t="shared" si="3"/>
        <v>-1.4452437290726801</v>
      </c>
      <c r="G32" s="189">
        <v>3.9576526896264697</v>
      </c>
      <c r="H32" s="190">
        <f t="shared" si="3"/>
        <v>1.3250828371261698</v>
      </c>
      <c r="I32" s="189">
        <v>5.0522075910147173</v>
      </c>
      <c r="J32" s="190">
        <f t="shared" si="3"/>
        <v>1.0945549013882476</v>
      </c>
      <c r="K32" s="189">
        <v>5.333158653216298</v>
      </c>
      <c r="L32" s="190">
        <f t="shared" si="4"/>
        <v>0.28095106220158073</v>
      </c>
      <c r="M32" s="189">
        <v>4.3661538461538463</v>
      </c>
      <c r="N32" s="190">
        <f t="shared" si="4"/>
        <v>-0.96700480706245173</v>
      </c>
    </row>
    <row r="33" spans="2:15" x14ac:dyDescent="0.25">
      <c r="B33" s="119" t="s">
        <v>77</v>
      </c>
      <c r="C33" s="189">
        <v>4.4766025641025644</v>
      </c>
      <c r="D33" s="190">
        <v>-0.81736017850935383</v>
      </c>
      <c r="E33" s="189">
        <v>2.6382978723404253</v>
      </c>
      <c r="F33" s="190">
        <f t="shared" si="3"/>
        <v>-1.8383046917621391</v>
      </c>
      <c r="G33" s="189">
        <v>4.8065188089694892</v>
      </c>
      <c r="H33" s="190">
        <f t="shared" si="3"/>
        <v>2.1682209366290639</v>
      </c>
      <c r="I33" s="189">
        <v>4.6109823911028727</v>
      </c>
      <c r="J33" s="190">
        <f t="shared" si="3"/>
        <v>-0.19553641786661657</v>
      </c>
      <c r="K33" s="189">
        <v>4.5300551470588237</v>
      </c>
      <c r="L33" s="190">
        <f t="shared" si="4"/>
        <v>-8.092724404404894E-2</v>
      </c>
      <c r="M33" s="189">
        <v>4.6010896775143575</v>
      </c>
      <c r="N33" s="190">
        <f t="shared" si="4"/>
        <v>7.1034530455533762E-2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2.7222969941677881</v>
      </c>
      <c r="F34" s="190" t="str">
        <f>IFERROR(E34-C34,"-")</f>
        <v>-</v>
      </c>
      <c r="G34" s="189">
        <v>3.9488382484361035</v>
      </c>
      <c r="H34" s="190">
        <f>IFERROR(G34-E34,"-")</f>
        <v>1.2265412542683154</v>
      </c>
      <c r="I34" s="189">
        <v>4.0137828784800398</v>
      </c>
      <c r="J34" s="190">
        <f>IFERROR(I34-G34,"-")</f>
        <v>6.4944630043936247E-2</v>
      </c>
      <c r="K34" s="189">
        <v>4.3234122593494133</v>
      </c>
      <c r="L34" s="190">
        <f>IFERROR(K34-I34,"-")</f>
        <v>0.30962938086937353</v>
      </c>
      <c r="M34" s="189">
        <v>4.1750996626801591</v>
      </c>
      <c r="N34" s="190">
        <f t="shared" si="4"/>
        <v>-0.14831259666925423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2.6605492297387809</v>
      </c>
      <c r="F35" s="190" t="str">
        <f t="shared" si="3"/>
        <v>-</v>
      </c>
      <c r="G35" s="189">
        <v>3.7467770772560458</v>
      </c>
      <c r="H35" s="190">
        <f t="shared" si="3"/>
        <v>1.0862278475172649</v>
      </c>
      <c r="I35" s="189">
        <v>3.7665472874386525</v>
      </c>
      <c r="J35" s="190">
        <f t="shared" si="3"/>
        <v>1.9770210182606718E-2</v>
      </c>
      <c r="K35" s="189">
        <v>3.8825780064648066</v>
      </c>
      <c r="L35" s="190">
        <f t="shared" si="4"/>
        <v>0.11603071902615403</v>
      </c>
      <c r="M35" s="189">
        <v>3.5009732675837011</v>
      </c>
      <c r="N35" s="190">
        <f t="shared" si="4"/>
        <v>-0.38160473888110547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3.1300522211889263</v>
      </c>
      <c r="F36" s="190" t="str">
        <f t="shared" si="3"/>
        <v>-</v>
      </c>
      <c r="G36" s="189">
        <v>3.8604025068408507</v>
      </c>
      <c r="H36" s="190">
        <f t="shared" si="3"/>
        <v>0.73035028565192439</v>
      </c>
      <c r="I36" s="189">
        <v>3.5541641905085322</v>
      </c>
      <c r="J36" s="190">
        <f t="shared" si="3"/>
        <v>-0.30623831633231857</v>
      </c>
      <c r="K36" s="189">
        <v>3.716340206185567</v>
      </c>
      <c r="L36" s="190">
        <f t="shared" si="4"/>
        <v>0.16217601567703488</v>
      </c>
      <c r="M36" s="189"/>
      <c r="N36" s="190"/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3.9157191278636505</v>
      </c>
      <c r="F37" s="190" t="str">
        <f t="shared" si="3"/>
        <v>-</v>
      </c>
      <c r="G37" s="189">
        <v>4.3538162147898936</v>
      </c>
      <c r="H37" s="190">
        <f t="shared" si="3"/>
        <v>0.43809708692624305</v>
      </c>
      <c r="I37" s="189">
        <v>4.6739476972125287</v>
      </c>
      <c r="J37" s="190">
        <f t="shared" si="3"/>
        <v>0.32013148242263512</v>
      </c>
      <c r="K37" s="189">
        <v>4.7819376528117363</v>
      </c>
      <c r="L37" s="190">
        <f t="shared" si="4"/>
        <v>0.10798995559920765</v>
      </c>
      <c r="M37" s="189"/>
      <c r="N37" s="190"/>
    </row>
    <row r="38" spans="2:15" x14ac:dyDescent="0.25">
      <c r="B38" s="119" t="s">
        <v>87</v>
      </c>
      <c r="C38" s="189">
        <v>3.6635724242808263</v>
      </c>
      <c r="D38" s="190">
        <v>-1.0078994844681115</v>
      </c>
      <c r="E38" s="189">
        <v>4.722777006892473</v>
      </c>
      <c r="F38" s="190">
        <f t="shared" si="3"/>
        <v>1.0592045826116467</v>
      </c>
      <c r="G38" s="189">
        <v>4.9381933438985737</v>
      </c>
      <c r="H38" s="190">
        <f t="shared" si="3"/>
        <v>0.21541633700610063</v>
      </c>
      <c r="I38" s="189">
        <v>4.8646268822375971</v>
      </c>
      <c r="J38" s="190">
        <f t="shared" si="3"/>
        <v>-7.3566461660976579E-2</v>
      </c>
      <c r="K38" s="189">
        <v>4.8464105008432936</v>
      </c>
      <c r="L38" s="190">
        <f t="shared" si="4"/>
        <v>-1.8216381394303482E-2</v>
      </c>
      <c r="M38" s="189"/>
      <c r="N38" s="190"/>
    </row>
    <row r="39" spans="2:15" x14ac:dyDescent="0.25">
      <c r="B39" s="119" t="s">
        <v>89</v>
      </c>
      <c r="C39" s="189">
        <v>3.0958340061359602</v>
      </c>
      <c r="D39" s="190">
        <v>-1.7125413501455569</v>
      </c>
      <c r="E39" s="189">
        <v>4.2850326846494857</v>
      </c>
      <c r="F39" s="190">
        <f t="shared" si="3"/>
        <v>1.1891986785135256</v>
      </c>
      <c r="G39" s="189">
        <v>4.6020143445750037</v>
      </c>
      <c r="H39" s="190">
        <f t="shared" si="3"/>
        <v>0.31698165992551797</v>
      </c>
      <c r="I39" s="189">
        <v>4.5418088259969798</v>
      </c>
      <c r="J39" s="190">
        <f t="shared" si="3"/>
        <v>-6.020551857802392E-2</v>
      </c>
      <c r="K39" s="189">
        <v>4.6623670798464731</v>
      </c>
      <c r="L39" s="190">
        <f t="shared" si="4"/>
        <v>0.12055825384949337</v>
      </c>
      <c r="M39" s="189"/>
      <c r="N39" s="190"/>
    </row>
    <row r="40" spans="2:15" x14ac:dyDescent="0.25">
      <c r="B40" s="119" t="s">
        <v>91</v>
      </c>
      <c r="C40" s="189">
        <v>2.8831619894415117</v>
      </c>
      <c r="D40" s="190">
        <v>-1.5524168965310747</v>
      </c>
      <c r="E40" s="189">
        <v>4.1557573981834164</v>
      </c>
      <c r="F40" s="190">
        <f t="shared" si="3"/>
        <v>1.2725954087419047</v>
      </c>
      <c r="G40" s="189">
        <v>4.7164167004458859</v>
      </c>
      <c r="H40" s="190">
        <f t="shared" si="3"/>
        <v>0.56065930226246952</v>
      </c>
      <c r="I40" s="189">
        <v>4.5896226415094343</v>
      </c>
      <c r="J40" s="190">
        <f t="shared" si="3"/>
        <v>-0.12679405893645157</v>
      </c>
      <c r="K40" s="189">
        <v>4.7061082662765177</v>
      </c>
      <c r="L40" s="190">
        <f t="shared" si="4"/>
        <v>0.11648562476708335</v>
      </c>
      <c r="M40" s="189"/>
      <c r="N40" s="190"/>
    </row>
    <row r="41" spans="2:15" x14ac:dyDescent="0.25">
      <c r="B41" s="119" t="s">
        <v>93</v>
      </c>
      <c r="C41" s="189">
        <v>3.9435465513316639</v>
      </c>
      <c r="D41" s="190">
        <v>-0.51083159667298572</v>
      </c>
      <c r="E41" s="189">
        <v>4.535933081998115</v>
      </c>
      <c r="F41" s="190">
        <f t="shared" si="3"/>
        <v>0.59238653066645108</v>
      </c>
      <c r="G41" s="189">
        <v>4.8944105589441058</v>
      </c>
      <c r="H41" s="190">
        <f t="shared" si="3"/>
        <v>0.35847747694599086</v>
      </c>
      <c r="I41" s="189">
        <v>5.3227344992050876</v>
      </c>
      <c r="J41" s="190">
        <f t="shared" si="3"/>
        <v>0.42832394026098175</v>
      </c>
      <c r="K41" s="189">
        <v>4.7238556010420547</v>
      </c>
      <c r="L41" s="190">
        <f t="shared" si="4"/>
        <v>-0.59887889816303286</v>
      </c>
      <c r="M41" s="189"/>
      <c r="N41" s="190"/>
    </row>
    <row r="42" spans="2:15" x14ac:dyDescent="0.25">
      <c r="B42" s="119" t="s">
        <v>95</v>
      </c>
      <c r="C42" s="189">
        <v>3.5629353636805443</v>
      </c>
      <c r="D42" s="190">
        <v>-0.92472791643556596</v>
      </c>
      <c r="E42" s="189">
        <v>4.2730122542034765</v>
      </c>
      <c r="F42" s="190">
        <f t="shared" si="3"/>
        <v>0.71007689052293221</v>
      </c>
      <c r="G42" s="189">
        <v>5.4105883264863186</v>
      </c>
      <c r="H42" s="190">
        <f t="shared" si="3"/>
        <v>1.1375760722828421</v>
      </c>
      <c r="I42" s="189">
        <v>4.9361162751394287</v>
      </c>
      <c r="J42" s="190">
        <f t="shared" si="3"/>
        <v>-0.47447205134688986</v>
      </c>
      <c r="K42" s="189">
        <v>4.7896975862387867</v>
      </c>
      <c r="L42" s="190">
        <f t="shared" si="4"/>
        <v>-0.14641868890064202</v>
      </c>
      <c r="M42" s="189"/>
      <c r="N42" s="190"/>
    </row>
    <row r="43" spans="2:15" ht="15.75" x14ac:dyDescent="0.25">
      <c r="B43" s="122" t="s">
        <v>32</v>
      </c>
      <c r="C43" s="191">
        <v>3.5573192538793359</v>
      </c>
      <c r="D43" s="192">
        <v>-0.98814303764438538</v>
      </c>
      <c r="E43" s="191">
        <v>3.7405244280728964</v>
      </c>
      <c r="F43" s="192">
        <f t="shared" si="3"/>
        <v>0.18320517419356053</v>
      </c>
      <c r="G43" s="191">
        <v>4.4598857186981196</v>
      </c>
      <c r="H43" s="192">
        <f t="shared" si="3"/>
        <v>0.71936129062522314</v>
      </c>
      <c r="I43" s="191">
        <v>4.5024130635991009</v>
      </c>
      <c r="J43" s="192">
        <f t="shared" si="3"/>
        <v>4.2527344900981312E-2</v>
      </c>
      <c r="K43" s="191">
        <v>4.5891397178328877</v>
      </c>
      <c r="L43" s="192">
        <f t="shared" si="4"/>
        <v>8.6726654233786782E-2</v>
      </c>
      <c r="M43" s="191">
        <v>4.1407810700450218</v>
      </c>
      <c r="N43" s="192">
        <v>-0.45705069064560266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2" t="s">
        <v>292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6.489559164733179</v>
      </c>
      <c r="D53" s="190">
        <v>-0.61754466040343292</v>
      </c>
      <c r="E53" s="189">
        <v>5.7575210589651027</v>
      </c>
      <c r="F53" s="190">
        <f t="shared" ref="F53:J65" si="5">IFERROR(E53-C53,"-")</f>
        <v>-0.73203810576807626</v>
      </c>
      <c r="G53" s="189">
        <v>6.3740490278951816</v>
      </c>
      <c r="H53" s="190">
        <f t="shared" si="5"/>
        <v>0.61652796893007888</v>
      </c>
      <c r="I53" s="189">
        <v>6.566951566951567</v>
      </c>
      <c r="J53" s="190">
        <f t="shared" si="5"/>
        <v>0.19290253905638544</v>
      </c>
      <c r="K53" s="189">
        <v>6.2255353211927158</v>
      </c>
      <c r="L53" s="190">
        <f t="shared" ref="L53:N65" si="6">IFERROR(K53-I53,"-")</f>
        <v>-0.34141624575885121</v>
      </c>
      <c r="M53" s="189">
        <v>5.7360690137561203</v>
      </c>
      <c r="N53" s="190">
        <f t="shared" si="6"/>
        <v>-0.48946630743659547</v>
      </c>
    </row>
    <row r="54" spans="1:15" x14ac:dyDescent="0.25">
      <c r="A54" s="1">
        <v>2</v>
      </c>
      <c r="B54" s="119" t="s">
        <v>75</v>
      </c>
      <c r="C54" s="189">
        <v>4.5534747292418771</v>
      </c>
      <c r="D54" s="190">
        <v>-2.2804353053601991</v>
      </c>
      <c r="E54" s="189">
        <v>4.5533578656853724</v>
      </c>
      <c r="F54" s="190">
        <f t="shared" si="5"/>
        <v>-1.1686355650475377E-4</v>
      </c>
      <c r="G54" s="189">
        <v>4.9751328777524675</v>
      </c>
      <c r="H54" s="190">
        <f t="shared" si="5"/>
        <v>0.42177501206709511</v>
      </c>
      <c r="I54" s="189">
        <v>5.4543435340572559</v>
      </c>
      <c r="J54" s="190">
        <f t="shared" si="5"/>
        <v>0.47921065630478843</v>
      </c>
      <c r="K54" s="189">
        <v>5.2079124579124576</v>
      </c>
      <c r="L54" s="190">
        <f t="shared" si="6"/>
        <v>-0.24643107614479831</v>
      </c>
      <c r="M54" s="189">
        <v>5.0129468055164645</v>
      </c>
      <c r="N54" s="190">
        <f t="shared" si="6"/>
        <v>-0.19496565239599306</v>
      </c>
    </row>
    <row r="55" spans="1:15" x14ac:dyDescent="0.25">
      <c r="A55" s="1">
        <v>3</v>
      </c>
      <c r="B55" s="119" t="s">
        <v>77</v>
      </c>
      <c r="C55" s="189">
        <v>4.9200463499420621</v>
      </c>
      <c r="D55" s="190">
        <v>-0.21976578878626185</v>
      </c>
      <c r="E55" s="189">
        <v>3.9244038559107053</v>
      </c>
      <c r="F55" s="190">
        <f t="shared" si="5"/>
        <v>-0.99564249403135685</v>
      </c>
      <c r="G55" s="189">
        <v>5.8718330849478386</v>
      </c>
      <c r="H55" s="190">
        <f t="shared" si="5"/>
        <v>1.9474292290371333</v>
      </c>
      <c r="I55" s="189">
        <v>5.0450780196493934</v>
      </c>
      <c r="J55" s="190">
        <f t="shared" si="5"/>
        <v>-0.82675506529844522</v>
      </c>
      <c r="K55" s="189">
        <v>4.8511896178803173</v>
      </c>
      <c r="L55" s="190">
        <f t="shared" si="6"/>
        <v>-0.19388840176907607</v>
      </c>
      <c r="M55" s="189">
        <v>4.9315508021390375</v>
      </c>
      <c r="N55" s="190">
        <f t="shared" si="6"/>
        <v>8.0361184258720186E-2</v>
      </c>
    </row>
    <row r="56" spans="1:15" x14ac:dyDescent="0.25">
      <c r="A56" s="1">
        <v>4</v>
      </c>
      <c r="B56" s="119" t="s">
        <v>79</v>
      </c>
      <c r="C56" s="189" t="s">
        <v>250</v>
      </c>
      <c r="D56" s="190" t="s">
        <v>250</v>
      </c>
      <c r="E56" s="189">
        <v>3.3561384104913889</v>
      </c>
      <c r="F56" s="190" t="str">
        <f>IFERROR(E56-C56,"-")</f>
        <v>-</v>
      </c>
      <c r="G56" s="189">
        <v>4.8981984863020998</v>
      </c>
      <c r="H56" s="190">
        <f>IFERROR(G56-E56,"-")</f>
        <v>1.5420600758107108</v>
      </c>
      <c r="I56" s="189">
        <v>4.6936875122524997</v>
      </c>
      <c r="J56" s="190">
        <f>IFERROR(I56-G56,"-")</f>
        <v>-0.20451097404960006</v>
      </c>
      <c r="K56" s="189">
        <v>4.7204922617937726</v>
      </c>
      <c r="L56" s="190">
        <f>IFERROR(K56-I56,"-")</f>
        <v>2.6804749541272876E-2</v>
      </c>
      <c r="M56" s="189">
        <v>4.9099209593894795</v>
      </c>
      <c r="N56" s="190">
        <f t="shared" si="6"/>
        <v>0.18942869759570691</v>
      </c>
    </row>
    <row r="57" spans="1:15" x14ac:dyDescent="0.25">
      <c r="A57" s="1">
        <v>5</v>
      </c>
      <c r="B57" s="119" t="s">
        <v>81</v>
      </c>
      <c r="C57" s="189" t="s">
        <v>250</v>
      </c>
      <c r="D57" s="190" t="s">
        <v>250</v>
      </c>
      <c r="E57" s="189">
        <v>3.1633121855173925</v>
      </c>
      <c r="F57" s="190" t="str">
        <f t="shared" si="5"/>
        <v>-</v>
      </c>
      <c r="G57" s="189">
        <v>4.7135969141755059</v>
      </c>
      <c r="H57" s="190">
        <f t="shared" si="5"/>
        <v>1.5502847286581134</v>
      </c>
      <c r="I57" s="189">
        <v>4.5477278191873047</v>
      </c>
      <c r="J57" s="190">
        <f t="shared" si="5"/>
        <v>-0.16586909498820113</v>
      </c>
      <c r="K57" s="189">
        <v>4.3936494127881689</v>
      </c>
      <c r="L57" s="190">
        <f t="shared" si="6"/>
        <v>-0.15407840639913584</v>
      </c>
      <c r="M57" s="189">
        <v>4.5354577510774456</v>
      </c>
      <c r="N57" s="190">
        <f t="shared" si="6"/>
        <v>0.14180833828927675</v>
      </c>
    </row>
    <row r="58" spans="1:15" x14ac:dyDescent="0.25">
      <c r="A58" s="1">
        <v>6</v>
      </c>
      <c r="B58" s="119" t="s">
        <v>83</v>
      </c>
      <c r="C58" s="189" t="s">
        <v>250</v>
      </c>
      <c r="D58" s="190" t="s">
        <v>250</v>
      </c>
      <c r="E58" s="189">
        <v>3.8764035667107</v>
      </c>
      <c r="F58" s="190" t="str">
        <f t="shared" si="5"/>
        <v>-</v>
      </c>
      <c r="G58" s="189">
        <v>4.5667229729729728</v>
      </c>
      <c r="H58" s="190">
        <f t="shared" si="5"/>
        <v>0.69031940626227284</v>
      </c>
      <c r="I58" s="189">
        <v>4.2290403667011685</v>
      </c>
      <c r="J58" s="190">
        <f t="shared" si="5"/>
        <v>-0.33768260627180435</v>
      </c>
      <c r="K58" s="189">
        <v>4.3297200409696144</v>
      </c>
      <c r="L58" s="190">
        <f t="shared" si="6"/>
        <v>0.10067967426844593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250</v>
      </c>
      <c r="D59" s="190" t="s">
        <v>250</v>
      </c>
      <c r="E59" s="189">
        <v>4.8507611003207014</v>
      </c>
      <c r="F59" s="190" t="str">
        <f t="shared" si="5"/>
        <v>-</v>
      </c>
      <c r="G59" s="189">
        <v>5.3125453226976074</v>
      </c>
      <c r="H59" s="190">
        <f t="shared" si="5"/>
        <v>0.46178422237690597</v>
      </c>
      <c r="I59" s="189">
        <v>5.6553571428571425</v>
      </c>
      <c r="J59" s="190">
        <f t="shared" si="5"/>
        <v>0.34281182015953515</v>
      </c>
      <c r="K59" s="189">
        <v>5.6020038003109347</v>
      </c>
      <c r="L59" s="190">
        <f t="shared" si="6"/>
        <v>-5.3353342546207827E-2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4.4993650556510048</v>
      </c>
      <c r="D60" s="190">
        <v>-1.7307103789177063</v>
      </c>
      <c r="E60" s="189">
        <v>5.66058465764175</v>
      </c>
      <c r="F60" s="190">
        <f t="shared" si="5"/>
        <v>1.1612196019907453</v>
      </c>
      <c r="G60" s="189">
        <v>5.8033076186154391</v>
      </c>
      <c r="H60" s="190">
        <f t="shared" si="5"/>
        <v>0.14272296097368908</v>
      </c>
      <c r="I60" s="189">
        <v>5.9049734748010607</v>
      </c>
      <c r="J60" s="190">
        <f t="shared" si="5"/>
        <v>0.10166585618562163</v>
      </c>
      <c r="K60" s="189">
        <v>5.660773347765951</v>
      </c>
      <c r="L60" s="190">
        <f t="shared" si="6"/>
        <v>-0.24420012703510974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3.8355297838692675</v>
      </c>
      <c r="D61" s="190">
        <v>-2.087686029111822</v>
      </c>
      <c r="E61" s="189">
        <v>5.2874042209974457</v>
      </c>
      <c r="F61" s="190">
        <f t="shared" si="5"/>
        <v>1.4518744371281782</v>
      </c>
      <c r="G61" s="189">
        <v>5.4376607785971531</v>
      </c>
      <c r="H61" s="190">
        <f t="shared" si="5"/>
        <v>0.15025655759970746</v>
      </c>
      <c r="I61" s="189">
        <v>5.3570825911690259</v>
      </c>
      <c r="J61" s="190">
        <f t="shared" si="5"/>
        <v>-8.0578187428127279E-2</v>
      </c>
      <c r="K61" s="189">
        <v>5.4076610102212959</v>
      </c>
      <c r="L61" s="190">
        <f t="shared" si="6"/>
        <v>5.0578419052270007E-2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3.7902843601895735</v>
      </c>
      <c r="D62" s="190">
        <v>-1.4126548365795535</v>
      </c>
      <c r="E62" s="189">
        <v>5.3159762078680997</v>
      </c>
      <c r="F62" s="190">
        <f t="shared" si="5"/>
        <v>1.5256918476785262</v>
      </c>
      <c r="G62" s="189">
        <v>5.2120803724577307</v>
      </c>
      <c r="H62" s="190">
        <f t="shared" si="5"/>
        <v>-0.10389583541036895</v>
      </c>
      <c r="I62" s="189">
        <v>5.5661025912215756</v>
      </c>
      <c r="J62" s="190">
        <f t="shared" si="5"/>
        <v>0.35402221876384488</v>
      </c>
      <c r="K62" s="189">
        <v>5.3289869608826477</v>
      </c>
      <c r="L62" s="190">
        <f t="shared" si="6"/>
        <v>-0.23711563033892791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5.4083703233988585</v>
      </c>
      <c r="D63" s="190">
        <v>0.22584437184176487</v>
      </c>
      <c r="E63" s="189">
        <v>5.7964547677261615</v>
      </c>
      <c r="F63" s="190">
        <f t="shared" si="5"/>
        <v>0.38808444432730305</v>
      </c>
      <c r="G63" s="189">
        <v>5.5494057724957555</v>
      </c>
      <c r="H63" s="190">
        <f t="shared" si="5"/>
        <v>-0.24704899523040602</v>
      </c>
      <c r="I63" s="189">
        <v>5.9795880497309337</v>
      </c>
      <c r="J63" s="190">
        <f t="shared" si="5"/>
        <v>0.43018227723517821</v>
      </c>
      <c r="K63" s="189">
        <v>5.1001681928611475</v>
      </c>
      <c r="L63" s="190">
        <f t="shared" si="6"/>
        <v>-0.87941985686978619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4.9156308851224102</v>
      </c>
      <c r="D64" s="190">
        <v>0.11303121374842551</v>
      </c>
      <c r="E64" s="189">
        <v>4.9558617468472672</v>
      </c>
      <c r="F64" s="190">
        <f t="shared" si="5"/>
        <v>4.0230861724857014E-2</v>
      </c>
      <c r="G64" s="189">
        <v>5.3994532921321605</v>
      </c>
      <c r="H64" s="190">
        <f t="shared" si="5"/>
        <v>0.44359154528489331</v>
      </c>
      <c r="I64" s="189">
        <v>5.2259140474663246</v>
      </c>
      <c r="J64" s="190">
        <f t="shared" si="5"/>
        <v>-0.17353924466583592</v>
      </c>
      <c r="K64" s="189">
        <v>5.1982622432859396</v>
      </c>
      <c r="L64" s="190">
        <f t="shared" si="6"/>
        <v>-2.7651804180385042E-2</v>
      </c>
      <c r="M64" s="189"/>
      <c r="N64" s="190"/>
    </row>
    <row r="65" spans="1:15" ht="15.75" x14ac:dyDescent="0.25">
      <c r="B65" s="122" t="s">
        <v>32</v>
      </c>
      <c r="C65" s="191">
        <v>4.4893277599402275</v>
      </c>
      <c r="D65" s="192">
        <v>-1.0076427640772394</v>
      </c>
      <c r="E65" s="191">
        <v>4.831373327378885</v>
      </c>
      <c r="F65" s="192">
        <f t="shared" si="5"/>
        <v>0.34204556743865755</v>
      </c>
      <c r="G65" s="191">
        <v>5.2954226434213476</v>
      </c>
      <c r="H65" s="192">
        <f t="shared" si="5"/>
        <v>0.46404931604246258</v>
      </c>
      <c r="I65" s="191">
        <v>5.2830842864949403</v>
      </c>
      <c r="J65" s="192">
        <f t="shared" si="5"/>
        <v>-1.2338356926407279E-2</v>
      </c>
      <c r="K65" s="191">
        <v>5.1735314177267737</v>
      </c>
      <c r="L65" s="192">
        <f t="shared" si="6"/>
        <v>-0.10955286876816661</v>
      </c>
      <c r="M65" s="191">
        <v>4.9514757196859556</v>
      </c>
      <c r="N65" s="192">
        <v>-1.6677146556082434E-2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293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4.1196432994798116</v>
      </c>
      <c r="D75" s="190">
        <v>-1.3680838283493246</v>
      </c>
      <c r="E75" s="189">
        <v>2.2780761148727526</v>
      </c>
      <c r="F75" s="190">
        <f t="shared" ref="F75:J77" si="7">IFERROR(E75-C75,"-")</f>
        <v>-1.8415671846070589</v>
      </c>
      <c r="G75" s="189">
        <v>3.3916331836445286</v>
      </c>
      <c r="H75" s="190">
        <f t="shared" si="7"/>
        <v>1.113557068771776</v>
      </c>
      <c r="I75" s="189">
        <v>4.5747246984792866</v>
      </c>
      <c r="J75" s="190">
        <f t="shared" si="7"/>
        <v>1.1830915148347581</v>
      </c>
      <c r="K75" s="189">
        <v>4.747028055159296</v>
      </c>
      <c r="L75" s="190">
        <f t="shared" ref="L75:L77" si="8">IFERROR(K75-I75,"-")</f>
        <v>0.1723033566800094</v>
      </c>
      <c r="M75" s="189">
        <v>3.4725315515961395</v>
      </c>
      <c r="N75" s="190">
        <f t="shared" ref="N75:N79" si="9">IFERROR(M75-K75,"-")</f>
        <v>-1.2744965035631566</v>
      </c>
    </row>
    <row r="76" spans="1:15" x14ac:dyDescent="0.25">
      <c r="A76" s="1">
        <v>2</v>
      </c>
      <c r="B76" s="119" t="s">
        <v>75</v>
      </c>
      <c r="C76" s="189">
        <v>3.5437040790473779</v>
      </c>
      <c r="D76" s="190">
        <v>-0.6448126673641057</v>
      </c>
      <c r="E76" s="189">
        <v>1.9552311435523115</v>
      </c>
      <c r="F76" s="190">
        <f t="shared" si="7"/>
        <v>-1.5884729354950664</v>
      </c>
      <c r="G76" s="189">
        <v>2.7234630439788163</v>
      </c>
      <c r="H76" s="190">
        <f t="shared" si="7"/>
        <v>0.7682319004265048</v>
      </c>
      <c r="I76" s="189">
        <v>4.37411568872243</v>
      </c>
      <c r="J76" s="190">
        <f t="shared" si="7"/>
        <v>1.6506526447436136</v>
      </c>
      <c r="K76" s="189">
        <v>5.5397431447414096</v>
      </c>
      <c r="L76" s="190">
        <f t="shared" si="8"/>
        <v>1.1656274560189797</v>
      </c>
      <c r="M76" s="189">
        <v>3.2008113590263694</v>
      </c>
      <c r="N76" s="190">
        <f t="shared" si="9"/>
        <v>-2.3389317857150402</v>
      </c>
    </row>
    <row r="77" spans="1:15" x14ac:dyDescent="0.25">
      <c r="A77" s="1">
        <v>3</v>
      </c>
      <c r="B77" s="119" t="s">
        <v>77</v>
      </c>
      <c r="C77" s="189">
        <v>3.9275466284074607</v>
      </c>
      <c r="D77" s="190">
        <v>-1.5473314720801374</v>
      </c>
      <c r="E77" s="189">
        <v>2.0992983202211355</v>
      </c>
      <c r="F77" s="190">
        <f t="shared" si="7"/>
        <v>-1.8282483081863252</v>
      </c>
      <c r="G77" s="189">
        <v>3.3620092378752888</v>
      </c>
      <c r="H77" s="190">
        <f t="shared" si="7"/>
        <v>1.2627109176541533</v>
      </c>
      <c r="I77" s="189">
        <v>3.9561174077303112</v>
      </c>
      <c r="J77" s="190">
        <f t="shared" si="7"/>
        <v>0.59410816985502235</v>
      </c>
      <c r="K77" s="189">
        <v>3.9655259822560205</v>
      </c>
      <c r="L77" s="190">
        <f t="shared" si="8"/>
        <v>9.4085745257093123E-3</v>
      </c>
      <c r="M77" s="189">
        <v>3.8709829867674856</v>
      </c>
      <c r="N77" s="190">
        <f t="shared" si="9"/>
        <v>-9.4542995488534842E-2</v>
      </c>
    </row>
    <row r="78" spans="1:15" x14ac:dyDescent="0.25">
      <c r="A78" s="1">
        <v>4</v>
      </c>
      <c r="B78" s="119" t="s">
        <v>79</v>
      </c>
      <c r="C78" s="189" t="s">
        <v>250</v>
      </c>
      <c r="D78" s="190" t="s">
        <v>250</v>
      </c>
      <c r="E78" s="189">
        <v>2.3735547248543858</v>
      </c>
      <c r="F78" s="190" t="str">
        <f>IFERROR(E78-C78,"-")</f>
        <v>-</v>
      </c>
      <c r="G78" s="189">
        <v>2.9039070749736009</v>
      </c>
      <c r="H78" s="190">
        <f>IFERROR(G78-E78,"-")</f>
        <v>0.53035235011921511</v>
      </c>
      <c r="I78" s="189">
        <v>3.1477088275689851</v>
      </c>
      <c r="J78" s="190">
        <f>IFERROR(I78-G78,"-")</f>
        <v>0.24380175259538417</v>
      </c>
      <c r="K78" s="189">
        <v>3.7439455782312927</v>
      </c>
      <c r="L78" s="190">
        <f>IFERROR(K78-I78,"-")</f>
        <v>0.59623675066230764</v>
      </c>
      <c r="M78" s="189">
        <v>3.2301086575534526</v>
      </c>
      <c r="N78" s="190">
        <f t="shared" si="9"/>
        <v>-0.51383692067784015</v>
      </c>
    </row>
    <row r="79" spans="1:15" x14ac:dyDescent="0.25">
      <c r="A79" s="1">
        <v>5</v>
      </c>
      <c r="B79" s="119" t="s">
        <v>81</v>
      </c>
      <c r="C79" s="189" t="s">
        <v>250</v>
      </c>
      <c r="D79" s="190" t="s">
        <v>250</v>
      </c>
      <c r="E79" s="189">
        <v>2.313740285218441</v>
      </c>
      <c r="F79" s="190" t="str">
        <f t="shared" ref="F79:J87" si="10">IFERROR(E79-C79,"-")</f>
        <v>-</v>
      </c>
      <c r="G79" s="189">
        <v>2.6267898852442366</v>
      </c>
      <c r="H79" s="190">
        <f t="shared" si="10"/>
        <v>0.31304960002579563</v>
      </c>
      <c r="I79" s="189">
        <v>2.8053254437869821</v>
      </c>
      <c r="J79" s="190">
        <f t="shared" si="10"/>
        <v>0.1785355585427455</v>
      </c>
      <c r="K79" s="189">
        <v>3.0944155626362568</v>
      </c>
      <c r="L79" s="190">
        <f t="shared" ref="L79:L87" si="11">IFERROR(K79-I79,"-")</f>
        <v>0.28909011884927471</v>
      </c>
      <c r="M79" s="189">
        <v>2.4795615731785943</v>
      </c>
      <c r="N79" s="190">
        <f t="shared" si="9"/>
        <v>-0.61485398945766256</v>
      </c>
    </row>
    <row r="80" spans="1:15" x14ac:dyDescent="0.25">
      <c r="A80" s="1">
        <v>6</v>
      </c>
      <c r="B80" s="119" t="s">
        <v>83</v>
      </c>
      <c r="C80" s="189" t="s">
        <v>250</v>
      </c>
      <c r="D80" s="190" t="s">
        <v>250</v>
      </c>
      <c r="E80" s="189">
        <v>2.559573393916446</v>
      </c>
      <c r="F80" s="190" t="str">
        <f t="shared" si="10"/>
        <v>-</v>
      </c>
      <c r="G80" s="189">
        <v>2.9055428690056053</v>
      </c>
      <c r="H80" s="190">
        <f t="shared" si="10"/>
        <v>0.34596947508915932</v>
      </c>
      <c r="I80" s="189">
        <v>2.644238437001595</v>
      </c>
      <c r="J80" s="190">
        <f t="shared" si="10"/>
        <v>-0.26130443200401032</v>
      </c>
      <c r="K80" s="189">
        <v>2.7811035918792295</v>
      </c>
      <c r="L80" s="190">
        <f t="shared" si="11"/>
        <v>0.13686515487763451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250</v>
      </c>
      <c r="D81" s="190" t="s">
        <v>250</v>
      </c>
      <c r="E81" s="189">
        <v>2.8519527235354571</v>
      </c>
      <c r="F81" s="190" t="str">
        <f t="shared" si="10"/>
        <v>-</v>
      </c>
      <c r="G81" s="189">
        <v>2.9667500605278025</v>
      </c>
      <c r="H81" s="190">
        <f t="shared" si="10"/>
        <v>0.1147973369923454</v>
      </c>
      <c r="I81" s="189">
        <v>3.3240200593593285</v>
      </c>
      <c r="J81" s="190">
        <f t="shared" si="10"/>
        <v>0.35726999883152599</v>
      </c>
      <c r="K81" s="189">
        <v>3.6030543829153214</v>
      </c>
      <c r="L81" s="190">
        <f t="shared" si="11"/>
        <v>0.27903432355599289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3.0480277273477472</v>
      </c>
      <c r="D82" s="190">
        <v>-0.37892875643733426</v>
      </c>
      <c r="E82" s="189">
        <v>3.4292054557263478</v>
      </c>
      <c r="F82" s="190">
        <f t="shared" si="10"/>
        <v>0.38117772837860064</v>
      </c>
      <c r="G82" s="189">
        <v>3.6775165319617926</v>
      </c>
      <c r="H82" s="190">
        <f t="shared" si="10"/>
        <v>0.24831107623544479</v>
      </c>
      <c r="I82" s="189">
        <v>3.551677964683237</v>
      </c>
      <c r="J82" s="190">
        <f t="shared" si="10"/>
        <v>-0.12583856727855558</v>
      </c>
      <c r="K82" s="189">
        <v>3.5742602160638799</v>
      </c>
      <c r="L82" s="190">
        <f t="shared" si="11"/>
        <v>2.2582251380642848E-2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2.6368810100085041</v>
      </c>
      <c r="D83" s="190">
        <v>-1.2163187945835818</v>
      </c>
      <c r="E83" s="189">
        <v>3.0147359454855196</v>
      </c>
      <c r="F83" s="190">
        <f t="shared" si="10"/>
        <v>0.37785493547701554</v>
      </c>
      <c r="G83" s="189">
        <v>3.3833937726647494</v>
      </c>
      <c r="H83" s="190">
        <f t="shared" si="10"/>
        <v>0.36865782717922979</v>
      </c>
      <c r="I83" s="189">
        <v>3.3359678313921242</v>
      </c>
      <c r="J83" s="190">
        <f t="shared" si="10"/>
        <v>-4.7425941272625227E-2</v>
      </c>
      <c r="K83" s="189">
        <v>3.3710453920220083</v>
      </c>
      <c r="L83" s="190">
        <f t="shared" si="11"/>
        <v>3.5077560629884097E-2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2.3909129875696529</v>
      </c>
      <c r="D84" s="190">
        <v>-1.2136308102677908</v>
      </c>
      <c r="E84" s="189">
        <v>2.6697407110398288</v>
      </c>
      <c r="F84" s="190">
        <f t="shared" si="10"/>
        <v>0.27882772347017593</v>
      </c>
      <c r="G84" s="189">
        <v>3.746944644140906</v>
      </c>
      <c r="H84" s="190">
        <f t="shared" si="10"/>
        <v>1.0772039331010772</v>
      </c>
      <c r="I84" s="189">
        <v>3.1570985259891389</v>
      </c>
      <c r="J84" s="190">
        <f t="shared" si="10"/>
        <v>-0.58984611815176713</v>
      </c>
      <c r="K84" s="189">
        <v>3.6075309577963104</v>
      </c>
      <c r="L84" s="190">
        <f t="shared" si="11"/>
        <v>0.45043243180717152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3.1232244318181817</v>
      </c>
      <c r="D85" s="190">
        <v>-0.40494458226632535</v>
      </c>
      <c r="E85" s="189">
        <v>2.8078212290502793</v>
      </c>
      <c r="F85" s="190">
        <f t="shared" si="10"/>
        <v>-0.31540320276790235</v>
      </c>
      <c r="G85" s="189">
        <v>3.9559717830211629</v>
      </c>
      <c r="H85" s="190">
        <f t="shared" si="10"/>
        <v>1.1481505539708836</v>
      </c>
      <c r="I85" s="189">
        <v>4.0530846484935434</v>
      </c>
      <c r="J85" s="190">
        <f t="shared" si="10"/>
        <v>9.7112865472380516E-2</v>
      </c>
      <c r="K85" s="189">
        <v>3.980811808118081</v>
      </c>
      <c r="L85" s="190">
        <f t="shared" si="11"/>
        <v>-7.2272840375462444E-2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2.5420693575895394</v>
      </c>
      <c r="D86" s="190">
        <v>-0.41724508464993315</v>
      </c>
      <c r="E86" s="189">
        <v>3.2043128654970761</v>
      </c>
      <c r="F86" s="190">
        <f t="shared" si="10"/>
        <v>0.66224350790753661</v>
      </c>
      <c r="G86" s="189">
        <v>5.4314686873189215</v>
      </c>
      <c r="H86" s="190">
        <f t="shared" si="10"/>
        <v>2.2271558218218455</v>
      </c>
      <c r="I86" s="189">
        <v>4.376825947016588</v>
      </c>
      <c r="J86" s="190">
        <f t="shared" si="10"/>
        <v>-1.0546427403023335</v>
      </c>
      <c r="K86" s="189">
        <v>3.8249922287845819</v>
      </c>
      <c r="L86" s="190">
        <f t="shared" si="11"/>
        <v>-0.55183371823200611</v>
      </c>
      <c r="M86" s="189"/>
      <c r="N86" s="190"/>
    </row>
    <row r="87" spans="1:15" ht="15.75" x14ac:dyDescent="0.25">
      <c r="B87" s="122" t="s">
        <v>32</v>
      </c>
      <c r="C87" s="191">
        <v>2.8833021788655882</v>
      </c>
      <c r="D87" s="192">
        <v>-0.73713526088252568</v>
      </c>
      <c r="E87" s="191">
        <v>2.6991773640913901</v>
      </c>
      <c r="F87" s="192">
        <f t="shared" si="10"/>
        <v>-0.18412481477419806</v>
      </c>
      <c r="G87" s="191">
        <v>3.3010908755802837</v>
      </c>
      <c r="H87" s="192">
        <f t="shared" si="10"/>
        <v>0.6019135114888936</v>
      </c>
      <c r="I87" s="191">
        <v>3.4031098256693291</v>
      </c>
      <c r="J87" s="192">
        <f t="shared" si="10"/>
        <v>0.10201895008904538</v>
      </c>
      <c r="K87" s="191">
        <v>3.6143281121187139</v>
      </c>
      <c r="L87" s="192">
        <f t="shared" si="11"/>
        <v>0.21121828644938478</v>
      </c>
      <c r="M87" s="191">
        <v>3.0389764362989675</v>
      </c>
      <c r="N87" s="192">
        <v>-0.93570983504266003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294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8.5592474598289545</v>
      </c>
      <c r="D97" s="190">
        <v>-3.9744615225387747E-3</v>
      </c>
      <c r="E97" s="189">
        <v>8.5618707372523541</v>
      </c>
      <c r="F97" s="190">
        <f t="shared" ref="F97:J99" si="12">IFERROR(E97-C97,"-")</f>
        <v>2.6232774233996281E-3</v>
      </c>
      <c r="G97" s="189">
        <v>8.1534082166487156</v>
      </c>
      <c r="H97" s="190">
        <f t="shared" si="12"/>
        <v>-0.40846252060363852</v>
      </c>
      <c r="I97" s="189">
        <v>8.0675993703867839</v>
      </c>
      <c r="J97" s="190">
        <f t="shared" si="12"/>
        <v>-8.5808846261931748E-2</v>
      </c>
      <c r="K97" s="189">
        <v>7.8156718233964888</v>
      </c>
      <c r="L97" s="190">
        <f t="shared" ref="L97:L99" si="13">IFERROR(K97-I97,"-")</f>
        <v>-0.25192754699029507</v>
      </c>
      <c r="M97" s="189">
        <v>7.8076192941582532</v>
      </c>
      <c r="N97" s="190">
        <f t="shared" ref="N97:N101" si="14">IFERROR(M97-K97,"-")</f>
        <v>-8.0525292382356284E-3</v>
      </c>
    </row>
    <row r="98" spans="2:14" x14ac:dyDescent="0.25">
      <c r="B98" s="119" t="s">
        <v>75</v>
      </c>
      <c r="C98" s="189">
        <v>7.7267862628687372</v>
      </c>
      <c r="D98" s="190">
        <v>-0.22019126074245321</v>
      </c>
      <c r="E98" s="189">
        <v>7.4285973837209305</v>
      </c>
      <c r="F98" s="190">
        <f t="shared" si="12"/>
        <v>-0.29818887914780667</v>
      </c>
      <c r="G98" s="189">
        <v>7.2097933809343209</v>
      </c>
      <c r="H98" s="190">
        <f t="shared" si="12"/>
        <v>-0.21880400278660961</v>
      </c>
      <c r="I98" s="189">
        <v>7.4318477680953228</v>
      </c>
      <c r="J98" s="190">
        <f t="shared" si="12"/>
        <v>0.2220543871610019</v>
      </c>
      <c r="K98" s="189">
        <v>7.3057963716537149</v>
      </c>
      <c r="L98" s="190">
        <f t="shared" si="13"/>
        <v>-0.1260513964416079</v>
      </c>
      <c r="M98" s="189">
        <v>7.2785586344958384</v>
      </c>
      <c r="N98" s="190">
        <f t="shared" si="14"/>
        <v>-2.7237737157876474E-2</v>
      </c>
    </row>
    <row r="99" spans="2:14" x14ac:dyDescent="0.25">
      <c r="B99" s="119" t="s">
        <v>77</v>
      </c>
      <c r="C99" s="189">
        <v>8.8342124542124534</v>
      </c>
      <c r="D99" s="190">
        <v>1.4869067754866094</v>
      </c>
      <c r="E99" s="189">
        <v>7.5388716890264877</v>
      </c>
      <c r="F99" s="190">
        <f t="shared" si="12"/>
        <v>-1.2953407651859656</v>
      </c>
      <c r="G99" s="189">
        <v>7.7024867188327706</v>
      </c>
      <c r="H99" s="190">
        <f t="shared" si="12"/>
        <v>0.16361502980628284</v>
      </c>
      <c r="I99" s="189">
        <v>7.2751699534647134</v>
      </c>
      <c r="J99" s="190">
        <f t="shared" si="12"/>
        <v>-0.42731676536805718</v>
      </c>
      <c r="K99" s="189">
        <v>6.9647433761292241</v>
      </c>
      <c r="L99" s="190">
        <f t="shared" si="13"/>
        <v>-0.31042657733548928</v>
      </c>
      <c r="M99" s="189">
        <v>6.9847667365460318</v>
      </c>
      <c r="N99" s="190">
        <f t="shared" si="14"/>
        <v>2.0023360416807634E-2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7.1078660696384413</v>
      </c>
      <c r="F100" s="190" t="str">
        <f>IFERROR(E100-C100,"-")</f>
        <v>-</v>
      </c>
      <c r="G100" s="189">
        <v>7.0547524979436629</v>
      </c>
      <c r="H100" s="190">
        <f>IFERROR(G100-E100,"-")</f>
        <v>-5.3113571694778372E-2</v>
      </c>
      <c r="I100" s="189">
        <v>6.9265463745030589</v>
      </c>
      <c r="J100" s="190">
        <f>IFERROR(I100-G100,"-")</f>
        <v>-0.128206123440604</v>
      </c>
      <c r="K100" s="189">
        <v>7.0407772304324032</v>
      </c>
      <c r="L100" s="190">
        <f>IFERROR(K100-I100,"-")</f>
        <v>0.11423085592934434</v>
      </c>
      <c r="M100" s="189">
        <v>6.9013382210922565</v>
      </c>
      <c r="N100" s="190">
        <f t="shared" si="14"/>
        <v>-0.13943900934014675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6.5101687140017326</v>
      </c>
      <c r="F101" s="190" t="str">
        <f t="shared" ref="F101:J109" si="15">IFERROR(E101-C101,"-")</f>
        <v>-</v>
      </c>
      <c r="G101" s="189">
        <v>7.3525828303582896</v>
      </c>
      <c r="H101" s="190">
        <f t="shared" si="15"/>
        <v>0.84241411635655705</v>
      </c>
      <c r="I101" s="189">
        <v>7.2600205549845835</v>
      </c>
      <c r="J101" s="190">
        <f t="shared" si="15"/>
        <v>-9.2562275373706093E-2</v>
      </c>
      <c r="K101" s="189">
        <v>7.0341730304230818</v>
      </c>
      <c r="L101" s="190">
        <f t="shared" ref="L101:L109" si="16">IFERROR(K101-I101,"-")</f>
        <v>-0.2258475245615017</v>
      </c>
      <c r="M101" s="189">
        <v>6.7970391872278668</v>
      </c>
      <c r="N101" s="190">
        <f t="shared" si="14"/>
        <v>-0.23713384319521502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7.3272741487822994</v>
      </c>
      <c r="F102" s="190" t="str">
        <f t="shared" si="15"/>
        <v>-</v>
      </c>
      <c r="G102" s="189">
        <v>7.7036482984689085</v>
      </c>
      <c r="H102" s="190">
        <f t="shared" si="15"/>
        <v>0.37637414968660909</v>
      </c>
      <c r="I102" s="189">
        <v>7.3676826716096624</v>
      </c>
      <c r="J102" s="190">
        <f t="shared" si="15"/>
        <v>-0.33596562685924614</v>
      </c>
      <c r="K102" s="189">
        <v>7.1731740093705731</v>
      </c>
      <c r="L102" s="190">
        <f t="shared" si="16"/>
        <v>-0.19450866223908925</v>
      </c>
      <c r="M102" s="189"/>
      <c r="N102" s="190"/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7.4283947092967928</v>
      </c>
      <c r="F103" s="190" t="str">
        <f t="shared" si="15"/>
        <v>-</v>
      </c>
      <c r="G103" s="189">
        <v>7.7900538933283778</v>
      </c>
      <c r="H103" s="190">
        <f t="shared" si="15"/>
        <v>0.36165918403158503</v>
      </c>
      <c r="I103" s="189">
        <v>7.7930875248650189</v>
      </c>
      <c r="J103" s="190">
        <f t="shared" si="15"/>
        <v>3.033631536641046E-3</v>
      </c>
      <c r="K103" s="189">
        <v>7.6859264896747144</v>
      </c>
      <c r="L103" s="190">
        <f t="shared" si="16"/>
        <v>-0.10716103519030451</v>
      </c>
      <c r="M103" s="189"/>
      <c r="N103" s="190"/>
    </row>
    <row r="104" spans="2:14" x14ac:dyDescent="0.25">
      <c r="B104" s="119" t="s">
        <v>87</v>
      </c>
      <c r="C104" s="189">
        <v>7.9838443785031323</v>
      </c>
      <c r="D104" s="190">
        <v>-0.74822205678879605</v>
      </c>
      <c r="E104" s="189">
        <v>7.9277582420543498</v>
      </c>
      <c r="F104" s="190">
        <f t="shared" si="15"/>
        <v>-5.6086136448782575E-2</v>
      </c>
      <c r="G104" s="189">
        <v>8.2023683428458209</v>
      </c>
      <c r="H104" s="190">
        <f t="shared" si="15"/>
        <v>0.27461010079147119</v>
      </c>
      <c r="I104" s="189">
        <v>8.149072850048233</v>
      </c>
      <c r="J104" s="190">
        <f t="shared" si="15"/>
        <v>-5.329549279758794E-2</v>
      </c>
      <c r="K104" s="189">
        <v>7.9129991561181434</v>
      </c>
      <c r="L104" s="190">
        <f t="shared" si="16"/>
        <v>-0.23607369393008959</v>
      </c>
      <c r="M104" s="189"/>
      <c r="N104" s="190"/>
    </row>
    <row r="105" spans="2:14" x14ac:dyDescent="0.25">
      <c r="B105" s="119" t="s">
        <v>89</v>
      </c>
      <c r="C105" s="189">
        <v>7.9890478855224236</v>
      </c>
      <c r="D105" s="190">
        <v>-0.35645627818270409</v>
      </c>
      <c r="E105" s="189">
        <v>8.2263032272808072</v>
      </c>
      <c r="F105" s="190">
        <f t="shared" si="15"/>
        <v>0.23725534175838359</v>
      </c>
      <c r="G105" s="189">
        <v>7.6469238669493773</v>
      </c>
      <c r="H105" s="190">
        <f t="shared" si="15"/>
        <v>-0.57937936033142989</v>
      </c>
      <c r="I105" s="189">
        <v>7.5569947036719238</v>
      </c>
      <c r="J105" s="190">
        <f t="shared" si="15"/>
        <v>-8.9929163277453483E-2</v>
      </c>
      <c r="K105" s="189">
        <v>7.7414813195758185</v>
      </c>
      <c r="L105" s="190">
        <f t="shared" si="16"/>
        <v>0.1844866159038947</v>
      </c>
      <c r="M105" s="189"/>
      <c r="N105" s="190"/>
    </row>
    <row r="106" spans="2:14" x14ac:dyDescent="0.25">
      <c r="B106" s="119" t="s">
        <v>91</v>
      </c>
      <c r="C106" s="189">
        <v>6.2485410452600183</v>
      </c>
      <c r="D106" s="190">
        <v>-1.4047514920323207</v>
      </c>
      <c r="E106" s="189">
        <v>7.2299927074883445</v>
      </c>
      <c r="F106" s="190">
        <f t="shared" si="15"/>
        <v>0.98145166222832625</v>
      </c>
      <c r="G106" s="189">
        <v>7.2612598510936586</v>
      </c>
      <c r="H106" s="190">
        <f t="shared" si="15"/>
        <v>3.1267143605314018E-2</v>
      </c>
      <c r="I106" s="189">
        <v>7.2050071772884268</v>
      </c>
      <c r="J106" s="190">
        <f t="shared" si="15"/>
        <v>-5.6252673805231801E-2</v>
      </c>
      <c r="K106" s="189">
        <v>7.2402126989420639</v>
      </c>
      <c r="L106" s="190">
        <f t="shared" si="16"/>
        <v>3.5205521653637106E-2</v>
      </c>
      <c r="M106" s="189"/>
      <c r="N106" s="190"/>
    </row>
    <row r="107" spans="2:14" x14ac:dyDescent="0.25">
      <c r="B107" s="119" t="s">
        <v>93</v>
      </c>
      <c r="C107" s="189">
        <v>7.793066875069778</v>
      </c>
      <c r="D107" s="190">
        <v>8.8277100471856329E-3</v>
      </c>
      <c r="E107" s="189">
        <v>7.8109913679436014</v>
      </c>
      <c r="F107" s="190">
        <f t="shared" si="15"/>
        <v>1.7924492873823361E-2</v>
      </c>
      <c r="G107" s="189">
        <v>7.4824879494096317</v>
      </c>
      <c r="H107" s="190">
        <f t="shared" si="15"/>
        <v>-0.32850341853396969</v>
      </c>
      <c r="I107" s="189">
        <v>7.5707263977217494</v>
      </c>
      <c r="J107" s="190">
        <f t="shared" si="15"/>
        <v>8.823844831211769E-2</v>
      </c>
      <c r="K107" s="189">
        <v>7.2974638046289764</v>
      </c>
      <c r="L107" s="190">
        <f t="shared" si="16"/>
        <v>-0.27326259309277301</v>
      </c>
      <c r="M107" s="189"/>
      <c r="N107" s="190"/>
    </row>
    <row r="108" spans="2:14" x14ac:dyDescent="0.25">
      <c r="B108" s="119" t="s">
        <v>95</v>
      </c>
      <c r="C108" s="189">
        <v>8.1032898705396494</v>
      </c>
      <c r="D108" s="190">
        <v>0.19206798736276909</v>
      </c>
      <c r="E108" s="189">
        <v>7.6921547469176508</v>
      </c>
      <c r="F108" s="190">
        <f t="shared" si="15"/>
        <v>-0.41113512362199867</v>
      </c>
      <c r="G108" s="189">
        <v>7.3686150530927028</v>
      </c>
      <c r="H108" s="190">
        <f t="shared" si="15"/>
        <v>-0.32353969382494796</v>
      </c>
      <c r="I108" s="189">
        <v>7.3192962330594389</v>
      </c>
      <c r="J108" s="190">
        <f t="shared" si="15"/>
        <v>-4.9318820033263933E-2</v>
      </c>
      <c r="K108" s="189">
        <v>7.3251727316150994</v>
      </c>
      <c r="L108" s="190">
        <f t="shared" si="16"/>
        <v>5.8764985556605254E-3</v>
      </c>
      <c r="M108" s="189"/>
      <c r="N108" s="190"/>
    </row>
    <row r="109" spans="2:14" ht="15.75" x14ac:dyDescent="0.25">
      <c r="B109" s="122" t="s">
        <v>32</v>
      </c>
      <c r="C109" s="191">
        <v>8.0718368101277527</v>
      </c>
      <c r="D109" s="192">
        <v>0.21826397128868535</v>
      </c>
      <c r="E109" s="191">
        <v>7.6367448035474954</v>
      </c>
      <c r="F109" s="192">
        <f t="shared" si="15"/>
        <v>-0.43509200658025726</v>
      </c>
      <c r="G109" s="191">
        <v>7.5544930092828881</v>
      </c>
      <c r="H109" s="192">
        <f t="shared" si="15"/>
        <v>-8.225179426460727E-2</v>
      </c>
      <c r="I109" s="191">
        <v>7.4836684594743437</v>
      </c>
      <c r="J109" s="192">
        <f t="shared" si="15"/>
        <v>-7.0824549808544468E-2</v>
      </c>
      <c r="K109" s="191">
        <v>7.3699610428123901</v>
      </c>
      <c r="L109" s="192">
        <f t="shared" si="16"/>
        <v>-0.11370741666195361</v>
      </c>
      <c r="M109" s="191">
        <v>7.1474080901913579</v>
      </c>
      <c r="N109" s="192">
        <v>-7.5378669058790315E-2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295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8.1094278136971099</v>
      </c>
      <c r="D119" s="190">
        <v>7.3513667632081336E-2</v>
      </c>
      <c r="E119" s="189">
        <v>12.054758800521512</v>
      </c>
      <c r="F119" s="190">
        <f t="shared" ref="F119:J121" si="17">IFERROR(E119-C119,"-")</f>
        <v>3.945330986824402</v>
      </c>
      <c r="G119" s="189">
        <v>8.2030497363545667</v>
      </c>
      <c r="H119" s="190">
        <f t="shared" si="17"/>
        <v>-3.8517090641669451</v>
      </c>
      <c r="I119" s="189">
        <v>8.0062304758288612</v>
      </c>
      <c r="J119" s="190">
        <f t="shared" si="17"/>
        <v>-0.19681926052570553</v>
      </c>
      <c r="K119" s="189">
        <v>7.60976597659766</v>
      </c>
      <c r="L119" s="190">
        <f t="shared" ref="L119:L121" si="18">IFERROR(K119-I119,"-")</f>
        <v>-0.3964644992312012</v>
      </c>
      <c r="M119" s="189">
        <v>7.5667628853707889</v>
      </c>
      <c r="N119" s="190">
        <f t="shared" ref="N119:N123" si="19">IFERROR(M119-K119,"-")</f>
        <v>-4.3003091226871071E-2</v>
      </c>
    </row>
    <row r="120" spans="1:15" x14ac:dyDescent="0.25">
      <c r="B120" s="119" t="s">
        <v>75</v>
      </c>
      <c r="C120" s="189">
        <v>7.3333075375328898</v>
      </c>
      <c r="D120" s="190">
        <v>4.318973988192365E-2</v>
      </c>
      <c r="E120" s="189">
        <v>8.64642082429501</v>
      </c>
      <c r="F120" s="190">
        <f t="shared" si="17"/>
        <v>1.3131132867621202</v>
      </c>
      <c r="G120" s="189">
        <v>6.9861841631241441</v>
      </c>
      <c r="H120" s="190">
        <f t="shared" si="17"/>
        <v>-1.6602366611708659</v>
      </c>
      <c r="I120" s="189">
        <v>7.1194102195259239</v>
      </c>
      <c r="J120" s="190">
        <f t="shared" si="17"/>
        <v>0.13322605640177976</v>
      </c>
      <c r="K120" s="189">
        <v>6.9493537721671172</v>
      </c>
      <c r="L120" s="190">
        <f t="shared" si="18"/>
        <v>-0.17005644735880665</v>
      </c>
      <c r="M120" s="189">
        <v>6.8764886066492341</v>
      </c>
      <c r="N120" s="190">
        <f t="shared" si="19"/>
        <v>-7.2865165517883135E-2</v>
      </c>
    </row>
    <row r="121" spans="1:15" x14ac:dyDescent="0.25">
      <c r="B121" s="119" t="s">
        <v>77</v>
      </c>
      <c r="C121" s="189">
        <v>9.0768788343558278</v>
      </c>
      <c r="D121" s="190">
        <v>2.2462632216799685</v>
      </c>
      <c r="E121" s="189">
        <v>7.5804020100502516</v>
      </c>
      <c r="F121" s="190">
        <f t="shared" si="17"/>
        <v>-1.4964768243055762</v>
      </c>
      <c r="G121" s="189">
        <v>7.3017321517104614</v>
      </c>
      <c r="H121" s="190">
        <f t="shared" si="17"/>
        <v>-0.27866985833979019</v>
      </c>
      <c r="I121" s="189">
        <v>6.7985230374056833</v>
      </c>
      <c r="J121" s="190">
        <f t="shared" si="17"/>
        <v>-0.5032091143047781</v>
      </c>
      <c r="K121" s="189">
        <v>6.6206231286721868</v>
      </c>
      <c r="L121" s="190">
        <f t="shared" si="18"/>
        <v>-0.17789990873349648</v>
      </c>
      <c r="M121" s="189">
        <v>6.6293650167100866</v>
      </c>
      <c r="N121" s="190">
        <f t="shared" si="19"/>
        <v>8.7418880378997699E-3</v>
      </c>
    </row>
    <row r="122" spans="1:15" x14ac:dyDescent="0.25">
      <c r="B122" s="119" t="s">
        <v>79</v>
      </c>
      <c r="C122" s="189" t="s">
        <v>250</v>
      </c>
      <c r="D122" s="190" t="s">
        <v>250</v>
      </c>
      <c r="E122" s="189">
        <v>6.3611556982343496</v>
      </c>
      <c r="F122" s="190" t="str">
        <f>IFERROR(E122-C122,"-")</f>
        <v>-</v>
      </c>
      <c r="G122" s="189">
        <v>7.0961008326938924</v>
      </c>
      <c r="H122" s="190">
        <f>IFERROR(G122-E122,"-")</f>
        <v>0.73494513445954279</v>
      </c>
      <c r="I122" s="189">
        <v>7.0240699001029583</v>
      </c>
      <c r="J122" s="190">
        <f>IFERROR(I122-G122,"-")</f>
        <v>-7.2030932590934071E-2</v>
      </c>
      <c r="K122" s="189">
        <v>6.9147633956066512</v>
      </c>
      <c r="L122" s="190">
        <f>IFERROR(K122-I122,"-")</f>
        <v>-0.10930650449630708</v>
      </c>
      <c r="M122" s="189">
        <v>6.7629466254962507</v>
      </c>
      <c r="N122" s="190">
        <f t="shared" si="19"/>
        <v>-0.15181677011040051</v>
      </c>
    </row>
    <row r="123" spans="1:15" x14ac:dyDescent="0.25">
      <c r="B123" s="119" t="s">
        <v>81</v>
      </c>
      <c r="C123" s="189" t="s">
        <v>250</v>
      </c>
      <c r="D123" s="190" t="s">
        <v>250</v>
      </c>
      <c r="E123" s="189">
        <v>5.8285302593659942</v>
      </c>
      <c r="F123" s="190" t="str">
        <f t="shared" ref="F123:J131" si="20">IFERROR(E123-C123,"-")</f>
        <v>-</v>
      </c>
      <c r="G123" s="189">
        <v>7.1311349023943214</v>
      </c>
      <c r="H123" s="190">
        <f t="shared" si="20"/>
        <v>1.3026046430283271</v>
      </c>
      <c r="I123" s="189">
        <v>7.0512052100360654</v>
      </c>
      <c r="J123" s="190">
        <f t="shared" si="20"/>
        <v>-7.9929692358255977E-2</v>
      </c>
      <c r="K123" s="189">
        <v>6.8214660908135869</v>
      </c>
      <c r="L123" s="190">
        <f t="shared" ref="L123:L131" si="21">IFERROR(K123-I123,"-")</f>
        <v>-0.22973911922247847</v>
      </c>
      <c r="M123" s="189">
        <v>6.6115860033208289</v>
      </c>
      <c r="N123" s="190">
        <f t="shared" si="19"/>
        <v>-0.20988008749275799</v>
      </c>
    </row>
    <row r="124" spans="1:15" x14ac:dyDescent="0.25">
      <c r="B124" s="119" t="s">
        <v>83</v>
      </c>
      <c r="C124" s="189" t="s">
        <v>250</v>
      </c>
      <c r="D124" s="190" t="s">
        <v>250</v>
      </c>
      <c r="E124" s="189">
        <v>7.1674979218620116</v>
      </c>
      <c r="F124" s="190" t="str">
        <f t="shared" si="20"/>
        <v>-</v>
      </c>
      <c r="G124" s="189">
        <v>7.7562293471465571</v>
      </c>
      <c r="H124" s="190">
        <f t="shared" si="20"/>
        <v>0.58873142528454547</v>
      </c>
      <c r="I124" s="189">
        <v>7.2739933668445875</v>
      </c>
      <c r="J124" s="190">
        <f t="shared" si="20"/>
        <v>-0.48223598030196957</v>
      </c>
      <c r="K124" s="189">
        <v>7.0249498911746988</v>
      </c>
      <c r="L124" s="190">
        <f t="shared" si="21"/>
        <v>-0.24904347566988871</v>
      </c>
      <c r="M124" s="189"/>
      <c r="N124" s="190"/>
    </row>
    <row r="125" spans="1:15" x14ac:dyDescent="0.25">
      <c r="B125" s="119" t="s">
        <v>85</v>
      </c>
      <c r="C125" s="189" t="s">
        <v>250</v>
      </c>
      <c r="D125" s="190" t="s">
        <v>250</v>
      </c>
      <c r="E125" s="189">
        <v>6.4390243902439028</v>
      </c>
      <c r="F125" s="190" t="str">
        <f t="shared" si="20"/>
        <v>-</v>
      </c>
      <c r="G125" s="189">
        <v>7.6928992706323465</v>
      </c>
      <c r="H125" s="190">
        <f t="shared" si="20"/>
        <v>1.2538748803884436</v>
      </c>
      <c r="I125" s="189">
        <v>7.7014004712360684</v>
      </c>
      <c r="J125" s="190">
        <f t="shared" si="20"/>
        <v>8.5012006037219479E-3</v>
      </c>
      <c r="K125" s="189">
        <v>7.667114060285245</v>
      </c>
      <c r="L125" s="190">
        <f t="shared" si="21"/>
        <v>-3.4286410950823409E-2</v>
      </c>
      <c r="M125" s="189"/>
      <c r="N125" s="190"/>
    </row>
    <row r="126" spans="1:15" x14ac:dyDescent="0.25">
      <c r="B126" s="119" t="s">
        <v>87</v>
      </c>
      <c r="C126" s="189">
        <v>9.3448466427189825</v>
      </c>
      <c r="D126" s="190">
        <v>0.8167238077180965</v>
      </c>
      <c r="E126" s="189">
        <v>7.6581415858253825</v>
      </c>
      <c r="F126" s="190">
        <f t="shared" si="20"/>
        <v>-1.6867050568936</v>
      </c>
      <c r="G126" s="189">
        <v>8.2025186541288733</v>
      </c>
      <c r="H126" s="190">
        <f t="shared" si="20"/>
        <v>0.54437706830349075</v>
      </c>
      <c r="I126" s="189">
        <v>7.9181916454327848</v>
      </c>
      <c r="J126" s="190">
        <f t="shared" si="20"/>
        <v>-0.28432700869608851</v>
      </c>
      <c r="K126" s="189">
        <v>7.9517282982445554</v>
      </c>
      <c r="L126" s="190">
        <f t="shared" si="21"/>
        <v>3.3536652811770651E-2</v>
      </c>
      <c r="M126" s="189"/>
      <c r="N126" s="190"/>
    </row>
    <row r="127" spans="1:15" x14ac:dyDescent="0.25">
      <c r="B127" s="119" t="s">
        <v>89</v>
      </c>
      <c r="C127" s="189">
        <v>8.2342462111140655</v>
      </c>
      <c r="D127" s="190">
        <v>-6.1146423827922902E-2</v>
      </c>
      <c r="E127" s="189">
        <v>8.373772169167804</v>
      </c>
      <c r="F127" s="190">
        <f t="shared" si="20"/>
        <v>0.13952595805373846</v>
      </c>
      <c r="G127" s="189">
        <v>7.5888613861386141</v>
      </c>
      <c r="H127" s="190">
        <f t="shared" si="20"/>
        <v>-0.78491078302918993</v>
      </c>
      <c r="I127" s="189">
        <v>7.4400005001000196</v>
      </c>
      <c r="J127" s="190">
        <f t="shared" si="20"/>
        <v>-0.14886088603859449</v>
      </c>
      <c r="K127" s="189">
        <v>7.6924121541334243</v>
      </c>
      <c r="L127" s="190">
        <f t="shared" si="21"/>
        <v>0.25241165403340471</v>
      </c>
      <c r="M127" s="189"/>
      <c r="N127" s="190"/>
    </row>
    <row r="128" spans="1:15" x14ac:dyDescent="0.25">
      <c r="A128" s="125"/>
      <c r="B128" s="119" t="s">
        <v>91</v>
      </c>
      <c r="C128" s="189">
        <v>5.7621429724060027</v>
      </c>
      <c r="D128" s="190">
        <v>-1.8200034144319721</v>
      </c>
      <c r="E128" s="189">
        <v>7.2825462164617756</v>
      </c>
      <c r="F128" s="190">
        <f t="shared" si="20"/>
        <v>1.5204032440557729</v>
      </c>
      <c r="G128" s="189">
        <v>7.422018229673137</v>
      </c>
      <c r="H128" s="190">
        <f t="shared" si="20"/>
        <v>0.13947201321136138</v>
      </c>
      <c r="I128" s="189">
        <v>7.1552670816273398</v>
      </c>
      <c r="J128" s="190">
        <f t="shared" si="20"/>
        <v>-0.26675114804579714</v>
      </c>
      <c r="K128" s="189">
        <v>7.150697512206464</v>
      </c>
      <c r="L128" s="190">
        <f t="shared" si="21"/>
        <v>-4.5695694208758297E-3</v>
      </c>
      <c r="M128" s="189"/>
      <c r="N128" s="190"/>
    </row>
    <row r="129" spans="2:15" x14ac:dyDescent="0.25">
      <c r="B129" s="119" t="s">
        <v>93</v>
      </c>
      <c r="C129" s="189">
        <v>8.0004764173415914</v>
      </c>
      <c r="D129" s="190">
        <v>0.58319157758645979</v>
      </c>
      <c r="E129" s="189">
        <v>7.3904339068056153</v>
      </c>
      <c r="F129" s="190">
        <f t="shared" si="20"/>
        <v>-0.61004251053597613</v>
      </c>
      <c r="G129" s="189">
        <v>7.0712416123352213</v>
      </c>
      <c r="H129" s="190">
        <f t="shared" si="20"/>
        <v>-0.31919229447039399</v>
      </c>
      <c r="I129" s="189">
        <v>7.1426627194028596</v>
      </c>
      <c r="J129" s="190">
        <f t="shared" si="20"/>
        <v>7.1421107067638268E-2</v>
      </c>
      <c r="K129" s="189">
        <v>6.8911191965441585</v>
      </c>
      <c r="L129" s="190">
        <f t="shared" si="21"/>
        <v>-0.25154352285870107</v>
      </c>
      <c r="M129" s="189"/>
      <c r="N129" s="190"/>
    </row>
    <row r="130" spans="2:15" x14ac:dyDescent="0.25">
      <c r="B130" s="119" t="s">
        <v>95</v>
      </c>
      <c r="C130" s="189">
        <v>8.4893005745987722</v>
      </c>
      <c r="D130" s="190">
        <v>0.84686749471126088</v>
      </c>
      <c r="E130" s="189">
        <v>7.7567766969067655</v>
      </c>
      <c r="F130" s="190">
        <f t="shared" si="20"/>
        <v>-0.73252387769200666</v>
      </c>
      <c r="G130" s="189">
        <v>7.1701048310241182</v>
      </c>
      <c r="H130" s="190">
        <f t="shared" si="20"/>
        <v>-0.5866718658826473</v>
      </c>
      <c r="I130" s="189">
        <v>7.1397235869671114</v>
      </c>
      <c r="J130" s="190">
        <f t="shared" si="20"/>
        <v>-3.0381244057006818E-2</v>
      </c>
      <c r="K130" s="189">
        <v>6.9987129987129988</v>
      </c>
      <c r="L130" s="190">
        <f t="shared" si="21"/>
        <v>-0.14101058825411261</v>
      </c>
      <c r="M130" s="189"/>
      <c r="N130" s="190"/>
    </row>
    <row r="131" spans="2:15" ht="15.75" x14ac:dyDescent="0.25">
      <c r="B131" s="122" t="s">
        <v>32</v>
      </c>
      <c r="C131" s="191">
        <v>7.899505994080446</v>
      </c>
      <c r="D131" s="192">
        <v>0.44159978046207016</v>
      </c>
      <c r="E131" s="191">
        <v>7.5633470151940667</v>
      </c>
      <c r="F131" s="192">
        <f t="shared" si="20"/>
        <v>-0.33615897888637924</v>
      </c>
      <c r="G131" s="191">
        <v>7.4516197361923346</v>
      </c>
      <c r="H131" s="192">
        <f t="shared" si="20"/>
        <v>-0.11172727900173207</v>
      </c>
      <c r="I131" s="191">
        <v>7.3061869308427632</v>
      </c>
      <c r="J131" s="192">
        <f t="shared" si="20"/>
        <v>-0.14543280534957148</v>
      </c>
      <c r="K131" s="191">
        <v>7.1903104070579209</v>
      </c>
      <c r="L131" s="192">
        <f t="shared" si="21"/>
        <v>-0.11587652378484226</v>
      </c>
      <c r="M131" s="191">
        <v>6.8685680380813681</v>
      </c>
      <c r="N131" s="192">
        <v>-9.1753657805035083E-2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2" t="s">
        <v>296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9.9186997103315093</v>
      </c>
      <c r="D141" s="190">
        <v>0.11946657185643161</v>
      </c>
      <c r="E141" s="189">
        <v>8.7446651949963208</v>
      </c>
      <c r="F141" s="190">
        <f t="shared" ref="F141:J143" si="22">IFERROR(E141-C141,"-")</f>
        <v>-1.1740345153351885</v>
      </c>
      <c r="G141" s="189">
        <v>9.1495250740475953</v>
      </c>
      <c r="H141" s="190">
        <f t="shared" si="22"/>
        <v>0.40485987905127452</v>
      </c>
      <c r="I141" s="189">
        <v>8.8933895716675142</v>
      </c>
      <c r="J141" s="190">
        <f t="shared" si="22"/>
        <v>-0.25613550238008109</v>
      </c>
      <c r="K141" s="189">
        <v>8.500168520390968</v>
      </c>
      <c r="L141" s="190">
        <f t="shared" ref="L141:L143" si="23">IFERROR(K141-I141,"-")</f>
        <v>-0.39322105127654616</v>
      </c>
      <c r="M141" s="189">
        <v>8.7057742596649934</v>
      </c>
      <c r="N141" s="190">
        <f t="shared" ref="N141:N145" si="24">IFERROR(M141-K141,"-")</f>
        <v>0.20560573927402537</v>
      </c>
    </row>
    <row r="142" spans="2:15" x14ac:dyDescent="0.25">
      <c r="B142" s="119" t="s">
        <v>75</v>
      </c>
      <c r="C142" s="189">
        <v>9.1612776541432126</v>
      </c>
      <c r="D142" s="190">
        <v>-0.179405470645424</v>
      </c>
      <c r="E142" s="189">
        <v>7.4429400386847195</v>
      </c>
      <c r="F142" s="190">
        <f t="shared" si="22"/>
        <v>-1.7183376154584931</v>
      </c>
      <c r="G142" s="189">
        <v>8.0757748704890684</v>
      </c>
      <c r="H142" s="190">
        <f t="shared" si="22"/>
        <v>0.63283483180434885</v>
      </c>
      <c r="I142" s="189">
        <v>8.2758501758984622</v>
      </c>
      <c r="J142" s="190">
        <f t="shared" si="22"/>
        <v>0.20007530540939378</v>
      </c>
      <c r="K142" s="189">
        <v>8.0699797821691774</v>
      </c>
      <c r="L142" s="190">
        <f t="shared" si="23"/>
        <v>-0.20587039372928473</v>
      </c>
      <c r="M142" s="189">
        <v>8.5564005069708493</v>
      </c>
      <c r="N142" s="190">
        <f t="shared" si="24"/>
        <v>0.48642072480167187</v>
      </c>
    </row>
    <row r="143" spans="2:15" x14ac:dyDescent="0.25">
      <c r="B143" s="119" t="s">
        <v>77</v>
      </c>
      <c r="C143" s="189">
        <v>7.9034090909090908</v>
      </c>
      <c r="D143" s="190">
        <v>-0.55768040325433343</v>
      </c>
      <c r="E143" s="189">
        <v>6.9755899104963381</v>
      </c>
      <c r="F143" s="190">
        <f t="shared" si="22"/>
        <v>-0.92781918041275269</v>
      </c>
      <c r="G143" s="189">
        <v>8.5303169801394194</v>
      </c>
      <c r="H143" s="190">
        <f t="shared" si="22"/>
        <v>1.5547270696430813</v>
      </c>
      <c r="I143" s="189">
        <v>7.9383984792681481</v>
      </c>
      <c r="J143" s="190">
        <f t="shared" si="22"/>
        <v>-0.59191850087127129</v>
      </c>
      <c r="K143" s="189">
        <v>7.5169631774927597</v>
      </c>
      <c r="L143" s="190">
        <f t="shared" si="23"/>
        <v>-0.42143530177538846</v>
      </c>
      <c r="M143" s="189">
        <v>7.6149170263205885</v>
      </c>
      <c r="N143" s="190">
        <f t="shared" si="24"/>
        <v>9.7953848827828871E-2</v>
      </c>
    </row>
    <row r="144" spans="2:15" x14ac:dyDescent="0.25">
      <c r="B144" s="119" t="s">
        <v>79</v>
      </c>
      <c r="C144" s="189" t="s">
        <v>250</v>
      </c>
      <c r="D144" s="190" t="s">
        <v>250</v>
      </c>
      <c r="E144" s="189">
        <v>9.1342925659472414</v>
      </c>
      <c r="F144" s="190" t="str">
        <f>IFERROR(E144-C144,"-")</f>
        <v>-</v>
      </c>
      <c r="G144" s="189">
        <v>7.6792181316704644</v>
      </c>
      <c r="H144" s="190">
        <f>IFERROR(G144-E144,"-")</f>
        <v>-1.455074434276777</v>
      </c>
      <c r="I144" s="189">
        <v>7.1516565286718246</v>
      </c>
      <c r="J144" s="190">
        <f>IFERROR(I144-G144,"-")</f>
        <v>-0.52756160299863986</v>
      </c>
      <c r="K144" s="189">
        <v>7.532258064516129</v>
      </c>
      <c r="L144" s="190">
        <f>IFERROR(K144-I144,"-")</f>
        <v>0.38060153584430445</v>
      </c>
      <c r="M144" s="189">
        <v>7.1865224946900943</v>
      </c>
      <c r="N144" s="190">
        <f t="shared" si="24"/>
        <v>-0.34573556982603471</v>
      </c>
    </row>
    <row r="145" spans="1:15" x14ac:dyDescent="0.25">
      <c r="B145" s="119" t="s">
        <v>81</v>
      </c>
      <c r="C145" s="189" t="s">
        <v>250</v>
      </c>
      <c r="D145" s="190" t="s">
        <v>250</v>
      </c>
      <c r="E145" s="189">
        <v>6.7332902809170161</v>
      </c>
      <c r="F145" s="190" t="str">
        <f t="shared" ref="F145:J153" si="25">IFERROR(E145-C145,"-")</f>
        <v>-</v>
      </c>
      <c r="G145" s="189">
        <v>8.5769349845201237</v>
      </c>
      <c r="H145" s="190">
        <f t="shared" si="25"/>
        <v>1.8436447036031076</v>
      </c>
      <c r="I145" s="189">
        <v>8.2689469202384327</v>
      </c>
      <c r="J145" s="190">
        <f t="shared" si="25"/>
        <v>-0.30798806428169101</v>
      </c>
      <c r="K145" s="189">
        <v>8.1437805228382647</v>
      </c>
      <c r="L145" s="190">
        <f t="shared" ref="L145:L153" si="26">IFERROR(K145-I145,"-")</f>
        <v>-0.12516639740016799</v>
      </c>
      <c r="M145" s="189">
        <v>7.8212103456934798</v>
      </c>
      <c r="N145" s="190">
        <f t="shared" si="24"/>
        <v>-0.32257017714478486</v>
      </c>
    </row>
    <row r="146" spans="1:15" x14ac:dyDescent="0.25">
      <c r="B146" s="119" t="s">
        <v>83</v>
      </c>
      <c r="C146" s="189" t="s">
        <v>250</v>
      </c>
      <c r="D146" s="190" t="s">
        <v>250</v>
      </c>
      <c r="E146" s="189">
        <v>7.7101420284056807</v>
      </c>
      <c r="F146" s="190" t="str">
        <f t="shared" si="25"/>
        <v>-</v>
      </c>
      <c r="G146" s="189">
        <v>8.1869452410214389</v>
      </c>
      <c r="H146" s="190">
        <f t="shared" si="25"/>
        <v>0.4768032126157582</v>
      </c>
      <c r="I146" s="189">
        <v>8.4836212457888323</v>
      </c>
      <c r="J146" s="190">
        <f t="shared" si="25"/>
        <v>0.29667600476739331</v>
      </c>
      <c r="K146" s="189">
        <v>7.7936310679611651</v>
      </c>
      <c r="L146" s="190">
        <f t="shared" si="26"/>
        <v>-0.68999017782766714</v>
      </c>
      <c r="M146" s="189"/>
      <c r="N146" s="190"/>
    </row>
    <row r="147" spans="1:15" x14ac:dyDescent="0.25">
      <c r="B147" s="119" t="s">
        <v>85</v>
      </c>
      <c r="C147" s="189" t="s">
        <v>250</v>
      </c>
      <c r="D147" s="190" t="s">
        <v>250</v>
      </c>
      <c r="E147" s="189">
        <v>7.9656791907514455</v>
      </c>
      <c r="F147" s="190" t="str">
        <f t="shared" si="25"/>
        <v>-</v>
      </c>
      <c r="G147" s="189">
        <v>8.7215548243936034</v>
      </c>
      <c r="H147" s="190">
        <f t="shared" si="25"/>
        <v>0.75587563364215793</v>
      </c>
      <c r="I147" s="189">
        <v>8.5319226559649763</v>
      </c>
      <c r="J147" s="190">
        <f t="shared" si="25"/>
        <v>-0.18963216842862707</v>
      </c>
      <c r="K147" s="189">
        <v>7.9531952531878822</v>
      </c>
      <c r="L147" s="190">
        <f t="shared" si="26"/>
        <v>-0.57872740277709411</v>
      </c>
      <c r="M147" s="189"/>
      <c r="N147" s="190"/>
    </row>
    <row r="148" spans="1:15" x14ac:dyDescent="0.25">
      <c r="B148" s="119" t="s">
        <v>87</v>
      </c>
      <c r="C148" s="189">
        <v>8.5646190666134814</v>
      </c>
      <c r="D148" s="190">
        <v>-0.64998841731948787</v>
      </c>
      <c r="E148" s="189">
        <v>8.2646411272567146</v>
      </c>
      <c r="F148" s="190">
        <f t="shared" si="25"/>
        <v>-0.29997793935676675</v>
      </c>
      <c r="G148" s="189">
        <v>8.5599384529304796</v>
      </c>
      <c r="H148" s="190">
        <f t="shared" si="25"/>
        <v>0.29529732567376499</v>
      </c>
      <c r="I148" s="189">
        <v>8.2914852615801866</v>
      </c>
      <c r="J148" s="190">
        <f t="shared" si="25"/>
        <v>-0.268453191350293</v>
      </c>
      <c r="K148" s="189">
        <v>7.9603726362625142</v>
      </c>
      <c r="L148" s="190">
        <f t="shared" si="26"/>
        <v>-0.33111262531767238</v>
      </c>
      <c r="M148" s="189"/>
      <c r="N148" s="190"/>
    </row>
    <row r="149" spans="1:15" x14ac:dyDescent="0.25">
      <c r="B149" s="119" t="s">
        <v>89</v>
      </c>
      <c r="C149" s="189">
        <v>16.48526863084922</v>
      </c>
      <c r="D149" s="190">
        <v>7.1574536655133354</v>
      </c>
      <c r="E149" s="189">
        <v>8.7193759750390019</v>
      </c>
      <c r="F149" s="190">
        <f t="shared" si="25"/>
        <v>-7.7658926558102177</v>
      </c>
      <c r="G149" s="189">
        <v>8.7860075927791126</v>
      </c>
      <c r="H149" s="190">
        <f t="shared" si="25"/>
        <v>6.6631617740110727E-2</v>
      </c>
      <c r="I149" s="189">
        <v>8.3840673575129525</v>
      </c>
      <c r="J149" s="190">
        <f t="shared" si="25"/>
        <v>-0.40194023526616007</v>
      </c>
      <c r="K149" s="189">
        <v>8.7306782635233073</v>
      </c>
      <c r="L149" s="190">
        <f t="shared" si="26"/>
        <v>0.34661090601035482</v>
      </c>
      <c r="M149" s="189"/>
      <c r="N149" s="190"/>
    </row>
    <row r="150" spans="1:15" x14ac:dyDescent="0.25">
      <c r="A150" s="125"/>
      <c r="B150" s="119" t="s">
        <v>91</v>
      </c>
      <c r="C150" s="189">
        <v>4.7581018518518521</v>
      </c>
      <c r="D150" s="190">
        <v>-4.2110937809467215</v>
      </c>
      <c r="E150" s="189">
        <v>7.7491429504271645</v>
      </c>
      <c r="F150" s="190">
        <f t="shared" si="25"/>
        <v>2.9910410985753124</v>
      </c>
      <c r="G150" s="189">
        <v>7.9050098879367168</v>
      </c>
      <c r="H150" s="190">
        <f t="shared" si="25"/>
        <v>0.15586693750955227</v>
      </c>
      <c r="I150" s="189">
        <v>7.8560346382825186</v>
      </c>
      <c r="J150" s="190">
        <f t="shared" si="25"/>
        <v>-4.8975249654198194E-2</v>
      </c>
      <c r="K150" s="189">
        <v>7.8874788986553348</v>
      </c>
      <c r="L150" s="190">
        <f t="shared" si="26"/>
        <v>3.1444260372816224E-2</v>
      </c>
      <c r="M150" s="189"/>
      <c r="N150" s="190"/>
    </row>
    <row r="151" spans="1:15" x14ac:dyDescent="0.25">
      <c r="B151" s="119" t="s">
        <v>93</v>
      </c>
      <c r="C151" s="189">
        <v>7.6417066968070078</v>
      </c>
      <c r="D151" s="190">
        <v>-1.172056428404689</v>
      </c>
      <c r="E151" s="189">
        <v>8.4391088279635937</v>
      </c>
      <c r="F151" s="190">
        <f t="shared" si="25"/>
        <v>0.79740213115658598</v>
      </c>
      <c r="G151" s="189">
        <v>8.2085274677646556</v>
      </c>
      <c r="H151" s="190">
        <f t="shared" si="25"/>
        <v>-0.23058136019893816</v>
      </c>
      <c r="I151" s="189">
        <v>8.2793894843162565</v>
      </c>
      <c r="J151" s="190">
        <f t="shared" si="25"/>
        <v>7.0862016551600959E-2</v>
      </c>
      <c r="K151" s="189">
        <v>8.2227976420031954</v>
      </c>
      <c r="L151" s="190">
        <f t="shared" si="26"/>
        <v>-5.6591842313061136E-2</v>
      </c>
      <c r="M151" s="189"/>
      <c r="N151" s="190"/>
    </row>
    <row r="152" spans="1:15" x14ac:dyDescent="0.25">
      <c r="B152" s="119" t="s">
        <v>95</v>
      </c>
      <c r="C152" s="189">
        <v>9.4152144772117961</v>
      </c>
      <c r="D152" s="190">
        <v>-0.70220038864757406</v>
      </c>
      <c r="E152" s="189">
        <v>8.6227938549481955</v>
      </c>
      <c r="F152" s="190">
        <f t="shared" si="25"/>
        <v>-0.79242062226360055</v>
      </c>
      <c r="G152" s="189">
        <v>8.7539784654973936</v>
      </c>
      <c r="H152" s="190">
        <f t="shared" si="25"/>
        <v>0.13118461054919806</v>
      </c>
      <c r="I152" s="189">
        <v>8.3164210013399931</v>
      </c>
      <c r="J152" s="190">
        <f t="shared" si="25"/>
        <v>-0.43755746415740049</v>
      </c>
      <c r="K152" s="189">
        <v>8.906091039520021</v>
      </c>
      <c r="L152" s="190">
        <f t="shared" si="26"/>
        <v>0.58967003818002794</v>
      </c>
      <c r="M152" s="189"/>
      <c r="N152" s="190"/>
    </row>
    <row r="153" spans="1:15" ht="15.75" x14ac:dyDescent="0.25">
      <c r="B153" s="122" t="s">
        <v>32</v>
      </c>
      <c r="C153" s="191">
        <v>8.9352478955566053</v>
      </c>
      <c r="D153" s="192">
        <v>-8.8068656359659769E-2</v>
      </c>
      <c r="E153" s="191">
        <v>8.1951860588263603</v>
      </c>
      <c r="F153" s="192">
        <f t="shared" si="25"/>
        <v>-0.74006183673024495</v>
      </c>
      <c r="G153" s="191">
        <v>8.3907111087484267</v>
      </c>
      <c r="H153" s="192">
        <f t="shared" si="25"/>
        <v>0.19552504992206643</v>
      </c>
      <c r="I153" s="191">
        <v>8.1967261611280939</v>
      </c>
      <c r="J153" s="192">
        <f t="shared" si="25"/>
        <v>-0.1939849476203328</v>
      </c>
      <c r="K153" s="191">
        <v>8.0853251064247296</v>
      </c>
      <c r="L153" s="192">
        <f t="shared" si="26"/>
        <v>-0.11140105470336437</v>
      </c>
      <c r="M153" s="191">
        <v>7.9487950543379444</v>
      </c>
      <c r="N153" s="192">
        <v>2.571032834702347E-2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2" t="s">
        <v>297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9.7897689028494508</v>
      </c>
      <c r="D163" s="190">
        <v>-4.3442330361783021E-2</v>
      </c>
      <c r="E163" s="189">
        <v>9.2889710412815774</v>
      </c>
      <c r="F163" s="190">
        <f t="shared" ref="F163:J165" si="27">IFERROR(E163-C163,"-")</f>
        <v>-0.50079786156787343</v>
      </c>
      <c r="G163" s="189">
        <v>8.4905610907184066</v>
      </c>
      <c r="H163" s="190">
        <f t="shared" si="27"/>
        <v>-0.79840995056317077</v>
      </c>
      <c r="I163" s="189">
        <v>9.4714077770846323</v>
      </c>
      <c r="J163" s="190">
        <f t="shared" si="27"/>
        <v>0.98084668636622574</v>
      </c>
      <c r="K163" s="189">
        <v>10.558616758502755</v>
      </c>
      <c r="L163" s="190">
        <f t="shared" ref="L163:L165" si="28">IFERROR(K163-I163,"-")</f>
        <v>1.0872089814181223</v>
      </c>
      <c r="M163" s="189">
        <v>8.731490384615384</v>
      </c>
      <c r="N163" s="190">
        <f t="shared" ref="N163:N167" si="29">IFERROR(M163-K163,"-")</f>
        <v>-1.8271263738873706</v>
      </c>
    </row>
    <row r="164" spans="2:14" x14ac:dyDescent="0.25">
      <c r="B164" s="119" t="s">
        <v>75</v>
      </c>
      <c r="C164" s="189">
        <v>7.7709839673058783</v>
      </c>
      <c r="D164" s="190">
        <v>-1.1488626290507851</v>
      </c>
      <c r="E164" s="189">
        <v>7.4467548834278512</v>
      </c>
      <c r="F164" s="190">
        <f t="shared" si="27"/>
        <v>-0.32422908387802707</v>
      </c>
      <c r="G164" s="189">
        <v>7.6815722469764482</v>
      </c>
      <c r="H164" s="190">
        <f t="shared" si="27"/>
        <v>0.23481736354859706</v>
      </c>
      <c r="I164" s="189">
        <v>8.2667772583320769</v>
      </c>
      <c r="J164" s="190">
        <f t="shared" si="27"/>
        <v>0.58520501135562863</v>
      </c>
      <c r="K164" s="189">
        <v>8.7094584169109712</v>
      </c>
      <c r="L164" s="190">
        <f t="shared" si="28"/>
        <v>0.44268115857889434</v>
      </c>
      <c r="M164" s="189">
        <v>7.9267681289167413</v>
      </c>
      <c r="N164" s="190">
        <f t="shared" si="29"/>
        <v>-0.78269028799422991</v>
      </c>
    </row>
    <row r="165" spans="2:14" x14ac:dyDescent="0.25">
      <c r="B165" s="119" t="s">
        <v>77</v>
      </c>
      <c r="C165" s="189">
        <v>9.1765571358509082</v>
      </c>
      <c r="D165" s="190">
        <v>0.93343256917653861</v>
      </c>
      <c r="E165" s="189">
        <v>8.0158730158730158</v>
      </c>
      <c r="F165" s="190">
        <f t="shared" si="27"/>
        <v>-1.1606841199778923</v>
      </c>
      <c r="G165" s="189">
        <v>7.9774148013712445</v>
      </c>
      <c r="H165" s="190">
        <f t="shared" si="27"/>
        <v>-3.8458214501771337E-2</v>
      </c>
      <c r="I165" s="189">
        <v>8.4301207284632707</v>
      </c>
      <c r="J165" s="190">
        <f t="shared" si="27"/>
        <v>0.45270592709202617</v>
      </c>
      <c r="K165" s="189">
        <v>8.9442278352263092</v>
      </c>
      <c r="L165" s="190">
        <f t="shared" si="28"/>
        <v>0.5141071067630385</v>
      </c>
      <c r="M165" s="189">
        <v>7.5020892896415221</v>
      </c>
      <c r="N165" s="190">
        <f t="shared" si="29"/>
        <v>-1.442138545584787</v>
      </c>
    </row>
    <row r="166" spans="2:14" x14ac:dyDescent="0.25">
      <c r="B166" s="119" t="s">
        <v>79</v>
      </c>
      <c r="C166" s="189" t="s">
        <v>250</v>
      </c>
      <c r="D166" s="190" t="s">
        <v>250</v>
      </c>
      <c r="E166" s="189">
        <v>6.38161411010155</v>
      </c>
      <c r="F166" s="190" t="str">
        <f>IFERROR(E166-C166,"-")</f>
        <v>-</v>
      </c>
      <c r="G166" s="189">
        <v>6.3636101914495464</v>
      </c>
      <c r="H166" s="190">
        <f>IFERROR(G166-E166,"-")</f>
        <v>-1.800391865200357E-2</v>
      </c>
      <c r="I166" s="189">
        <v>6.6114079615281858</v>
      </c>
      <c r="J166" s="190">
        <f>IFERROR(I166-G166,"-")</f>
        <v>0.24779777007863935</v>
      </c>
      <c r="K166" s="189">
        <v>6.7105347422350308</v>
      </c>
      <c r="L166" s="190">
        <f>IFERROR(K166-I166,"-")</f>
        <v>9.9126780706844997E-2</v>
      </c>
      <c r="M166" s="189">
        <v>6.8612430311790211</v>
      </c>
      <c r="N166" s="190">
        <f t="shared" si="29"/>
        <v>0.15070828894399035</v>
      </c>
    </row>
    <row r="167" spans="2:14" x14ac:dyDescent="0.25">
      <c r="B167" s="119" t="s">
        <v>81</v>
      </c>
      <c r="C167" s="189" t="s">
        <v>250</v>
      </c>
      <c r="D167" s="190" t="s">
        <v>250</v>
      </c>
      <c r="E167" s="189">
        <v>5.7004048582995948</v>
      </c>
      <c r="F167" s="190" t="str">
        <f t="shared" ref="F167:J175" si="30">IFERROR(E167-C167,"-")</f>
        <v>-</v>
      </c>
      <c r="G167" s="189">
        <v>7.0117280557082644</v>
      </c>
      <c r="H167" s="190">
        <f t="shared" si="30"/>
        <v>1.3113231974086696</v>
      </c>
      <c r="I167" s="189">
        <v>7.0906549520766777</v>
      </c>
      <c r="J167" s="190">
        <f t="shared" si="30"/>
        <v>7.8926896368413324E-2</v>
      </c>
      <c r="K167" s="189">
        <v>7.2181259600614442</v>
      </c>
      <c r="L167" s="190">
        <f t="shared" ref="L167:L175" si="31">IFERROR(K167-I167,"-")</f>
        <v>0.12747100798476652</v>
      </c>
      <c r="M167" s="189">
        <v>6.3727606798346352</v>
      </c>
      <c r="N167" s="190">
        <f t="shared" si="29"/>
        <v>-0.84536528022680901</v>
      </c>
    </row>
    <row r="168" spans="2:14" x14ac:dyDescent="0.25">
      <c r="B168" s="119" t="s">
        <v>83</v>
      </c>
      <c r="C168" s="189" t="s">
        <v>250</v>
      </c>
      <c r="D168" s="190" t="s">
        <v>250</v>
      </c>
      <c r="E168" s="189">
        <v>6.6358066712049011</v>
      </c>
      <c r="F168" s="190" t="str">
        <f t="shared" si="30"/>
        <v>-</v>
      </c>
      <c r="G168" s="189">
        <v>7.1589290100712359</v>
      </c>
      <c r="H168" s="190">
        <f t="shared" si="30"/>
        <v>0.52312233886633486</v>
      </c>
      <c r="I168" s="189">
        <v>6.7627544609198287</v>
      </c>
      <c r="J168" s="190">
        <f t="shared" si="30"/>
        <v>-0.39617454915140726</v>
      </c>
      <c r="K168" s="189">
        <v>6.9729327781082686</v>
      </c>
      <c r="L168" s="190">
        <f t="shared" si="31"/>
        <v>0.21017831718843993</v>
      </c>
      <c r="M168" s="189"/>
      <c r="N168" s="190"/>
    </row>
    <row r="169" spans="2:14" x14ac:dyDescent="0.25">
      <c r="B169" s="119" t="s">
        <v>85</v>
      </c>
      <c r="C169" s="189" t="s">
        <v>250</v>
      </c>
      <c r="D169" s="190" t="s">
        <v>250</v>
      </c>
      <c r="E169" s="189">
        <v>6.950538579907672</v>
      </c>
      <c r="F169" s="190" t="str">
        <f t="shared" si="30"/>
        <v>-</v>
      </c>
      <c r="G169" s="189">
        <v>7.2223531722647811</v>
      </c>
      <c r="H169" s="190">
        <f t="shared" si="30"/>
        <v>0.27181459235710914</v>
      </c>
      <c r="I169" s="189">
        <v>8.1781140861466817</v>
      </c>
      <c r="J169" s="190">
        <f t="shared" si="30"/>
        <v>0.95576091388190054</v>
      </c>
      <c r="K169" s="189">
        <v>7.5435435435435432</v>
      </c>
      <c r="L169" s="190">
        <f t="shared" si="31"/>
        <v>-0.6345705426031385</v>
      </c>
      <c r="M169" s="189"/>
      <c r="N169" s="190"/>
    </row>
    <row r="170" spans="2:14" x14ac:dyDescent="0.25">
      <c r="B170" s="119" t="s">
        <v>87</v>
      </c>
      <c r="C170" s="189">
        <v>8.398076923076923</v>
      </c>
      <c r="D170" s="190">
        <v>-1.0380932896890336</v>
      </c>
      <c r="E170" s="189">
        <v>9.0039615166949627</v>
      </c>
      <c r="F170" s="190">
        <f t="shared" si="30"/>
        <v>0.6058845936180397</v>
      </c>
      <c r="G170" s="189">
        <v>8.4010880316518293</v>
      </c>
      <c r="H170" s="190">
        <f t="shared" si="30"/>
        <v>-0.60287348504313343</v>
      </c>
      <c r="I170" s="189">
        <v>10.082657517155333</v>
      </c>
      <c r="J170" s="190">
        <f t="shared" si="30"/>
        <v>1.6815694855035037</v>
      </c>
      <c r="K170" s="189">
        <v>7.8926524231370507</v>
      </c>
      <c r="L170" s="190">
        <f t="shared" si="31"/>
        <v>-2.1900050940182823</v>
      </c>
      <c r="M170" s="189"/>
      <c r="N170" s="190"/>
    </row>
    <row r="171" spans="2:14" x14ac:dyDescent="0.25">
      <c r="B171" s="119" t="s">
        <v>89</v>
      </c>
      <c r="C171" s="189">
        <v>8.4134742404227207</v>
      </c>
      <c r="D171" s="190">
        <v>-3.4455114023076661E-2</v>
      </c>
      <c r="E171" s="189">
        <v>8.4665534804753815</v>
      </c>
      <c r="F171" s="190">
        <f t="shared" si="30"/>
        <v>5.3079240052660737E-2</v>
      </c>
      <c r="G171" s="189">
        <v>7.2705110173464602</v>
      </c>
      <c r="H171" s="190">
        <f t="shared" si="30"/>
        <v>-1.1960424631289213</v>
      </c>
      <c r="I171" s="189">
        <v>7.9343756428718368</v>
      </c>
      <c r="J171" s="190">
        <f t="shared" si="30"/>
        <v>0.66386462552537662</v>
      </c>
      <c r="K171" s="189">
        <v>7.5521653543307083</v>
      </c>
      <c r="L171" s="190">
        <f t="shared" si="31"/>
        <v>-0.38221028854112848</v>
      </c>
      <c r="M171" s="189"/>
      <c r="N171" s="190"/>
    </row>
    <row r="172" spans="2:14" x14ac:dyDescent="0.25">
      <c r="B172" s="119" t="s">
        <v>91</v>
      </c>
      <c r="C172" s="189">
        <v>7.1910274963820546</v>
      </c>
      <c r="D172" s="190">
        <v>-0.13577250361794579</v>
      </c>
      <c r="E172" s="189">
        <v>7.0161228406909792</v>
      </c>
      <c r="F172" s="190">
        <f t="shared" si="30"/>
        <v>-0.17490465569107538</v>
      </c>
      <c r="G172" s="189">
        <v>6.5124237464662995</v>
      </c>
      <c r="H172" s="190">
        <f t="shared" si="30"/>
        <v>-0.50369909422467973</v>
      </c>
      <c r="I172" s="189">
        <v>7.7937348018881423</v>
      </c>
      <c r="J172" s="190">
        <f t="shared" si="30"/>
        <v>1.2813110554218428</v>
      </c>
      <c r="K172" s="189">
        <v>7.2006835010442378</v>
      </c>
      <c r="L172" s="190">
        <f t="shared" si="31"/>
        <v>-0.59305130084390445</v>
      </c>
      <c r="M172" s="189"/>
      <c r="N172" s="190"/>
    </row>
    <row r="173" spans="2:14" x14ac:dyDescent="0.25">
      <c r="B173" s="119" t="s">
        <v>93</v>
      </c>
      <c r="C173" s="189">
        <v>10.832713754646839</v>
      </c>
      <c r="D173" s="190">
        <v>3.0241482231710908</v>
      </c>
      <c r="E173" s="189">
        <v>9.0211907164480323</v>
      </c>
      <c r="F173" s="190">
        <f t="shared" si="30"/>
        <v>-1.811523038198807</v>
      </c>
      <c r="G173" s="189">
        <v>8.0762171807290333</v>
      </c>
      <c r="H173" s="190">
        <f t="shared" si="30"/>
        <v>-0.944973535718999</v>
      </c>
      <c r="I173" s="189">
        <v>10.768174656763447</v>
      </c>
      <c r="J173" s="190">
        <f t="shared" si="30"/>
        <v>2.691957476034414</v>
      </c>
      <c r="K173" s="189">
        <v>7.9238095238095241</v>
      </c>
      <c r="L173" s="190">
        <f t="shared" si="31"/>
        <v>-2.8443651329539232</v>
      </c>
      <c r="M173" s="189"/>
      <c r="N173" s="190"/>
    </row>
    <row r="174" spans="2:14" x14ac:dyDescent="0.25">
      <c r="B174" s="119" t="s">
        <v>95</v>
      </c>
      <c r="C174" s="189">
        <v>7.709090909090909</v>
      </c>
      <c r="D174" s="190">
        <v>-0.35993796230016706</v>
      </c>
      <c r="E174" s="189">
        <v>7.1618352850835096</v>
      </c>
      <c r="F174" s="190">
        <f t="shared" si="30"/>
        <v>-0.54725562400739935</v>
      </c>
      <c r="G174" s="189">
        <v>7.313071543840775</v>
      </c>
      <c r="H174" s="190">
        <f t="shared" si="30"/>
        <v>0.15123625875726532</v>
      </c>
      <c r="I174" s="189">
        <v>7.3263428204579499</v>
      </c>
      <c r="J174" s="190">
        <f t="shared" si="30"/>
        <v>1.3271276617174976E-2</v>
      </c>
      <c r="K174" s="189">
        <v>7.5944272445820431</v>
      </c>
      <c r="L174" s="190">
        <f t="shared" si="31"/>
        <v>0.26808442412409317</v>
      </c>
      <c r="M174" s="189"/>
      <c r="N174" s="190"/>
    </row>
    <row r="175" spans="2:14" ht="15.75" x14ac:dyDescent="0.25">
      <c r="B175" s="122" t="s">
        <v>32</v>
      </c>
      <c r="C175" s="191">
        <v>8.4506925477955512</v>
      </c>
      <c r="D175" s="192">
        <v>0.29905000723136155</v>
      </c>
      <c r="E175" s="191">
        <v>7.5726670907249041</v>
      </c>
      <c r="F175" s="192">
        <f t="shared" si="30"/>
        <v>-0.87802545707064716</v>
      </c>
      <c r="G175" s="191">
        <v>7.3890876282132458</v>
      </c>
      <c r="H175" s="192">
        <f t="shared" si="30"/>
        <v>-0.18357946251165824</v>
      </c>
      <c r="I175" s="191">
        <v>8.1949520923255879</v>
      </c>
      <c r="J175" s="192">
        <f t="shared" si="30"/>
        <v>0.80586446411234203</v>
      </c>
      <c r="K175" s="191">
        <v>7.9727482838317982</v>
      </c>
      <c r="L175" s="192">
        <f t="shared" si="31"/>
        <v>-0.22220380849378962</v>
      </c>
      <c r="M175" s="191">
        <v>7.4793307505640936</v>
      </c>
      <c r="N175" s="192">
        <v>-0.94311880297594719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2" t="s">
        <v>298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8.8133498145859086</v>
      </c>
      <c r="D185" s="190">
        <v>-0.45333856053620103</v>
      </c>
      <c r="E185" s="189">
        <v>12.473309608540925</v>
      </c>
      <c r="F185" s="190">
        <f t="shared" ref="F185:J187" si="32">IFERROR(E185-C185,"-")</f>
        <v>3.6599597939550161</v>
      </c>
      <c r="G185" s="189">
        <v>8.7088772845952995</v>
      </c>
      <c r="H185" s="190">
        <f t="shared" si="32"/>
        <v>-3.7644323239456252</v>
      </c>
      <c r="I185" s="189">
        <v>9.0303465900015976</v>
      </c>
      <c r="J185" s="190">
        <f t="shared" si="32"/>
        <v>0.32146930540629803</v>
      </c>
      <c r="K185" s="189">
        <v>8.5031357792411413</v>
      </c>
      <c r="L185" s="190">
        <f t="shared" ref="L185:L187" si="33">IFERROR(K185-I185,"-")</f>
        <v>-0.52721081076045628</v>
      </c>
      <c r="M185" s="189">
        <v>8.2951160928742986</v>
      </c>
      <c r="N185" s="190">
        <f t="shared" ref="N185:N189" si="34">IFERROR(M185-K185,"-")</f>
        <v>-0.20801968636684265</v>
      </c>
    </row>
    <row r="186" spans="1:15" x14ac:dyDescent="0.25">
      <c r="B186" s="119" t="s">
        <v>75</v>
      </c>
      <c r="C186" s="189">
        <v>8.3433203068461435</v>
      </c>
      <c r="D186" s="190">
        <v>-0.37620787139763046</v>
      </c>
      <c r="E186" s="189">
        <v>14.453815261044177</v>
      </c>
      <c r="F186" s="190">
        <f t="shared" si="32"/>
        <v>6.1104949541980336</v>
      </c>
      <c r="G186" s="189">
        <v>6.9769477317554243</v>
      </c>
      <c r="H186" s="190">
        <f t="shared" si="32"/>
        <v>-7.4768675292887528</v>
      </c>
      <c r="I186" s="189">
        <v>7.7075522955718556</v>
      </c>
      <c r="J186" s="190">
        <f t="shared" si="32"/>
        <v>0.73060456381643135</v>
      </c>
      <c r="K186" s="189">
        <v>7.8615651670765221</v>
      </c>
      <c r="L186" s="190">
        <f t="shared" si="33"/>
        <v>0.15401287150466647</v>
      </c>
      <c r="M186" s="189">
        <v>7.6123822341857332</v>
      </c>
      <c r="N186" s="190">
        <f t="shared" si="34"/>
        <v>-0.24918293289078886</v>
      </c>
    </row>
    <row r="187" spans="1:15" x14ac:dyDescent="0.25">
      <c r="B187" s="119" t="s">
        <v>77</v>
      </c>
      <c r="C187" s="189">
        <v>9.8412825651302605</v>
      </c>
      <c r="D187" s="190">
        <v>2.1089659729661792</v>
      </c>
      <c r="E187" s="189">
        <v>12.250825082508252</v>
      </c>
      <c r="F187" s="190">
        <f t="shared" si="32"/>
        <v>2.4095425173779912</v>
      </c>
      <c r="G187" s="189">
        <v>8.5546218487394956</v>
      </c>
      <c r="H187" s="190">
        <f t="shared" si="32"/>
        <v>-3.696203233768756</v>
      </c>
      <c r="I187" s="189">
        <v>7.6579337617399901</v>
      </c>
      <c r="J187" s="190">
        <f t="shared" si="32"/>
        <v>-0.89668808699950553</v>
      </c>
      <c r="K187" s="189">
        <v>7.2860209283606121</v>
      </c>
      <c r="L187" s="190">
        <f t="shared" si="33"/>
        <v>-0.37191283337937797</v>
      </c>
      <c r="M187" s="189">
        <v>8.0018540590650247</v>
      </c>
      <c r="N187" s="190">
        <f t="shared" si="34"/>
        <v>0.71583313070441257</v>
      </c>
    </row>
    <row r="188" spans="1:15" x14ac:dyDescent="0.25">
      <c r="B188" s="119" t="s">
        <v>79</v>
      </c>
      <c r="C188" s="189" t="s">
        <v>250</v>
      </c>
      <c r="D188" s="190" t="s">
        <v>250</v>
      </c>
      <c r="E188" s="189">
        <v>8.6115288220551385</v>
      </c>
      <c r="F188" s="190" t="str">
        <f>IFERROR(E188-C188,"-")</f>
        <v>-</v>
      </c>
      <c r="G188" s="189">
        <v>7.242046234836347</v>
      </c>
      <c r="H188" s="190">
        <f>IFERROR(G188-E188,"-")</f>
        <v>-1.3694825872187915</v>
      </c>
      <c r="I188" s="189">
        <v>6.7489429946056276</v>
      </c>
      <c r="J188" s="190">
        <f>IFERROR(I188-G188,"-")</f>
        <v>-0.49310324023071939</v>
      </c>
      <c r="K188" s="189">
        <v>7.6862615587846763</v>
      </c>
      <c r="L188" s="190">
        <f>IFERROR(K188-I188,"-")</f>
        <v>0.93731856417904869</v>
      </c>
      <c r="M188" s="189">
        <v>6.9021496370742605</v>
      </c>
      <c r="N188" s="190">
        <f t="shared" si="34"/>
        <v>-0.78411192171041577</v>
      </c>
    </row>
    <row r="189" spans="1:15" x14ac:dyDescent="0.25">
      <c r="B189" s="119" t="s">
        <v>81</v>
      </c>
      <c r="C189" s="189" t="s">
        <v>250</v>
      </c>
      <c r="D189" s="190" t="s">
        <v>250</v>
      </c>
      <c r="E189" s="189">
        <v>6.3733634311512413</v>
      </c>
      <c r="F189" s="190" t="str">
        <f t="shared" ref="F189:J197" si="35">IFERROR(E189-C189,"-")</f>
        <v>-</v>
      </c>
      <c r="G189" s="189">
        <v>7.2300592128178334</v>
      </c>
      <c r="H189" s="190">
        <f t="shared" si="35"/>
        <v>0.8566957816665921</v>
      </c>
      <c r="I189" s="189">
        <v>7.35172631247044</v>
      </c>
      <c r="J189" s="190">
        <f t="shared" si="35"/>
        <v>0.12166709965260658</v>
      </c>
      <c r="K189" s="189">
        <v>7.3568722011712024</v>
      </c>
      <c r="L189" s="190">
        <f t="shared" ref="L189:L197" si="36">IFERROR(K189-I189,"-")</f>
        <v>5.1458887007624909E-3</v>
      </c>
      <c r="M189" s="189">
        <v>7.5337099125364428</v>
      </c>
      <c r="N189" s="190">
        <f t="shared" si="34"/>
        <v>0.1768377113652404</v>
      </c>
    </row>
    <row r="190" spans="1:15" x14ac:dyDescent="0.25">
      <c r="B190" s="119" t="s">
        <v>122</v>
      </c>
      <c r="C190" s="189" t="s">
        <v>250</v>
      </c>
      <c r="D190" s="190" t="s">
        <v>250</v>
      </c>
      <c r="E190" s="189">
        <v>7.7167957117331749</v>
      </c>
      <c r="F190" s="190" t="str">
        <f t="shared" si="35"/>
        <v>-</v>
      </c>
      <c r="G190" s="189">
        <v>7.8921325051759839</v>
      </c>
      <c r="H190" s="190">
        <f t="shared" si="35"/>
        <v>0.17533679344280895</v>
      </c>
      <c r="I190" s="189">
        <v>7.3744283157685429</v>
      </c>
      <c r="J190" s="190">
        <f t="shared" si="35"/>
        <v>-0.51770418940744101</v>
      </c>
      <c r="K190" s="189">
        <v>7.5051059001512863</v>
      </c>
      <c r="L190" s="190">
        <f t="shared" si="36"/>
        <v>0.13067758438274346</v>
      </c>
      <c r="M190" s="189"/>
      <c r="N190" s="190"/>
    </row>
    <row r="191" spans="1:15" x14ac:dyDescent="0.25">
      <c r="B191" s="119" t="s">
        <v>85</v>
      </c>
      <c r="C191" s="189" t="s">
        <v>250</v>
      </c>
      <c r="D191" s="190" t="s">
        <v>250</v>
      </c>
      <c r="E191" s="189">
        <v>8.4972983404091078</v>
      </c>
      <c r="F191" s="190" t="str">
        <f t="shared" si="35"/>
        <v>-</v>
      </c>
      <c r="G191" s="189">
        <v>7.8187372708757641</v>
      </c>
      <c r="H191" s="190">
        <f t="shared" si="35"/>
        <v>-0.67856106953334372</v>
      </c>
      <c r="I191" s="189">
        <v>7.6733506622106695</v>
      </c>
      <c r="J191" s="190">
        <f t="shared" si="35"/>
        <v>-0.14538660866509456</v>
      </c>
      <c r="K191" s="189">
        <v>7.6679137049507418</v>
      </c>
      <c r="L191" s="190">
        <f t="shared" si="36"/>
        <v>-5.436957259927766E-3</v>
      </c>
      <c r="M191" s="189"/>
      <c r="N191" s="190"/>
    </row>
    <row r="192" spans="1:15" x14ac:dyDescent="0.25">
      <c r="B192" s="119" t="s">
        <v>87</v>
      </c>
      <c r="C192" s="189">
        <v>7.5310063126624582</v>
      </c>
      <c r="D192" s="190">
        <v>-0.90355459385312198</v>
      </c>
      <c r="E192" s="189">
        <v>7.9433344251555846</v>
      </c>
      <c r="F192" s="190">
        <f t="shared" si="35"/>
        <v>0.4123281124931264</v>
      </c>
      <c r="G192" s="189">
        <v>7.9286612758310868</v>
      </c>
      <c r="H192" s="190">
        <f t="shared" si="35"/>
        <v>-1.4673149324497814E-2</v>
      </c>
      <c r="I192" s="189">
        <v>8.1656338971696538</v>
      </c>
      <c r="J192" s="190">
        <f t="shared" si="35"/>
        <v>0.236972621338567</v>
      </c>
      <c r="K192" s="189">
        <v>7.7958266452648477</v>
      </c>
      <c r="L192" s="190">
        <f t="shared" si="36"/>
        <v>-0.36980725190480612</v>
      </c>
      <c r="M192" s="189"/>
      <c r="N192" s="190"/>
    </row>
    <row r="193" spans="2:15" x14ac:dyDescent="0.25">
      <c r="B193" s="119" t="s">
        <v>89</v>
      </c>
      <c r="C193" s="189">
        <v>7.7185580774365823</v>
      </c>
      <c r="D193" s="190">
        <v>-0.8308084581684847</v>
      </c>
      <c r="E193" s="189">
        <v>8.4934531059683316</v>
      </c>
      <c r="F193" s="190">
        <f t="shared" si="35"/>
        <v>0.7748950285317493</v>
      </c>
      <c r="G193" s="189">
        <v>7.9258992805755399</v>
      </c>
      <c r="H193" s="190">
        <f t="shared" si="35"/>
        <v>-0.56755382539279164</v>
      </c>
      <c r="I193" s="189">
        <v>7.8255897069335241</v>
      </c>
      <c r="J193" s="190">
        <f t="shared" si="35"/>
        <v>-0.10030957364201587</v>
      </c>
      <c r="K193" s="189">
        <v>7.7792072322670371</v>
      </c>
      <c r="L193" s="190">
        <f t="shared" si="36"/>
        <v>-4.6382474666486928E-2</v>
      </c>
      <c r="M193" s="189"/>
      <c r="N193" s="190"/>
    </row>
    <row r="194" spans="2:15" x14ac:dyDescent="0.25">
      <c r="B194" s="119" t="s">
        <v>91</v>
      </c>
      <c r="C194" s="189">
        <v>7.8821989528795813</v>
      </c>
      <c r="D194" s="190">
        <v>0.96170184698921712</v>
      </c>
      <c r="E194" s="189">
        <v>6.4446714334354782</v>
      </c>
      <c r="F194" s="190">
        <f t="shared" si="35"/>
        <v>-1.4375275194441031</v>
      </c>
      <c r="G194" s="189">
        <v>6.3134996801023675</v>
      </c>
      <c r="H194" s="190">
        <f t="shared" si="35"/>
        <v>-0.13117175333311071</v>
      </c>
      <c r="I194" s="189">
        <v>6.8738239463848432</v>
      </c>
      <c r="J194" s="190">
        <f t="shared" si="35"/>
        <v>0.56032426628247567</v>
      </c>
      <c r="K194" s="189">
        <v>7.5672961028525512</v>
      </c>
      <c r="L194" s="190">
        <f t="shared" si="36"/>
        <v>0.69347215646770799</v>
      </c>
      <c r="M194" s="189"/>
      <c r="N194" s="190"/>
    </row>
    <row r="195" spans="2:15" x14ac:dyDescent="0.25">
      <c r="B195" s="119" t="s">
        <v>93</v>
      </c>
      <c r="C195" s="189">
        <v>8.5499040307101719</v>
      </c>
      <c r="D195" s="190">
        <v>0.75780319037403743</v>
      </c>
      <c r="E195" s="189">
        <v>9.2018958378731757</v>
      </c>
      <c r="F195" s="190">
        <f t="shared" si="35"/>
        <v>0.65199180716300376</v>
      </c>
      <c r="G195" s="189">
        <v>8.8920780711825493</v>
      </c>
      <c r="H195" s="190">
        <f t="shared" si="35"/>
        <v>-0.30981776669062633</v>
      </c>
      <c r="I195" s="189">
        <v>8.6272536687631032</v>
      </c>
      <c r="J195" s="190">
        <f t="shared" si="35"/>
        <v>-0.26482440241944616</v>
      </c>
      <c r="K195" s="189">
        <v>7.8614325068870521</v>
      </c>
      <c r="L195" s="190">
        <f t="shared" si="36"/>
        <v>-0.76582116187605109</v>
      </c>
      <c r="M195" s="189"/>
      <c r="N195" s="190"/>
    </row>
    <row r="196" spans="2:15" x14ac:dyDescent="0.25">
      <c r="B196" s="119" t="s">
        <v>95</v>
      </c>
      <c r="C196" s="189">
        <v>8.4763610315186249</v>
      </c>
      <c r="D196" s="190">
        <v>3.8493042674497602E-2</v>
      </c>
      <c r="E196" s="189">
        <v>7.4289384561485461</v>
      </c>
      <c r="F196" s="190">
        <f t="shared" si="35"/>
        <v>-1.0474225753700788</v>
      </c>
      <c r="G196" s="189">
        <v>7.6410361281526926</v>
      </c>
      <c r="H196" s="190">
        <f t="shared" si="35"/>
        <v>0.21209767200414653</v>
      </c>
      <c r="I196" s="189">
        <v>7.7963321709931552</v>
      </c>
      <c r="J196" s="190">
        <f t="shared" si="35"/>
        <v>0.15529604284046261</v>
      </c>
      <c r="K196" s="189">
        <v>7.9899736147757254</v>
      </c>
      <c r="L196" s="190">
        <f t="shared" si="36"/>
        <v>0.1936414437825702</v>
      </c>
      <c r="M196" s="189"/>
      <c r="N196" s="190"/>
    </row>
    <row r="197" spans="2:15" ht="15.75" x14ac:dyDescent="0.25">
      <c r="B197" s="122" t="s">
        <v>32</v>
      </c>
      <c r="C197" s="191">
        <v>8.3338509316770182</v>
      </c>
      <c r="D197" s="192">
        <v>0.27552044442747281</v>
      </c>
      <c r="E197" s="191">
        <v>7.9855857244715089</v>
      </c>
      <c r="F197" s="192">
        <f t="shared" si="35"/>
        <v>-0.34826520720550924</v>
      </c>
      <c r="G197" s="191">
        <v>7.7256410566110665</v>
      </c>
      <c r="H197" s="192">
        <f t="shared" si="35"/>
        <v>-0.25994466786044246</v>
      </c>
      <c r="I197" s="191">
        <v>7.7249021514222322</v>
      </c>
      <c r="J197" s="192">
        <f t="shared" si="35"/>
        <v>-7.3890518883423795E-4</v>
      </c>
      <c r="K197" s="191">
        <v>7.7391729994982681</v>
      </c>
      <c r="L197" s="192">
        <f t="shared" si="36"/>
        <v>1.4270848076035847E-2</v>
      </c>
      <c r="M197" s="191">
        <v>7.6632261958653993</v>
      </c>
      <c r="N197" s="192">
        <v>-6.7760586468060602E-2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299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8.4330054644808747</v>
      </c>
      <c r="D207" s="190">
        <v>-0.51379785421116964</v>
      </c>
      <c r="E207" s="189">
        <v>11.666666666666666</v>
      </c>
      <c r="F207" s="190">
        <f t="shared" ref="F207:J209" si="37">IFERROR(E207-C207,"-")</f>
        <v>3.2336612021857913</v>
      </c>
      <c r="G207" s="189">
        <v>7.6091895557816205</v>
      </c>
      <c r="H207" s="190">
        <f t="shared" si="37"/>
        <v>-4.0574771108850456</v>
      </c>
      <c r="I207" s="189">
        <v>7.798589196213106</v>
      </c>
      <c r="J207" s="190">
        <f t="shared" si="37"/>
        <v>0.18939964043148549</v>
      </c>
      <c r="K207" s="189">
        <v>7.9869806624545276</v>
      </c>
      <c r="L207" s="190">
        <f t="shared" ref="L207:L209" si="38">IFERROR(K207-I207,"-")</f>
        <v>0.18839146624142167</v>
      </c>
      <c r="M207" s="189">
        <v>8.3929670329670323</v>
      </c>
      <c r="N207" s="190">
        <f t="shared" ref="N207:N211" si="39">IFERROR(M207-K207,"-")</f>
        <v>0.40598637051250464</v>
      </c>
    </row>
    <row r="208" spans="2:15" x14ac:dyDescent="0.25">
      <c r="B208" s="119" t="s">
        <v>75</v>
      </c>
      <c r="C208" s="189">
        <v>7.5485582876348838</v>
      </c>
      <c r="D208" s="190">
        <v>-0.55008405432523499</v>
      </c>
      <c r="E208" s="189">
        <v>6.6411764705882357</v>
      </c>
      <c r="F208" s="190">
        <f t="shared" si="37"/>
        <v>-0.90738181704664811</v>
      </c>
      <c r="G208" s="189">
        <v>6.6759882869692531</v>
      </c>
      <c r="H208" s="190">
        <f t="shared" si="37"/>
        <v>3.481181638101738E-2</v>
      </c>
      <c r="I208" s="189">
        <v>7.4807584006007133</v>
      </c>
      <c r="J208" s="190">
        <f t="shared" si="37"/>
        <v>0.80477011363146023</v>
      </c>
      <c r="K208" s="189">
        <v>7.8487669443083456</v>
      </c>
      <c r="L208" s="190">
        <f t="shared" si="38"/>
        <v>0.36800854370763236</v>
      </c>
      <c r="M208" s="189">
        <v>7.871962777873514</v>
      </c>
      <c r="N208" s="190">
        <f t="shared" si="39"/>
        <v>2.31958335651683E-2</v>
      </c>
    </row>
    <row r="209" spans="2:15" x14ac:dyDescent="0.25">
      <c r="B209" s="119" t="s">
        <v>77</v>
      </c>
      <c r="C209" s="189">
        <v>8.5709890109890114</v>
      </c>
      <c r="D209" s="190">
        <v>0.93794617768658206</v>
      </c>
      <c r="E209" s="189">
        <v>8.4431137724550904</v>
      </c>
      <c r="F209" s="190">
        <f t="shared" si="37"/>
        <v>-0.12787523853392102</v>
      </c>
      <c r="G209" s="189">
        <v>8.0673616680032083</v>
      </c>
      <c r="H209" s="190">
        <f t="shared" si="37"/>
        <v>-0.37575210445188212</v>
      </c>
      <c r="I209" s="189">
        <v>8.337007206443408</v>
      </c>
      <c r="J209" s="190">
        <f t="shared" si="37"/>
        <v>0.26964553844019967</v>
      </c>
      <c r="K209" s="189">
        <v>7.9085292945396573</v>
      </c>
      <c r="L209" s="190">
        <f t="shared" si="38"/>
        <v>-0.42847791190375073</v>
      </c>
      <c r="M209" s="189">
        <v>7.8719555873925504</v>
      </c>
      <c r="N209" s="190">
        <f t="shared" si="39"/>
        <v>-3.6573707147106838E-2</v>
      </c>
    </row>
    <row r="210" spans="2:15" x14ac:dyDescent="0.25">
      <c r="B210" s="119" t="s">
        <v>79</v>
      </c>
      <c r="C210" s="189" t="s">
        <v>250</v>
      </c>
      <c r="D210" s="190" t="s">
        <v>250</v>
      </c>
      <c r="E210" s="189">
        <v>6.942982456140351</v>
      </c>
      <c r="F210" s="190" t="str">
        <f>IFERROR(E210-C210,"-")</f>
        <v>-</v>
      </c>
      <c r="G210" s="189">
        <v>6.0505244163753247</v>
      </c>
      <c r="H210" s="190">
        <f>IFERROR(G210-E210,"-")</f>
        <v>-0.89245803976502636</v>
      </c>
      <c r="I210" s="189">
        <v>6.1622316493122513</v>
      </c>
      <c r="J210" s="190">
        <f>IFERROR(I210-G210,"-")</f>
        <v>0.11170723293692664</v>
      </c>
      <c r="K210" s="189">
        <v>6.5747333425682228</v>
      </c>
      <c r="L210" s="190">
        <f>IFERROR(K210-I210,"-")</f>
        <v>0.41250169325597152</v>
      </c>
      <c r="M210" s="189">
        <v>6.9246402610888591</v>
      </c>
      <c r="N210" s="190">
        <f t="shared" si="39"/>
        <v>0.34990691852063627</v>
      </c>
    </row>
    <row r="211" spans="2:15" x14ac:dyDescent="0.25">
      <c r="B211" s="119" t="s">
        <v>81</v>
      </c>
      <c r="C211" s="189" t="s">
        <v>250</v>
      </c>
      <c r="D211" s="190" t="s">
        <v>250</v>
      </c>
      <c r="E211" s="189">
        <v>5.9918918918918918</v>
      </c>
      <c r="F211" s="190" t="str">
        <f t="shared" ref="F211:J219" si="40">IFERROR(E211-C211,"-")</f>
        <v>-</v>
      </c>
      <c r="G211" s="189">
        <v>9.0643571532106098</v>
      </c>
      <c r="H211" s="190">
        <f t="shared" si="40"/>
        <v>3.072465261318718</v>
      </c>
      <c r="I211" s="189">
        <v>8.7324577186038148</v>
      </c>
      <c r="J211" s="190">
        <f t="shared" si="40"/>
        <v>-0.33189943460679494</v>
      </c>
      <c r="K211" s="189">
        <v>7.8931557757819757</v>
      </c>
      <c r="L211" s="190">
        <f t="shared" ref="L211:L219" si="41">IFERROR(K211-I211,"-")</f>
        <v>-0.83930194282183912</v>
      </c>
      <c r="M211" s="189">
        <v>8.4181498141991007</v>
      </c>
      <c r="N211" s="190">
        <f t="shared" si="39"/>
        <v>0.524994038417125</v>
      </c>
    </row>
    <row r="212" spans="2:15" x14ac:dyDescent="0.25">
      <c r="B212" s="119" t="s">
        <v>83</v>
      </c>
      <c r="C212" s="189" t="s">
        <v>250</v>
      </c>
      <c r="D212" s="190" t="s">
        <v>250</v>
      </c>
      <c r="E212" s="189">
        <v>7.3175675675675675</v>
      </c>
      <c r="F212" s="190" t="str">
        <f t="shared" si="40"/>
        <v>-</v>
      </c>
      <c r="G212" s="189">
        <v>8.0135706732463863</v>
      </c>
      <c r="H212" s="190">
        <f t="shared" si="40"/>
        <v>0.69600310567881873</v>
      </c>
      <c r="I212" s="189">
        <v>7.7536370597243494</v>
      </c>
      <c r="J212" s="190">
        <f t="shared" si="40"/>
        <v>-0.25993361352203692</v>
      </c>
      <c r="K212" s="189">
        <v>8.044391597304795</v>
      </c>
      <c r="L212" s="190">
        <f t="shared" si="41"/>
        <v>0.29075453758044567</v>
      </c>
      <c r="M212" s="189"/>
      <c r="N212" s="190"/>
    </row>
    <row r="213" spans="2:15" x14ac:dyDescent="0.25">
      <c r="B213" s="119" t="s">
        <v>85</v>
      </c>
      <c r="C213" s="189" t="s">
        <v>250</v>
      </c>
      <c r="D213" s="190" t="s">
        <v>250</v>
      </c>
      <c r="E213" s="189">
        <v>8.0938786714246493</v>
      </c>
      <c r="F213" s="190" t="str">
        <f t="shared" si="40"/>
        <v>-</v>
      </c>
      <c r="G213" s="189">
        <v>7.5247405624906003</v>
      </c>
      <c r="H213" s="190">
        <f t="shared" si="40"/>
        <v>-0.56913810893404904</v>
      </c>
      <c r="I213" s="189">
        <v>7.5807761732851988</v>
      </c>
      <c r="J213" s="190">
        <f t="shared" si="40"/>
        <v>5.6035610794598512E-2</v>
      </c>
      <c r="K213" s="189">
        <v>7.3956372968349013</v>
      </c>
      <c r="L213" s="190">
        <f t="shared" si="41"/>
        <v>-0.18513887645029747</v>
      </c>
      <c r="M213" s="189"/>
      <c r="N213" s="190"/>
    </row>
    <row r="214" spans="2:15" x14ac:dyDescent="0.25">
      <c r="B214" s="119" t="s">
        <v>87</v>
      </c>
      <c r="C214" s="189">
        <v>7.8768551945447252</v>
      </c>
      <c r="D214" s="190">
        <v>-2.1215820341408103</v>
      </c>
      <c r="E214" s="189">
        <v>7.8920375789311565</v>
      </c>
      <c r="F214" s="190">
        <f t="shared" si="40"/>
        <v>1.518238438643138E-2</v>
      </c>
      <c r="G214" s="189">
        <v>8.8722478934493072</v>
      </c>
      <c r="H214" s="190">
        <f t="shared" si="40"/>
        <v>0.98021031451815066</v>
      </c>
      <c r="I214" s="189">
        <v>9.0076436478650503</v>
      </c>
      <c r="J214" s="190">
        <f t="shared" si="40"/>
        <v>0.13539575441574314</v>
      </c>
      <c r="K214" s="189">
        <v>8.6820465966194611</v>
      </c>
      <c r="L214" s="190">
        <f t="shared" si="41"/>
        <v>-0.32559705124558924</v>
      </c>
      <c r="M214" s="189"/>
      <c r="N214" s="190"/>
    </row>
    <row r="215" spans="2:15" x14ac:dyDescent="0.25">
      <c r="B215" s="119" t="s">
        <v>89</v>
      </c>
      <c r="C215" s="189">
        <v>6.108247422680412</v>
      </c>
      <c r="D215" s="190">
        <v>-2.7809881467423647</v>
      </c>
      <c r="E215" s="189">
        <v>8.3872750236817168</v>
      </c>
      <c r="F215" s="190">
        <f t="shared" si="40"/>
        <v>2.2790276010013049</v>
      </c>
      <c r="G215" s="189">
        <v>8.1407823073114383</v>
      </c>
      <c r="H215" s="190">
        <f t="shared" si="40"/>
        <v>-0.24649271637027859</v>
      </c>
      <c r="I215" s="189">
        <v>8.1342552074216705</v>
      </c>
      <c r="J215" s="190">
        <f t="shared" si="40"/>
        <v>-6.5270998897677401E-3</v>
      </c>
      <c r="K215" s="189">
        <v>8.573217903849697</v>
      </c>
      <c r="L215" s="190">
        <f t="shared" si="41"/>
        <v>0.43896269642802643</v>
      </c>
      <c r="M215" s="189"/>
      <c r="N215" s="190"/>
    </row>
    <row r="216" spans="2:15" x14ac:dyDescent="0.25">
      <c r="B216" s="119" t="s">
        <v>91</v>
      </c>
      <c r="C216" s="189">
        <v>5.8590604026845634</v>
      </c>
      <c r="D216" s="190">
        <v>-1.5825301899194901</v>
      </c>
      <c r="E216" s="189">
        <v>7.706890830660325</v>
      </c>
      <c r="F216" s="190">
        <f t="shared" si="40"/>
        <v>1.8478304279757616</v>
      </c>
      <c r="G216" s="189">
        <v>8.0149519401922387</v>
      </c>
      <c r="H216" s="190">
        <f t="shared" si="40"/>
        <v>0.30806110953191368</v>
      </c>
      <c r="I216" s="189">
        <v>7.7264816204051012</v>
      </c>
      <c r="J216" s="190">
        <f t="shared" si="40"/>
        <v>-0.28847031978713744</v>
      </c>
      <c r="K216" s="189">
        <v>7.8618848318660701</v>
      </c>
      <c r="L216" s="190">
        <f t="shared" si="41"/>
        <v>0.1354032114609689</v>
      </c>
      <c r="M216" s="189"/>
      <c r="N216" s="190"/>
    </row>
    <row r="217" spans="2:15" x14ac:dyDescent="0.25">
      <c r="B217" s="119" t="s">
        <v>93</v>
      </c>
      <c r="C217" s="189">
        <v>6.8014888337468982</v>
      </c>
      <c r="D217" s="190">
        <v>-0.63179252067502212</v>
      </c>
      <c r="E217" s="189">
        <v>7.5867244313786166</v>
      </c>
      <c r="F217" s="190">
        <f t="shared" si="40"/>
        <v>0.78523559763171846</v>
      </c>
      <c r="G217" s="189">
        <v>7.0539167806212149</v>
      </c>
      <c r="H217" s="190">
        <f t="shared" si="40"/>
        <v>-0.53280765075740177</v>
      </c>
      <c r="I217" s="189">
        <v>7.5194165188251532</v>
      </c>
      <c r="J217" s="190">
        <f t="shared" si="40"/>
        <v>0.46549973820393831</v>
      </c>
      <c r="K217" s="189">
        <v>7.8219711004075583</v>
      </c>
      <c r="L217" s="190">
        <f t="shared" si="41"/>
        <v>0.30255458158240511</v>
      </c>
      <c r="M217" s="189"/>
      <c r="N217" s="190"/>
    </row>
    <row r="218" spans="2:15" x14ac:dyDescent="0.25">
      <c r="B218" s="119" t="s">
        <v>95</v>
      </c>
      <c r="C218" s="189">
        <v>8.7415458937198061</v>
      </c>
      <c r="D218" s="190">
        <v>0.71626740186033722</v>
      </c>
      <c r="E218" s="189">
        <v>7.2337546733131566</v>
      </c>
      <c r="F218" s="190">
        <f t="shared" si="40"/>
        <v>-1.5077912204066495</v>
      </c>
      <c r="G218" s="189">
        <v>7.6023429179978699</v>
      </c>
      <c r="H218" s="190">
        <f t="shared" si="40"/>
        <v>0.3685882446847133</v>
      </c>
      <c r="I218" s="189">
        <v>7.7343208926510192</v>
      </c>
      <c r="J218" s="190">
        <f t="shared" si="40"/>
        <v>0.13197797465314931</v>
      </c>
      <c r="K218" s="189">
        <v>8.1171240819482033</v>
      </c>
      <c r="L218" s="190">
        <f t="shared" si="41"/>
        <v>0.38280318929718415</v>
      </c>
      <c r="M218" s="189"/>
      <c r="N218" s="190"/>
    </row>
    <row r="219" spans="2:15" ht="15.75" x14ac:dyDescent="0.25">
      <c r="B219" s="122" t="s">
        <v>32</v>
      </c>
      <c r="C219" s="191">
        <v>7.9013936058086429</v>
      </c>
      <c r="D219" s="192">
        <v>-0.2734452299014567</v>
      </c>
      <c r="E219" s="191">
        <v>7.7442599277978337</v>
      </c>
      <c r="F219" s="192">
        <f t="shared" si="40"/>
        <v>-0.15713367801080924</v>
      </c>
      <c r="G219" s="191">
        <v>7.692902596803731</v>
      </c>
      <c r="H219" s="192">
        <f t="shared" si="40"/>
        <v>-5.1357330994102668E-2</v>
      </c>
      <c r="I219" s="191">
        <v>7.8054544428454529</v>
      </c>
      <c r="J219" s="192">
        <f t="shared" si="40"/>
        <v>0.11255184604172186</v>
      </c>
      <c r="K219" s="191">
        <v>7.8579848599122881</v>
      </c>
      <c r="L219" s="192">
        <f t="shared" si="41"/>
        <v>5.2530417066835255E-2</v>
      </c>
      <c r="M219" s="191">
        <v>7.8279658882371992</v>
      </c>
      <c r="N219" s="192">
        <v>0.24180031452127793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2" t="s">
        <v>298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8.8133498145859086</v>
      </c>
      <c r="D229" s="190">
        <v>-0.45333856053620103</v>
      </c>
      <c r="E229" s="189">
        <v>12.473309608540925</v>
      </c>
      <c r="F229" s="190">
        <f t="shared" ref="F229:J231" si="42">IFERROR(E229-C229,"-")</f>
        <v>3.6599597939550161</v>
      </c>
      <c r="G229" s="189">
        <v>8.7088772845952995</v>
      </c>
      <c r="H229" s="190">
        <f t="shared" si="42"/>
        <v>-3.7644323239456252</v>
      </c>
      <c r="I229" s="189">
        <v>9.0303465900015976</v>
      </c>
      <c r="J229" s="190">
        <f t="shared" si="42"/>
        <v>0.32146930540629803</v>
      </c>
      <c r="K229" s="189">
        <v>8.5031357792411413</v>
      </c>
      <c r="L229" s="190">
        <f t="shared" ref="L229:L231" si="43">IFERROR(K229-I229,"-")</f>
        <v>-0.52721081076045628</v>
      </c>
      <c r="M229" s="189">
        <v>8.2951160928742986</v>
      </c>
      <c r="N229" s="190">
        <f t="shared" ref="N229:N233" si="44">IFERROR(M229-K229,"-")</f>
        <v>-0.20801968636684265</v>
      </c>
    </row>
    <row r="230" spans="2:15" x14ac:dyDescent="0.25">
      <c r="B230" s="119" t="s">
        <v>75</v>
      </c>
      <c r="C230" s="189">
        <v>8.3433203068461435</v>
      </c>
      <c r="D230" s="190">
        <v>-0.37620787139763046</v>
      </c>
      <c r="E230" s="189">
        <v>14.453815261044177</v>
      </c>
      <c r="F230" s="190">
        <f t="shared" si="42"/>
        <v>6.1104949541980336</v>
      </c>
      <c r="G230" s="189">
        <v>6.9769477317554243</v>
      </c>
      <c r="H230" s="190">
        <f t="shared" si="42"/>
        <v>-7.4768675292887528</v>
      </c>
      <c r="I230" s="189">
        <v>7.7075522955718556</v>
      </c>
      <c r="J230" s="190">
        <f t="shared" si="42"/>
        <v>0.73060456381643135</v>
      </c>
      <c r="K230" s="189">
        <v>7.8615651670765221</v>
      </c>
      <c r="L230" s="190">
        <f t="shared" si="43"/>
        <v>0.15401287150466647</v>
      </c>
      <c r="M230" s="189">
        <v>7.6123822341857332</v>
      </c>
      <c r="N230" s="190">
        <f t="shared" si="44"/>
        <v>-0.24918293289078886</v>
      </c>
    </row>
    <row r="231" spans="2:15" x14ac:dyDescent="0.25">
      <c r="B231" s="119" t="s">
        <v>77</v>
      </c>
      <c r="C231" s="189">
        <v>9.8412825651302605</v>
      </c>
      <c r="D231" s="190">
        <v>2.1089659729661792</v>
      </c>
      <c r="E231" s="189">
        <v>12.250825082508252</v>
      </c>
      <c r="F231" s="190">
        <f t="shared" si="42"/>
        <v>2.4095425173779912</v>
      </c>
      <c r="G231" s="189">
        <v>8.5546218487394956</v>
      </c>
      <c r="H231" s="190">
        <f t="shared" si="42"/>
        <v>-3.696203233768756</v>
      </c>
      <c r="I231" s="189">
        <v>7.6579337617399901</v>
      </c>
      <c r="J231" s="190">
        <f t="shared" si="42"/>
        <v>-0.89668808699950553</v>
      </c>
      <c r="K231" s="189">
        <v>7.2860209283606121</v>
      </c>
      <c r="L231" s="190">
        <f t="shared" si="43"/>
        <v>-0.37191283337937797</v>
      </c>
      <c r="M231" s="189">
        <v>8.0018540590650247</v>
      </c>
      <c r="N231" s="190">
        <f t="shared" si="44"/>
        <v>0.71583313070441257</v>
      </c>
    </row>
    <row r="232" spans="2:15" x14ac:dyDescent="0.25">
      <c r="B232" s="119" t="s">
        <v>79</v>
      </c>
      <c r="C232" s="189" t="s">
        <v>250</v>
      </c>
      <c r="D232" s="190" t="s">
        <v>250</v>
      </c>
      <c r="E232" s="189">
        <v>8.6115288220551385</v>
      </c>
      <c r="F232" s="190" t="str">
        <f>IFERROR(E232-C232,"-")</f>
        <v>-</v>
      </c>
      <c r="G232" s="189">
        <v>7.242046234836347</v>
      </c>
      <c r="H232" s="190">
        <f>IFERROR(G232-E232,"-")</f>
        <v>-1.3694825872187915</v>
      </c>
      <c r="I232" s="189">
        <v>6.7489429946056276</v>
      </c>
      <c r="J232" s="190">
        <f>IFERROR(I232-G232,"-")</f>
        <v>-0.49310324023071939</v>
      </c>
      <c r="K232" s="189">
        <v>7.6862615587846763</v>
      </c>
      <c r="L232" s="190">
        <f>IFERROR(K232-I232,"-")</f>
        <v>0.93731856417904869</v>
      </c>
      <c r="M232" s="189">
        <v>6.9021496370742605</v>
      </c>
      <c r="N232" s="190">
        <f t="shared" si="44"/>
        <v>-0.78411192171041577</v>
      </c>
    </row>
    <row r="233" spans="2:15" x14ac:dyDescent="0.25">
      <c r="B233" s="119" t="s">
        <v>81</v>
      </c>
      <c r="C233" s="189" t="s">
        <v>250</v>
      </c>
      <c r="D233" s="190" t="s">
        <v>250</v>
      </c>
      <c r="E233" s="189">
        <v>6.3733634311512413</v>
      </c>
      <c r="F233" s="190" t="str">
        <f t="shared" ref="F233:J241" si="45">IFERROR(E233-C233,"-")</f>
        <v>-</v>
      </c>
      <c r="G233" s="189">
        <v>7.2300592128178334</v>
      </c>
      <c r="H233" s="190">
        <f t="shared" si="45"/>
        <v>0.8566957816665921</v>
      </c>
      <c r="I233" s="189">
        <v>7.35172631247044</v>
      </c>
      <c r="J233" s="190">
        <f t="shared" si="45"/>
        <v>0.12166709965260658</v>
      </c>
      <c r="K233" s="189">
        <v>7.3568722011712024</v>
      </c>
      <c r="L233" s="190">
        <f t="shared" ref="L233:L241" si="46">IFERROR(K233-I233,"-")</f>
        <v>5.1458887007624909E-3</v>
      </c>
      <c r="M233" s="189">
        <v>7.5337099125364428</v>
      </c>
      <c r="N233" s="190">
        <f t="shared" si="44"/>
        <v>0.1768377113652404</v>
      </c>
    </row>
    <row r="234" spans="2:15" x14ac:dyDescent="0.25">
      <c r="B234" s="119" t="s">
        <v>83</v>
      </c>
      <c r="C234" s="189" t="s">
        <v>250</v>
      </c>
      <c r="D234" s="190" t="s">
        <v>250</v>
      </c>
      <c r="E234" s="189">
        <v>7.7167957117331749</v>
      </c>
      <c r="F234" s="190" t="str">
        <f t="shared" si="45"/>
        <v>-</v>
      </c>
      <c r="G234" s="189">
        <v>7.8921325051759839</v>
      </c>
      <c r="H234" s="190">
        <f t="shared" si="45"/>
        <v>0.17533679344280895</v>
      </c>
      <c r="I234" s="189">
        <v>7.3744283157685429</v>
      </c>
      <c r="J234" s="190">
        <f t="shared" si="45"/>
        <v>-0.51770418940744101</v>
      </c>
      <c r="K234" s="189">
        <v>7.5051059001512863</v>
      </c>
      <c r="L234" s="190">
        <f t="shared" si="46"/>
        <v>0.13067758438274346</v>
      </c>
      <c r="M234" s="189"/>
      <c r="N234" s="190"/>
    </row>
    <row r="235" spans="2:15" x14ac:dyDescent="0.25">
      <c r="B235" s="119" t="s">
        <v>85</v>
      </c>
      <c r="C235" s="189" t="s">
        <v>250</v>
      </c>
      <c r="D235" s="190" t="s">
        <v>250</v>
      </c>
      <c r="E235" s="189">
        <v>8.4972983404091078</v>
      </c>
      <c r="F235" s="190" t="str">
        <f t="shared" si="45"/>
        <v>-</v>
      </c>
      <c r="G235" s="189">
        <v>7.8187372708757641</v>
      </c>
      <c r="H235" s="190">
        <f t="shared" si="45"/>
        <v>-0.67856106953334372</v>
      </c>
      <c r="I235" s="189">
        <v>7.6733506622106695</v>
      </c>
      <c r="J235" s="190">
        <f t="shared" si="45"/>
        <v>-0.14538660866509456</v>
      </c>
      <c r="K235" s="189">
        <v>7.6679137049507418</v>
      </c>
      <c r="L235" s="190">
        <f t="shared" si="46"/>
        <v>-5.436957259927766E-3</v>
      </c>
      <c r="M235" s="189"/>
      <c r="N235" s="190"/>
    </row>
    <row r="236" spans="2:15" x14ac:dyDescent="0.25">
      <c r="B236" s="119" t="s">
        <v>87</v>
      </c>
      <c r="C236" s="189">
        <v>7.5310063126624582</v>
      </c>
      <c r="D236" s="190">
        <v>-0.90355459385312198</v>
      </c>
      <c r="E236" s="189">
        <v>7.9433344251555846</v>
      </c>
      <c r="F236" s="190">
        <f t="shared" si="45"/>
        <v>0.4123281124931264</v>
      </c>
      <c r="G236" s="189">
        <v>7.9286612758310868</v>
      </c>
      <c r="H236" s="190">
        <f t="shared" si="45"/>
        <v>-1.4673149324497814E-2</v>
      </c>
      <c r="I236" s="189">
        <v>8.1656338971696538</v>
      </c>
      <c r="J236" s="190">
        <f t="shared" si="45"/>
        <v>0.236972621338567</v>
      </c>
      <c r="K236" s="189">
        <v>7.7958266452648477</v>
      </c>
      <c r="L236" s="190">
        <f t="shared" si="46"/>
        <v>-0.36980725190480612</v>
      </c>
      <c r="M236" s="189"/>
      <c r="N236" s="190"/>
    </row>
    <row r="237" spans="2:15" x14ac:dyDescent="0.25">
      <c r="B237" s="119" t="s">
        <v>89</v>
      </c>
      <c r="C237" s="189">
        <v>7.7185580774365823</v>
      </c>
      <c r="D237" s="190">
        <v>-0.8308084581684847</v>
      </c>
      <c r="E237" s="189">
        <v>8.4934531059683316</v>
      </c>
      <c r="F237" s="190">
        <f t="shared" si="45"/>
        <v>0.7748950285317493</v>
      </c>
      <c r="G237" s="189">
        <v>7.9258992805755399</v>
      </c>
      <c r="H237" s="190">
        <f t="shared" si="45"/>
        <v>-0.56755382539279164</v>
      </c>
      <c r="I237" s="189">
        <v>7.8255897069335241</v>
      </c>
      <c r="J237" s="190">
        <f t="shared" si="45"/>
        <v>-0.10030957364201587</v>
      </c>
      <c r="K237" s="189">
        <v>7.7792072322670371</v>
      </c>
      <c r="L237" s="190">
        <f t="shared" si="46"/>
        <v>-4.6382474666486928E-2</v>
      </c>
      <c r="M237" s="189"/>
      <c r="N237" s="190"/>
    </row>
    <row r="238" spans="2:15" x14ac:dyDescent="0.25">
      <c r="B238" s="119" t="s">
        <v>91</v>
      </c>
      <c r="C238" s="189">
        <v>7.8821989528795813</v>
      </c>
      <c r="D238" s="190">
        <v>0.96170184698921712</v>
      </c>
      <c r="E238" s="189">
        <v>6.4446714334354782</v>
      </c>
      <c r="F238" s="190">
        <f t="shared" si="45"/>
        <v>-1.4375275194441031</v>
      </c>
      <c r="G238" s="189">
        <v>6.3134996801023675</v>
      </c>
      <c r="H238" s="190">
        <f t="shared" si="45"/>
        <v>-0.13117175333311071</v>
      </c>
      <c r="I238" s="189">
        <v>6.8738239463848432</v>
      </c>
      <c r="J238" s="190">
        <f t="shared" si="45"/>
        <v>0.56032426628247567</v>
      </c>
      <c r="K238" s="189">
        <v>7.5672961028525512</v>
      </c>
      <c r="L238" s="190">
        <f t="shared" si="46"/>
        <v>0.69347215646770799</v>
      </c>
      <c r="M238" s="189"/>
      <c r="N238" s="190"/>
    </row>
    <row r="239" spans="2:15" x14ac:dyDescent="0.25">
      <c r="B239" s="119" t="s">
        <v>93</v>
      </c>
      <c r="C239" s="189">
        <v>8.5499040307101719</v>
      </c>
      <c r="D239" s="190">
        <v>0.75780319037403743</v>
      </c>
      <c r="E239" s="189">
        <v>9.2018958378731757</v>
      </c>
      <c r="F239" s="190">
        <f t="shared" si="45"/>
        <v>0.65199180716300376</v>
      </c>
      <c r="G239" s="189">
        <v>8.8920780711825493</v>
      </c>
      <c r="H239" s="190">
        <f t="shared" si="45"/>
        <v>-0.30981776669062633</v>
      </c>
      <c r="I239" s="189">
        <v>8.6272536687631032</v>
      </c>
      <c r="J239" s="190">
        <f t="shared" si="45"/>
        <v>-0.26482440241944616</v>
      </c>
      <c r="K239" s="189">
        <v>7.8614325068870521</v>
      </c>
      <c r="L239" s="190">
        <f t="shared" si="46"/>
        <v>-0.76582116187605109</v>
      </c>
      <c r="M239" s="189"/>
      <c r="N239" s="190"/>
    </row>
    <row r="240" spans="2:15" x14ac:dyDescent="0.25">
      <c r="B240" s="119" t="s">
        <v>95</v>
      </c>
      <c r="C240" s="189">
        <v>8.4763610315186249</v>
      </c>
      <c r="D240" s="190">
        <v>3.8493042674497602E-2</v>
      </c>
      <c r="E240" s="189">
        <v>7.4289384561485461</v>
      </c>
      <c r="F240" s="190">
        <f t="shared" si="45"/>
        <v>-1.0474225753700788</v>
      </c>
      <c r="G240" s="189">
        <v>7.6410361281526926</v>
      </c>
      <c r="H240" s="190">
        <f t="shared" si="45"/>
        <v>0.21209767200414653</v>
      </c>
      <c r="I240" s="189">
        <v>7.7963321709931552</v>
      </c>
      <c r="J240" s="190">
        <f t="shared" si="45"/>
        <v>0.15529604284046261</v>
      </c>
      <c r="K240" s="189">
        <v>7.9899736147757254</v>
      </c>
      <c r="L240" s="190">
        <f t="shared" si="46"/>
        <v>0.1936414437825702</v>
      </c>
      <c r="M240" s="189"/>
      <c r="N240" s="190"/>
    </row>
    <row r="241" spans="2:15" ht="15.75" x14ac:dyDescent="0.25">
      <c r="B241" s="122" t="s">
        <v>32</v>
      </c>
      <c r="C241" s="191">
        <v>8.3338509316770182</v>
      </c>
      <c r="D241" s="192">
        <v>0.27552044442747281</v>
      </c>
      <c r="E241" s="191">
        <v>7.9855857244715089</v>
      </c>
      <c r="F241" s="192">
        <f t="shared" si="45"/>
        <v>-0.34826520720550924</v>
      </c>
      <c r="G241" s="191">
        <v>7.7256410566110665</v>
      </c>
      <c r="H241" s="192">
        <f t="shared" si="45"/>
        <v>-0.25994466786044246</v>
      </c>
      <c r="I241" s="191">
        <v>7.7249021514222322</v>
      </c>
      <c r="J241" s="192">
        <f t="shared" si="45"/>
        <v>-7.3890518883423795E-4</v>
      </c>
      <c r="K241" s="191">
        <v>7.7391729994982681</v>
      </c>
      <c r="L241" s="192">
        <f t="shared" si="46"/>
        <v>1.4270848076035847E-2</v>
      </c>
      <c r="M241" s="191">
        <v>7.6632261958653993</v>
      </c>
      <c r="N241" s="192">
        <v>-6.7760586468060602E-2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2" t="s">
        <v>300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8.3097094259390509</v>
      </c>
      <c r="D251" s="190">
        <v>0.67217673195474426</v>
      </c>
      <c r="E251" s="189">
        <v>5.2</v>
      </c>
      <c r="F251" s="190">
        <f t="shared" ref="F251:J253" si="47">IFERROR(E251-C251,"-")</f>
        <v>-3.1097094259390508</v>
      </c>
      <c r="G251" s="189">
        <v>7.4816341829085458</v>
      </c>
      <c r="H251" s="190">
        <f t="shared" si="47"/>
        <v>2.2816341829085456</v>
      </c>
      <c r="I251" s="189">
        <v>6.9183377627446241</v>
      </c>
      <c r="J251" s="190">
        <f t="shared" si="47"/>
        <v>-0.56329642016392167</v>
      </c>
      <c r="K251" s="189">
        <v>7.7295487627365356</v>
      </c>
      <c r="L251" s="190">
        <f t="shared" ref="L251:L253" si="48">IFERROR(K251-I251,"-")</f>
        <v>0.81121099999191149</v>
      </c>
      <c r="M251" s="189">
        <v>8.4976798143851511</v>
      </c>
      <c r="N251" s="190">
        <f t="shared" ref="N251:N255" si="49">IFERROR(M251-K251,"-")</f>
        <v>0.7681310516486155</v>
      </c>
    </row>
    <row r="252" spans="2:15" x14ac:dyDescent="0.25">
      <c r="B252" s="119" t="s">
        <v>75</v>
      </c>
      <c r="C252" s="189">
        <v>7.7628614344723994</v>
      </c>
      <c r="D252" s="190">
        <v>-1.856149042878652E-2</v>
      </c>
      <c r="E252" s="189">
        <v>5.8205128205128203</v>
      </c>
      <c r="F252" s="190">
        <f t="shared" si="47"/>
        <v>-1.9423486139595791</v>
      </c>
      <c r="G252" s="189">
        <v>7.9186262376237622</v>
      </c>
      <c r="H252" s="190">
        <f t="shared" si="47"/>
        <v>2.0981134171109419</v>
      </c>
      <c r="I252" s="189">
        <v>7.8601462522851921</v>
      </c>
      <c r="J252" s="190">
        <f t="shared" si="47"/>
        <v>-5.8479985338570017E-2</v>
      </c>
      <c r="K252" s="189">
        <v>8.2838026205742956</v>
      </c>
      <c r="L252" s="190">
        <f t="shared" si="48"/>
        <v>0.42365636828910347</v>
      </c>
      <c r="M252" s="189">
        <v>7.7154336381269051</v>
      </c>
      <c r="N252" s="190">
        <f t="shared" si="49"/>
        <v>-0.56836898244739054</v>
      </c>
    </row>
    <row r="253" spans="2:15" x14ac:dyDescent="0.25">
      <c r="B253" s="119" t="s">
        <v>77</v>
      </c>
      <c r="C253" s="189">
        <v>9.130612244897959</v>
      </c>
      <c r="D253" s="190">
        <v>1.8406525760378445</v>
      </c>
      <c r="E253" s="189">
        <v>6.04</v>
      </c>
      <c r="F253" s="190">
        <f t="shared" si="47"/>
        <v>-3.0906122448979589</v>
      </c>
      <c r="G253" s="189">
        <v>8.1415174765558405</v>
      </c>
      <c r="H253" s="190">
        <f t="shared" si="47"/>
        <v>2.1015174765558404</v>
      </c>
      <c r="I253" s="189">
        <v>8.2257543103448274</v>
      </c>
      <c r="J253" s="190">
        <f t="shared" si="47"/>
        <v>8.4236833788986942E-2</v>
      </c>
      <c r="K253" s="189">
        <v>7.2290683229813668</v>
      </c>
      <c r="L253" s="190">
        <f t="shared" si="48"/>
        <v>-0.99668598736346059</v>
      </c>
      <c r="M253" s="189">
        <v>7.481447963800905</v>
      </c>
      <c r="N253" s="190">
        <f t="shared" si="49"/>
        <v>0.25237964081953823</v>
      </c>
    </row>
    <row r="254" spans="2:15" x14ac:dyDescent="0.25">
      <c r="B254" s="119" t="s">
        <v>79</v>
      </c>
      <c r="C254" s="189" t="s">
        <v>250</v>
      </c>
      <c r="D254" s="190" t="s">
        <v>250</v>
      </c>
      <c r="E254" s="189">
        <v>4.3703703703703702</v>
      </c>
      <c r="F254" s="190" t="str">
        <f>IFERROR(E254-C254,"-")</f>
        <v>-</v>
      </c>
      <c r="G254" s="189">
        <v>7.9946319018404912</v>
      </c>
      <c r="H254" s="190">
        <f>IFERROR(G254-E254,"-")</f>
        <v>3.624261531470121</v>
      </c>
      <c r="I254" s="189">
        <v>7.3605860113421553</v>
      </c>
      <c r="J254" s="190">
        <f>IFERROR(I254-G254,"-")</f>
        <v>-0.63404589049833593</v>
      </c>
      <c r="K254" s="189">
        <v>9.0169704588309241</v>
      </c>
      <c r="L254" s="190">
        <f>IFERROR(K254-I254,"-")</f>
        <v>1.6563844474887688</v>
      </c>
      <c r="M254" s="189">
        <v>8.0045578851412937</v>
      </c>
      <c r="N254" s="190">
        <f t="shared" si="49"/>
        <v>-1.0124125736896303</v>
      </c>
    </row>
    <row r="255" spans="2:15" x14ac:dyDescent="0.25">
      <c r="B255" s="119" t="s">
        <v>81</v>
      </c>
      <c r="C255" s="189" t="s">
        <v>250</v>
      </c>
      <c r="D255" s="190" t="s">
        <v>250</v>
      </c>
      <c r="E255" s="189">
        <v>6.7142857142857144</v>
      </c>
      <c r="F255" s="190" t="str">
        <f t="shared" ref="F255:J263" si="50">IFERROR(E255-C255,"-")</f>
        <v>-</v>
      </c>
      <c r="G255" s="189">
        <v>7.5626204238921</v>
      </c>
      <c r="H255" s="190">
        <f t="shared" si="50"/>
        <v>0.84833470960638557</v>
      </c>
      <c r="I255" s="189">
        <v>6.9700460829493087</v>
      </c>
      <c r="J255" s="190">
        <f t="shared" si="50"/>
        <v>-0.59257434094279127</v>
      </c>
      <c r="K255" s="189">
        <v>8.4228295819935699</v>
      </c>
      <c r="L255" s="190">
        <f t="shared" ref="L255:L263" si="51">IFERROR(K255-I255,"-")</f>
        <v>1.4527834990442612</v>
      </c>
      <c r="M255" s="189">
        <v>7.5561290322580641</v>
      </c>
      <c r="N255" s="190">
        <f t="shared" si="49"/>
        <v>-0.86670054973550581</v>
      </c>
    </row>
    <row r="256" spans="2:15" x14ac:dyDescent="0.25">
      <c r="B256" s="119" t="s">
        <v>83</v>
      </c>
      <c r="C256" s="189" t="s">
        <v>250</v>
      </c>
      <c r="D256" s="190" t="s">
        <v>250</v>
      </c>
      <c r="E256" s="189">
        <v>7.0810810810810807</v>
      </c>
      <c r="F256" s="190" t="str">
        <f t="shared" si="50"/>
        <v>-</v>
      </c>
      <c r="G256" s="189">
        <v>7.5051546391752577</v>
      </c>
      <c r="H256" s="190">
        <f t="shared" si="50"/>
        <v>0.42407355809417702</v>
      </c>
      <c r="I256" s="189">
        <v>6.8466666666666667</v>
      </c>
      <c r="J256" s="190">
        <f t="shared" si="50"/>
        <v>-0.65848797250859104</v>
      </c>
      <c r="K256" s="189">
        <v>7.862222222222222</v>
      </c>
      <c r="L256" s="190">
        <f t="shared" si="51"/>
        <v>1.0155555555555553</v>
      </c>
      <c r="M256" s="189"/>
      <c r="N256" s="190"/>
    </row>
    <row r="257" spans="2:15" x14ac:dyDescent="0.25">
      <c r="B257" s="119" t="s">
        <v>85</v>
      </c>
      <c r="C257" s="189" t="s">
        <v>250</v>
      </c>
      <c r="D257" s="190" t="s">
        <v>250</v>
      </c>
      <c r="E257" s="189">
        <v>6.9072164948453612</v>
      </c>
      <c r="F257" s="190" t="str">
        <f t="shared" si="50"/>
        <v>-</v>
      </c>
      <c r="G257" s="189">
        <v>8.0072780203784575</v>
      </c>
      <c r="H257" s="190">
        <f t="shared" si="50"/>
        <v>1.1000615255330963</v>
      </c>
      <c r="I257" s="189">
        <v>8.7509578544061295</v>
      </c>
      <c r="J257" s="190">
        <f t="shared" si="50"/>
        <v>0.74367983402767202</v>
      </c>
      <c r="K257" s="189">
        <v>7.0123558484349262</v>
      </c>
      <c r="L257" s="190">
        <f t="shared" si="51"/>
        <v>-1.7386020059712033</v>
      </c>
      <c r="M257" s="189"/>
      <c r="N257" s="190"/>
    </row>
    <row r="258" spans="2:15" x14ac:dyDescent="0.25">
      <c r="B258" s="119" t="s">
        <v>87</v>
      </c>
      <c r="C258" s="189">
        <v>4.666666666666667</v>
      </c>
      <c r="D258" s="190">
        <v>-5.027976190476191</v>
      </c>
      <c r="E258" s="189">
        <v>8.3154362416107386</v>
      </c>
      <c r="F258" s="190">
        <f t="shared" si="50"/>
        <v>3.6487695749440716</v>
      </c>
      <c r="G258" s="189">
        <v>8.034782608695652</v>
      </c>
      <c r="H258" s="190">
        <f t="shared" si="50"/>
        <v>-0.2806536329150866</v>
      </c>
      <c r="I258" s="189">
        <v>7.1090629800307221</v>
      </c>
      <c r="J258" s="190">
        <f t="shared" si="50"/>
        <v>-0.92571962866492985</v>
      </c>
      <c r="K258" s="189">
        <v>8.0183486238532105</v>
      </c>
      <c r="L258" s="190">
        <f t="shared" si="51"/>
        <v>0.90928564382248833</v>
      </c>
      <c r="M258" s="189"/>
      <c r="N258" s="190"/>
    </row>
    <row r="259" spans="2:15" x14ac:dyDescent="0.25">
      <c r="B259" s="119" t="s">
        <v>89</v>
      </c>
      <c r="C259" s="189">
        <v>1</v>
      </c>
      <c r="D259" s="190">
        <v>-6.808080808080808</v>
      </c>
      <c r="E259" s="189">
        <v>6.5935828877005349</v>
      </c>
      <c r="F259" s="190">
        <f t="shared" si="50"/>
        <v>5.5935828877005349</v>
      </c>
      <c r="G259" s="189">
        <v>7.1622176591375766</v>
      </c>
      <c r="H259" s="190">
        <f t="shared" si="50"/>
        <v>0.56863477143704166</v>
      </c>
      <c r="I259" s="189">
        <v>8.4351687388987564</v>
      </c>
      <c r="J259" s="190">
        <f t="shared" si="50"/>
        <v>1.2729510797611798</v>
      </c>
      <c r="K259" s="189">
        <v>7.9058524173027989</v>
      </c>
      <c r="L259" s="190">
        <f t="shared" si="51"/>
        <v>-0.52931632159595754</v>
      </c>
      <c r="M259" s="189"/>
      <c r="N259" s="190"/>
    </row>
    <row r="260" spans="2:15" x14ac:dyDescent="0.25">
      <c r="B260" s="119" t="s">
        <v>91</v>
      </c>
      <c r="C260" s="189">
        <v>8.4444444444444446</v>
      </c>
      <c r="D260" s="190">
        <v>0.82627097037376984</v>
      </c>
      <c r="E260" s="189">
        <v>6.4757085020242915</v>
      </c>
      <c r="F260" s="190">
        <f t="shared" si="50"/>
        <v>-1.9687359424201532</v>
      </c>
      <c r="G260" s="189">
        <v>6.6114445778311328</v>
      </c>
      <c r="H260" s="190">
        <f t="shared" si="50"/>
        <v>0.13573607580684133</v>
      </c>
      <c r="I260" s="189">
        <v>6.4231318419800099</v>
      </c>
      <c r="J260" s="190">
        <f t="shared" si="50"/>
        <v>-0.18831273585112296</v>
      </c>
      <c r="K260" s="189">
        <v>6.6109550561797752</v>
      </c>
      <c r="L260" s="190">
        <f t="shared" si="51"/>
        <v>0.18782321419976533</v>
      </c>
      <c r="M260" s="189"/>
      <c r="N260" s="190"/>
    </row>
    <row r="261" spans="2:15" x14ac:dyDescent="0.25">
      <c r="B261" s="119" t="s">
        <v>93</v>
      </c>
      <c r="C261" s="189">
        <v>4.7142857142857144</v>
      </c>
      <c r="D261" s="190">
        <v>-3.6793856024886979</v>
      </c>
      <c r="E261" s="189">
        <v>7.4768959435626101</v>
      </c>
      <c r="F261" s="190">
        <f t="shared" si="50"/>
        <v>2.7626102292768957</v>
      </c>
      <c r="G261" s="189">
        <v>7.7335884604062404</v>
      </c>
      <c r="H261" s="190">
        <f t="shared" si="50"/>
        <v>0.25669251684363026</v>
      </c>
      <c r="I261" s="189">
        <v>7.5530525628468821</v>
      </c>
      <c r="J261" s="190">
        <f t="shared" si="50"/>
        <v>-0.18053589755935828</v>
      </c>
      <c r="K261" s="189">
        <v>7.8490687219010917</v>
      </c>
      <c r="L261" s="190">
        <f t="shared" si="51"/>
        <v>0.29601615905420964</v>
      </c>
      <c r="M261" s="189"/>
      <c r="N261" s="190"/>
    </row>
    <row r="262" spans="2:15" x14ac:dyDescent="0.25">
      <c r="B262" s="119" t="s">
        <v>95</v>
      </c>
      <c r="C262" s="189">
        <v>7.708333333333333</v>
      </c>
      <c r="D262" s="190">
        <v>0.44850477879594042</v>
      </c>
      <c r="E262" s="189">
        <v>9.2013390722142514</v>
      </c>
      <c r="F262" s="190">
        <f t="shared" si="50"/>
        <v>1.4930057388809184</v>
      </c>
      <c r="G262" s="189">
        <v>8.4737500000000008</v>
      </c>
      <c r="H262" s="190">
        <f t="shared" si="50"/>
        <v>-0.72758907221425062</v>
      </c>
      <c r="I262" s="189">
        <v>7.572878603329273</v>
      </c>
      <c r="J262" s="190">
        <f t="shared" si="50"/>
        <v>-0.9008713966707278</v>
      </c>
      <c r="K262" s="189">
        <v>7.0233521657250471</v>
      </c>
      <c r="L262" s="190">
        <f t="shared" si="51"/>
        <v>-0.54952643760422593</v>
      </c>
      <c r="M262" s="189"/>
      <c r="N262" s="190"/>
    </row>
    <row r="263" spans="2:15" ht="15.75" x14ac:dyDescent="0.25">
      <c r="B263" s="122" t="s">
        <v>32</v>
      </c>
      <c r="C263" s="191">
        <v>8.18305376344086</v>
      </c>
      <c r="D263" s="192">
        <v>0.3525409098043788</v>
      </c>
      <c r="E263" s="191">
        <v>7.6376430356438245</v>
      </c>
      <c r="F263" s="192">
        <f t="shared" si="50"/>
        <v>-0.54541072779703548</v>
      </c>
      <c r="G263" s="191">
        <v>7.7723058082575225</v>
      </c>
      <c r="H263" s="192">
        <f t="shared" si="50"/>
        <v>0.13466277261369797</v>
      </c>
      <c r="I263" s="191">
        <v>7.5019520130134199</v>
      </c>
      <c r="J263" s="192">
        <f t="shared" si="50"/>
        <v>-0.27035379524410263</v>
      </c>
      <c r="K263" s="191">
        <v>7.6486754966887416</v>
      </c>
      <c r="L263" s="192">
        <f t="shared" si="51"/>
        <v>0.14672348367532173</v>
      </c>
      <c r="M263" s="191">
        <v>7.8563186152736595</v>
      </c>
      <c r="N263" s="192">
        <v>-5.8236437516687722E-2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2" t="s">
        <v>301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8.4188443135811557</v>
      </c>
      <c r="D273" s="190">
        <v>0.3810128003206259</v>
      </c>
      <c r="E273" s="189">
        <v>8.3571428571428577</v>
      </c>
      <c r="F273" s="190">
        <f t="shared" ref="F273:J275" si="52">IFERROR(E273-C273,"-")</f>
        <v>-6.1701456438298052E-2</v>
      </c>
      <c r="G273" s="189">
        <v>7.7749077490774905</v>
      </c>
      <c r="H273" s="190">
        <f t="shared" si="52"/>
        <v>-0.58223510806536716</v>
      </c>
      <c r="I273" s="189">
        <v>6.765537310330493</v>
      </c>
      <c r="J273" s="190">
        <f t="shared" si="52"/>
        <v>-1.0093704387469975</v>
      </c>
      <c r="K273" s="189">
        <v>7.6107711138310892</v>
      </c>
      <c r="L273" s="190">
        <f t="shared" ref="L273:L275" si="53">IFERROR(K273-I273,"-")</f>
        <v>0.84523380350059618</v>
      </c>
      <c r="M273" s="189">
        <v>8.9780219780219781</v>
      </c>
      <c r="N273" s="190">
        <f t="shared" ref="N273:N277" si="54">IFERROR(M273-K273,"-")</f>
        <v>1.3672508641908889</v>
      </c>
    </row>
    <row r="274" spans="2:14" x14ac:dyDescent="0.25">
      <c r="B274" s="119" t="s">
        <v>75</v>
      </c>
      <c r="C274" s="189">
        <v>7.5026661926768572</v>
      </c>
      <c r="D274" s="190">
        <v>-0.68765638796830331</v>
      </c>
      <c r="E274" s="189">
        <v>8.155555555555555</v>
      </c>
      <c r="F274" s="190">
        <f t="shared" si="52"/>
        <v>0.65288936287869781</v>
      </c>
      <c r="G274" s="189">
        <v>7.2347826086956522</v>
      </c>
      <c r="H274" s="190">
        <f t="shared" si="52"/>
        <v>-0.92077294685990285</v>
      </c>
      <c r="I274" s="189">
        <v>7.538742023701003</v>
      </c>
      <c r="J274" s="190">
        <f t="shared" si="52"/>
        <v>0.30395941500535084</v>
      </c>
      <c r="K274" s="189">
        <v>7.6285875070343279</v>
      </c>
      <c r="L274" s="190">
        <f t="shared" si="53"/>
        <v>8.9845483333324871E-2</v>
      </c>
      <c r="M274" s="189">
        <v>7.2591888466413179</v>
      </c>
      <c r="N274" s="190">
        <f t="shared" si="54"/>
        <v>-0.36939866039300995</v>
      </c>
    </row>
    <row r="275" spans="2:14" x14ac:dyDescent="0.25">
      <c r="B275" s="119" t="s">
        <v>77</v>
      </c>
      <c r="C275" s="189">
        <v>8.5890804597701145</v>
      </c>
      <c r="D275" s="190">
        <v>0.7467308432985762</v>
      </c>
      <c r="E275" s="189">
        <v>9.6</v>
      </c>
      <c r="F275" s="190">
        <f t="shared" si="52"/>
        <v>1.0109195402298852</v>
      </c>
      <c r="G275" s="189">
        <v>8.7922437673130194</v>
      </c>
      <c r="H275" s="190">
        <f t="shared" si="52"/>
        <v>-0.80775623268698027</v>
      </c>
      <c r="I275" s="189">
        <v>8.7350050830227044</v>
      </c>
      <c r="J275" s="190">
        <f t="shared" si="52"/>
        <v>-5.7238684290314978E-2</v>
      </c>
      <c r="K275" s="189">
        <v>6.346367305751766</v>
      </c>
      <c r="L275" s="190">
        <f t="shared" si="53"/>
        <v>-2.3886377772709384</v>
      </c>
      <c r="M275" s="189">
        <v>6.9757812499999998</v>
      </c>
      <c r="N275" s="190">
        <f t="shared" si="54"/>
        <v>0.62941394424823383</v>
      </c>
    </row>
    <row r="276" spans="2:14" x14ac:dyDescent="0.25">
      <c r="B276" s="119" t="s">
        <v>79</v>
      </c>
      <c r="C276" s="189" t="s">
        <v>250</v>
      </c>
      <c r="D276" s="190" t="s">
        <v>250</v>
      </c>
      <c r="E276" s="189">
        <v>6.7874999999999996</v>
      </c>
      <c r="F276" s="190" t="str">
        <f>IFERROR(E276-C276,"-")</f>
        <v>-</v>
      </c>
      <c r="G276" s="189">
        <v>7.5339805825242721</v>
      </c>
      <c r="H276" s="190">
        <f>IFERROR(G276-E276,"-")</f>
        <v>0.74648058252427241</v>
      </c>
      <c r="I276" s="189">
        <v>7.4826315789473687</v>
      </c>
      <c r="J276" s="190">
        <f>IFERROR(I276-G276,"-")</f>
        <v>-5.1349003576903307E-2</v>
      </c>
      <c r="K276" s="189">
        <v>9.0444115470022197</v>
      </c>
      <c r="L276" s="190">
        <f>IFERROR(K276-I276,"-")</f>
        <v>1.561779968054851</v>
      </c>
      <c r="M276" s="189">
        <v>8.2544589774078485</v>
      </c>
      <c r="N276" s="190">
        <f t="shared" si="54"/>
        <v>-0.78995256959437121</v>
      </c>
    </row>
    <row r="277" spans="2:14" x14ac:dyDescent="0.25">
      <c r="B277" s="119" t="s">
        <v>81</v>
      </c>
      <c r="C277" s="189" t="s">
        <v>250</v>
      </c>
      <c r="D277" s="190" t="s">
        <v>250</v>
      </c>
      <c r="E277" s="189">
        <v>3.9473684210526314</v>
      </c>
      <c r="F277" s="190" t="str">
        <f t="shared" ref="F277:J285" si="55">IFERROR(E277-C277,"-")</f>
        <v>-</v>
      </c>
      <c r="G277" s="189">
        <v>8.1943127962085303</v>
      </c>
      <c r="H277" s="190">
        <f t="shared" si="55"/>
        <v>4.2469443751558984</v>
      </c>
      <c r="I277" s="189">
        <v>7.3178571428571431</v>
      </c>
      <c r="J277" s="190">
        <f t="shared" si="55"/>
        <v>-0.8764556533513872</v>
      </c>
      <c r="K277" s="189">
        <v>8.3803680981595097</v>
      </c>
      <c r="L277" s="190">
        <f t="shared" ref="L277:L285" si="56">IFERROR(K277-I277,"-")</f>
        <v>1.0625109553023666</v>
      </c>
      <c r="M277" s="189">
        <v>8.2018348623853203</v>
      </c>
      <c r="N277" s="190">
        <f t="shared" si="54"/>
        <v>-0.17853323577418934</v>
      </c>
    </row>
    <row r="278" spans="2:14" x14ac:dyDescent="0.25">
      <c r="B278" s="119" t="s">
        <v>83</v>
      </c>
      <c r="C278" s="189" t="s">
        <v>250</v>
      </c>
      <c r="D278" s="190" t="s">
        <v>250</v>
      </c>
      <c r="E278" s="189">
        <v>12.76923076923077</v>
      </c>
      <c r="F278" s="190" t="str">
        <f t="shared" si="55"/>
        <v>-</v>
      </c>
      <c r="G278" s="189">
        <v>6.7651006711409396</v>
      </c>
      <c r="H278" s="190">
        <f t="shared" si="55"/>
        <v>-6.0041300980898304</v>
      </c>
      <c r="I278" s="189">
        <v>6.7832167832167833</v>
      </c>
      <c r="J278" s="190">
        <f t="shared" si="55"/>
        <v>1.8116112075843738E-2</v>
      </c>
      <c r="K278" s="189">
        <v>6.9055793991416312</v>
      </c>
      <c r="L278" s="190">
        <f t="shared" si="56"/>
        <v>0.12236261592484787</v>
      </c>
      <c r="M278" s="189"/>
      <c r="N278" s="190"/>
    </row>
    <row r="279" spans="2:14" x14ac:dyDescent="0.25">
      <c r="B279" s="119" t="s">
        <v>85</v>
      </c>
      <c r="C279" s="189" t="s">
        <v>250</v>
      </c>
      <c r="D279" s="190" t="s">
        <v>250</v>
      </c>
      <c r="E279" s="189">
        <v>8.6</v>
      </c>
      <c r="F279" s="190" t="str">
        <f t="shared" si="55"/>
        <v>-</v>
      </c>
      <c r="G279" s="189">
        <v>9.1115702479338836</v>
      </c>
      <c r="H279" s="190">
        <f t="shared" si="55"/>
        <v>0.51157024793388395</v>
      </c>
      <c r="I279" s="189">
        <v>7.6214833759590794</v>
      </c>
      <c r="J279" s="190">
        <f t="shared" si="55"/>
        <v>-1.4900868719748042</v>
      </c>
      <c r="K279" s="189">
        <v>6.1578947368421053</v>
      </c>
      <c r="L279" s="190">
        <f t="shared" si="56"/>
        <v>-1.4635886391169741</v>
      </c>
      <c r="M279" s="189"/>
      <c r="N279" s="190"/>
    </row>
    <row r="280" spans="2:14" x14ac:dyDescent="0.25">
      <c r="B280" s="119" t="s">
        <v>87</v>
      </c>
      <c r="C280" s="189">
        <v>4.2</v>
      </c>
      <c r="D280" s="190">
        <v>-3.7084194977843428</v>
      </c>
      <c r="E280" s="189">
        <v>5.0606060606060606</v>
      </c>
      <c r="F280" s="190">
        <f t="shared" si="55"/>
        <v>0.86060606060606037</v>
      </c>
      <c r="G280" s="189">
        <v>7.5714285714285712</v>
      </c>
      <c r="H280" s="190">
        <f t="shared" si="55"/>
        <v>2.5108225108225106</v>
      </c>
      <c r="I280" s="189">
        <v>6.5065274151436032</v>
      </c>
      <c r="J280" s="190">
        <f t="shared" si="55"/>
        <v>-1.064901156284968</v>
      </c>
      <c r="K280" s="189">
        <v>7.8706467661691546</v>
      </c>
      <c r="L280" s="190">
        <f t="shared" si="56"/>
        <v>1.3641193510255514</v>
      </c>
      <c r="M280" s="189"/>
      <c r="N280" s="190"/>
    </row>
    <row r="281" spans="2:14" x14ac:dyDescent="0.25">
      <c r="B281" s="119" t="s">
        <v>89</v>
      </c>
      <c r="C281" s="189">
        <v>6.875</v>
      </c>
      <c r="D281" s="190">
        <v>-0.94411262798634787</v>
      </c>
      <c r="E281" s="189">
        <v>9.0925925925925934</v>
      </c>
      <c r="F281" s="190">
        <f t="shared" si="55"/>
        <v>2.2175925925925934</v>
      </c>
      <c r="G281" s="189">
        <v>7.0497382198952883</v>
      </c>
      <c r="H281" s="190">
        <f t="shared" si="55"/>
        <v>-2.0428543726973052</v>
      </c>
      <c r="I281" s="189">
        <v>7.5864661654135341</v>
      </c>
      <c r="J281" s="190">
        <f t="shared" si="55"/>
        <v>0.53672794551824587</v>
      </c>
      <c r="K281" s="189">
        <v>7.12</v>
      </c>
      <c r="L281" s="190">
        <f t="shared" si="56"/>
        <v>-0.46646616541353403</v>
      </c>
      <c r="M281" s="189"/>
      <c r="N281" s="190"/>
    </row>
    <row r="282" spans="2:14" x14ac:dyDescent="0.25">
      <c r="B282" s="119" t="s">
        <v>91</v>
      </c>
      <c r="C282" s="189">
        <v>6.7536231884057969</v>
      </c>
      <c r="D282" s="190">
        <v>0.83537223783545489</v>
      </c>
      <c r="E282" s="189">
        <v>3.383111111111111</v>
      </c>
      <c r="F282" s="190">
        <f t="shared" si="55"/>
        <v>-3.3705120772946859</v>
      </c>
      <c r="G282" s="189">
        <v>5.6079854809437384</v>
      </c>
      <c r="H282" s="190">
        <f t="shared" si="55"/>
        <v>2.2248743698326274</v>
      </c>
      <c r="I282" s="189">
        <v>5.0288944723618094</v>
      </c>
      <c r="J282" s="190">
        <f t="shared" si="55"/>
        <v>-0.57909100858192897</v>
      </c>
      <c r="K282" s="189">
        <v>5.8646384479717817</v>
      </c>
      <c r="L282" s="190">
        <f t="shared" si="56"/>
        <v>0.83574397560997227</v>
      </c>
      <c r="M282" s="189"/>
      <c r="N282" s="190"/>
    </row>
    <row r="283" spans="2:14" x14ac:dyDescent="0.25">
      <c r="B283" s="119" t="s">
        <v>93</v>
      </c>
      <c r="C283" s="189">
        <v>6.1092715231788075</v>
      </c>
      <c r="D283" s="190">
        <v>-2.3008045224485683</v>
      </c>
      <c r="E283" s="189">
        <v>8.5948434622467769</v>
      </c>
      <c r="F283" s="190">
        <f t="shared" si="55"/>
        <v>2.4855719390679694</v>
      </c>
      <c r="G283" s="189">
        <v>7.3335444374076424</v>
      </c>
      <c r="H283" s="190">
        <f t="shared" si="55"/>
        <v>-1.2612990248391345</v>
      </c>
      <c r="I283" s="189">
        <v>8.0071192473938471</v>
      </c>
      <c r="J283" s="190">
        <f t="shared" si="55"/>
        <v>0.67357480998620467</v>
      </c>
      <c r="K283" s="189">
        <v>7.7106042654028437</v>
      </c>
      <c r="L283" s="190">
        <f t="shared" si="56"/>
        <v>-0.29651498199100335</v>
      </c>
      <c r="M283" s="189"/>
      <c r="N283" s="190"/>
    </row>
    <row r="284" spans="2:14" x14ac:dyDescent="0.25">
      <c r="B284" s="119" t="s">
        <v>95</v>
      </c>
      <c r="C284" s="189">
        <v>10.245901639344263</v>
      </c>
      <c r="D284" s="190">
        <v>2.9565079423357838</v>
      </c>
      <c r="E284" s="189">
        <v>10.549908144519289</v>
      </c>
      <c r="F284" s="190">
        <f t="shared" si="55"/>
        <v>0.30400650517502648</v>
      </c>
      <c r="G284" s="189">
        <v>7.992067553735926</v>
      </c>
      <c r="H284" s="190">
        <f t="shared" si="55"/>
        <v>-2.5578405907833632</v>
      </c>
      <c r="I284" s="189">
        <v>7.3671026379960098</v>
      </c>
      <c r="J284" s="190">
        <f t="shared" si="55"/>
        <v>-0.62496491573991619</v>
      </c>
      <c r="K284" s="189">
        <v>6.7212800875273526</v>
      </c>
      <c r="L284" s="190">
        <f t="shared" si="56"/>
        <v>-0.64582255046865722</v>
      </c>
      <c r="M284" s="189"/>
      <c r="N284" s="190"/>
    </row>
    <row r="285" spans="2:14" ht="15.75" x14ac:dyDescent="0.25">
      <c r="B285" s="122" t="s">
        <v>32</v>
      </c>
      <c r="C285" s="191">
        <v>7.9687523360992749</v>
      </c>
      <c r="D285" s="192">
        <v>0.19142155345143852</v>
      </c>
      <c r="E285" s="191">
        <v>8.0300091491308319</v>
      </c>
      <c r="F285" s="192">
        <f t="shared" si="55"/>
        <v>6.1256813031556945E-2</v>
      </c>
      <c r="G285" s="191">
        <v>7.5025120527784823</v>
      </c>
      <c r="H285" s="192">
        <f t="shared" si="55"/>
        <v>-0.52749709635234954</v>
      </c>
      <c r="I285" s="191">
        <v>7.3068531577511981</v>
      </c>
      <c r="J285" s="192">
        <f t="shared" si="55"/>
        <v>-0.19565889502728417</v>
      </c>
      <c r="K285" s="191">
        <v>7.1674042882309976</v>
      </c>
      <c r="L285" s="192">
        <f t="shared" si="56"/>
        <v>-0.13944886952020052</v>
      </c>
      <c r="M285" s="191">
        <v>7.860013206301292</v>
      </c>
      <c r="N285" s="192">
        <v>0.4692988661320463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EDE36-CA0B-4688-862A-99B438EF12EA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2" t="s">
        <v>290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3" si="2">IFERROR(M9-K9,"-")</f>
        <v>-5.3443168705218369E-2</v>
      </c>
    </row>
    <row r="10" spans="1:15" x14ac:dyDescent="0.25">
      <c r="A10" s="1" t="s">
        <v>74</v>
      </c>
      <c r="B10" s="119" t="s">
        <v>75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76</v>
      </c>
      <c r="B11" s="119" t="s">
        <v>77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78</v>
      </c>
      <c r="B12" s="119" t="s">
        <v>79</v>
      </c>
      <c r="C12" s="189" t="s">
        <v>250</v>
      </c>
      <c r="D12" s="190" t="s">
        <v>250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80</v>
      </c>
      <c r="B13" s="119" t="s">
        <v>81</v>
      </c>
      <c r="C13" s="189" t="s">
        <v>250</v>
      </c>
      <c r="D13" s="190" t="s">
        <v>250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82</v>
      </c>
      <c r="B14" s="119" t="s">
        <v>83</v>
      </c>
      <c r="C14" s="189" t="s">
        <v>250</v>
      </c>
      <c r="D14" s="190" t="s">
        <v>250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250</v>
      </c>
      <c r="D15" s="190" t="s">
        <v>250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6.9612703079707323</v>
      </c>
      <c r="N21" s="192">
        <v>-9.8457671756199794E-2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2" t="s">
        <v>302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8.1352858258738188</v>
      </c>
      <c r="D31" s="190">
        <v>-0.11509485298742206</v>
      </c>
      <c r="E31" s="189">
        <v>6.2849942158320937</v>
      </c>
      <c r="F31" s="190">
        <f t="shared" ref="F31:J43" si="3">IFERROR(E31-C31,"-")</f>
        <v>-1.850291610041725</v>
      </c>
      <c r="G31" s="189">
        <v>7.5182646018212402</v>
      </c>
      <c r="H31" s="190">
        <f t="shared" si="3"/>
        <v>1.2332703859891465</v>
      </c>
      <c r="I31" s="189">
        <v>7.6644705070714041</v>
      </c>
      <c r="J31" s="190">
        <f t="shared" si="3"/>
        <v>0.14620590525016386</v>
      </c>
      <c r="K31" s="189">
        <v>7.5580568527588392</v>
      </c>
      <c r="L31" s="190">
        <f t="shared" ref="L31:L43" si="4">IFERROR(K31-I31,"-")</f>
        <v>-0.10641365431256489</v>
      </c>
      <c r="M31" s="189">
        <v>7.4354964169273288</v>
      </c>
      <c r="N31" s="190">
        <f>IFERROR(M31-K31,"-")</f>
        <v>-0.12256043583151044</v>
      </c>
    </row>
    <row r="32" spans="1:15" x14ac:dyDescent="0.25">
      <c r="B32" s="119" t="s">
        <v>75</v>
      </c>
      <c r="C32" s="189">
        <v>7.2228318980165271</v>
      </c>
      <c r="D32" s="190">
        <v>-0.4498184316754319</v>
      </c>
      <c r="E32" s="189">
        <v>5.3968468468468469</v>
      </c>
      <c r="F32" s="190">
        <f t="shared" si="3"/>
        <v>-1.8259850511696802</v>
      </c>
      <c r="G32" s="189">
        <v>6.7363253239954597</v>
      </c>
      <c r="H32" s="190">
        <f t="shared" si="3"/>
        <v>1.3394784771486128</v>
      </c>
      <c r="I32" s="189">
        <v>7.1058170367915148</v>
      </c>
      <c r="J32" s="190">
        <f t="shared" si="3"/>
        <v>0.36949171279605508</v>
      </c>
      <c r="K32" s="189">
        <v>7.03976485746497</v>
      </c>
      <c r="L32" s="190">
        <f t="shared" si="4"/>
        <v>-6.6052179326544724E-2</v>
      </c>
      <c r="M32" s="189">
        <v>7.04029963967381</v>
      </c>
      <c r="N32" s="190">
        <f t="shared" ref="N32:N35" si="5">IFERROR(M32-K32,"-")</f>
        <v>5.3478220883995675E-4</v>
      </c>
    </row>
    <row r="33" spans="2:15" x14ac:dyDescent="0.25">
      <c r="B33" s="119" t="s">
        <v>77</v>
      </c>
      <c r="C33" s="189">
        <v>8.0325955060881213</v>
      </c>
      <c r="D33" s="190">
        <v>0.80271723914076709</v>
      </c>
      <c r="E33" s="189">
        <v>5.088915771964313</v>
      </c>
      <c r="F33" s="190">
        <f t="shared" si="3"/>
        <v>-2.9436797341238083</v>
      </c>
      <c r="G33" s="189">
        <v>7.340603850050659</v>
      </c>
      <c r="H33" s="190">
        <f t="shared" si="3"/>
        <v>2.251688078086346</v>
      </c>
      <c r="I33" s="189">
        <v>7.0855993964299477</v>
      </c>
      <c r="J33" s="190">
        <f t="shared" si="3"/>
        <v>-0.25500445362071122</v>
      </c>
      <c r="K33" s="189">
        <v>6.7417069787419814</v>
      </c>
      <c r="L33" s="190">
        <f t="shared" si="4"/>
        <v>-0.3438924176879663</v>
      </c>
      <c r="M33" s="189">
        <v>6.809929864880929</v>
      </c>
      <c r="N33" s="190">
        <f t="shared" si="5"/>
        <v>6.8222886138947558E-2</v>
      </c>
    </row>
    <row r="34" spans="2:15" x14ac:dyDescent="0.25">
      <c r="B34" s="119" t="s">
        <v>79</v>
      </c>
      <c r="C34" s="189" t="s">
        <v>250</v>
      </c>
      <c r="D34" s="190" t="s">
        <v>250</v>
      </c>
      <c r="E34" s="189">
        <v>4.8453511180855235</v>
      </c>
      <c r="F34" s="190" t="str">
        <f t="shared" si="3"/>
        <v>-</v>
      </c>
      <c r="G34" s="189">
        <v>6.6255954316084074</v>
      </c>
      <c r="H34" s="190">
        <f t="shared" si="3"/>
        <v>1.7802443135228838</v>
      </c>
      <c r="I34" s="189">
        <v>6.5495900152383717</v>
      </c>
      <c r="J34" s="190">
        <f t="shared" si="3"/>
        <v>-7.6005416370035661E-2</v>
      </c>
      <c r="K34" s="189">
        <v>6.8085421647177435</v>
      </c>
      <c r="L34" s="190">
        <f t="shared" si="4"/>
        <v>0.25895214947937184</v>
      </c>
      <c r="M34" s="189">
        <v>6.5873583018030555</v>
      </c>
      <c r="N34" s="190">
        <f t="shared" si="5"/>
        <v>-0.22118386291468806</v>
      </c>
    </row>
    <row r="35" spans="2:15" x14ac:dyDescent="0.25">
      <c r="B35" s="119" t="s">
        <v>81</v>
      </c>
      <c r="C35" s="189" t="s">
        <v>250</v>
      </c>
      <c r="D35" s="190" t="s">
        <v>250</v>
      </c>
      <c r="E35" s="189">
        <v>4.6480726575145379</v>
      </c>
      <c r="F35" s="190" t="str">
        <f t="shared" si="3"/>
        <v>-</v>
      </c>
      <c r="G35" s="189">
        <v>6.7026465511730491</v>
      </c>
      <c r="H35" s="190">
        <f t="shared" si="3"/>
        <v>2.0545738936585112</v>
      </c>
      <c r="I35" s="189">
        <v>6.924320405944183</v>
      </c>
      <c r="J35" s="190">
        <f t="shared" si="3"/>
        <v>0.22167385477113388</v>
      </c>
      <c r="K35" s="189">
        <v>6.7435530409757645</v>
      </c>
      <c r="L35" s="190">
        <f t="shared" si="4"/>
        <v>-0.1807673649684185</v>
      </c>
      <c r="M35" s="189">
        <v>6.4685410358952771</v>
      </c>
      <c r="N35" s="190">
        <f t="shared" si="5"/>
        <v>-0.2750120050804874</v>
      </c>
    </row>
    <row r="36" spans="2:15" x14ac:dyDescent="0.25">
      <c r="B36" s="119" t="s">
        <v>83</v>
      </c>
      <c r="C36" s="189" t="s">
        <v>250</v>
      </c>
      <c r="D36" s="190" t="s">
        <v>250</v>
      </c>
      <c r="E36" s="189">
        <v>5.0071353713737823</v>
      </c>
      <c r="F36" s="190" t="str">
        <f t="shared" si="3"/>
        <v>-</v>
      </c>
      <c r="G36" s="189">
        <v>7.0056785596006428</v>
      </c>
      <c r="H36" s="190">
        <f t="shared" si="3"/>
        <v>1.9985431882268605</v>
      </c>
      <c r="I36" s="189">
        <v>6.859391485803159</v>
      </c>
      <c r="J36" s="190">
        <f t="shared" si="3"/>
        <v>-0.14628707379748374</v>
      </c>
      <c r="K36" s="189">
        <v>6.6819662491005181</v>
      </c>
      <c r="L36" s="190">
        <f t="shared" si="4"/>
        <v>-0.17742523670264099</v>
      </c>
      <c r="M36" s="189"/>
      <c r="N36" s="190"/>
    </row>
    <row r="37" spans="2:15" x14ac:dyDescent="0.25">
      <c r="B37" s="119" t="s">
        <v>85</v>
      </c>
      <c r="C37" s="189" t="s">
        <v>250</v>
      </c>
      <c r="D37" s="190" t="s">
        <v>250</v>
      </c>
      <c r="E37" s="189">
        <v>5.8237510966131643</v>
      </c>
      <c r="F37" s="190" t="str">
        <f t="shared" si="3"/>
        <v>-</v>
      </c>
      <c r="G37" s="189">
        <v>7.0349361355325888</v>
      </c>
      <c r="H37" s="190">
        <f t="shared" si="3"/>
        <v>1.2111850389194245</v>
      </c>
      <c r="I37" s="189">
        <v>7.2804276746500269</v>
      </c>
      <c r="J37" s="190">
        <f t="shared" si="3"/>
        <v>0.24549153911743815</v>
      </c>
      <c r="K37" s="189">
        <v>7.2822665110572462</v>
      </c>
      <c r="L37" s="190">
        <f t="shared" si="4"/>
        <v>1.8388364072192687E-3</v>
      </c>
      <c r="M37" s="189"/>
      <c r="N37" s="190"/>
    </row>
    <row r="38" spans="2:15" x14ac:dyDescent="0.25">
      <c r="B38" s="119" t="s">
        <v>87</v>
      </c>
      <c r="C38" s="189">
        <v>5.2528013118338341</v>
      </c>
      <c r="D38" s="190">
        <v>-2.3113000446092702</v>
      </c>
      <c r="E38" s="189">
        <v>6.7385265460330084</v>
      </c>
      <c r="F38" s="190">
        <f t="shared" si="3"/>
        <v>1.4857252341991742</v>
      </c>
      <c r="G38" s="189">
        <v>7.4451101998232163</v>
      </c>
      <c r="H38" s="190">
        <f t="shared" si="3"/>
        <v>0.70658365379020793</v>
      </c>
      <c r="I38" s="189">
        <v>7.5113181535177445</v>
      </c>
      <c r="J38" s="190">
        <f t="shared" si="3"/>
        <v>6.6207953694528143E-2</v>
      </c>
      <c r="K38" s="189">
        <v>7.2521785201399833</v>
      </c>
      <c r="L38" s="190">
        <f t="shared" si="4"/>
        <v>-0.25913963337776114</v>
      </c>
      <c r="M38" s="189"/>
      <c r="N38" s="190"/>
    </row>
    <row r="39" spans="2:15" x14ac:dyDescent="0.25">
      <c r="B39" s="119" t="s">
        <v>89</v>
      </c>
      <c r="C39" s="189">
        <v>4.6117404028232052</v>
      </c>
      <c r="D39" s="190">
        <v>-2.9343603282897108</v>
      </c>
      <c r="E39" s="189">
        <v>7.1107683679192375</v>
      </c>
      <c r="F39" s="190">
        <f t="shared" si="3"/>
        <v>2.4990279650960323</v>
      </c>
      <c r="G39" s="189">
        <v>7.1996563985093509</v>
      </c>
      <c r="H39" s="190">
        <f t="shared" si="3"/>
        <v>8.8888030590113409E-2</v>
      </c>
      <c r="I39" s="189">
        <v>7.201905187763999</v>
      </c>
      <c r="J39" s="190">
        <f t="shared" si="3"/>
        <v>2.2487892546481092E-3</v>
      </c>
      <c r="K39" s="189">
        <v>7.3222976656589189</v>
      </c>
      <c r="L39" s="190">
        <f t="shared" si="4"/>
        <v>0.12039247789491991</v>
      </c>
      <c r="M39" s="189"/>
      <c r="N39" s="190"/>
    </row>
    <row r="40" spans="2:15" x14ac:dyDescent="0.25">
      <c r="B40" s="119" t="s">
        <v>91</v>
      </c>
      <c r="C40" s="189">
        <v>4.4186308981204148</v>
      </c>
      <c r="D40" s="190">
        <v>-2.7045379424535909</v>
      </c>
      <c r="E40" s="189">
        <v>6.7673235335018447</v>
      </c>
      <c r="F40" s="190">
        <f t="shared" si="3"/>
        <v>2.3486926353814299</v>
      </c>
      <c r="G40" s="189">
        <v>6.9613529785943582</v>
      </c>
      <c r="H40" s="190">
        <f t="shared" si="3"/>
        <v>0.19402944509251352</v>
      </c>
      <c r="I40" s="189">
        <v>6.9074537059605969</v>
      </c>
      <c r="J40" s="190">
        <f t="shared" si="3"/>
        <v>-5.3899272633761264E-2</v>
      </c>
      <c r="K40" s="189">
        <v>7.0022098187235802</v>
      </c>
      <c r="L40" s="190">
        <f t="shared" si="4"/>
        <v>9.4756112762983236E-2</v>
      </c>
      <c r="M40" s="189"/>
      <c r="N40" s="190"/>
    </row>
    <row r="41" spans="2:15" x14ac:dyDescent="0.25">
      <c r="B41" s="119" t="s">
        <v>93</v>
      </c>
      <c r="C41" s="189">
        <v>7.1778568798330671</v>
      </c>
      <c r="D41" s="190">
        <v>-0.16628597995475403</v>
      </c>
      <c r="E41" s="189">
        <v>7.4590700904756542</v>
      </c>
      <c r="F41" s="190">
        <f t="shared" si="3"/>
        <v>0.28121321064258709</v>
      </c>
      <c r="G41" s="189">
        <v>7.1690575541344659</v>
      </c>
      <c r="H41" s="190">
        <f t="shared" si="3"/>
        <v>-0.29001253634118829</v>
      </c>
      <c r="I41" s="189">
        <v>7.33855035279025</v>
      </c>
      <c r="J41" s="190">
        <f t="shared" si="3"/>
        <v>0.16949279865578415</v>
      </c>
      <c r="K41" s="189">
        <v>7.11226447386227</v>
      </c>
      <c r="L41" s="190">
        <f t="shared" si="4"/>
        <v>-0.22628587892798002</v>
      </c>
      <c r="M41" s="189"/>
      <c r="N41" s="190"/>
    </row>
    <row r="42" spans="2:15" x14ac:dyDescent="0.25">
      <c r="B42" s="119" t="s">
        <v>95</v>
      </c>
      <c r="C42" s="189">
        <v>7.0017494280715917</v>
      </c>
      <c r="D42" s="190">
        <v>-0.29738586526351529</v>
      </c>
      <c r="E42" s="189">
        <v>7.141052695655703</v>
      </c>
      <c r="F42" s="190">
        <f t="shared" si="3"/>
        <v>0.13930326758411127</v>
      </c>
      <c r="G42" s="189">
        <v>7.0770494781997302</v>
      </c>
      <c r="H42" s="190">
        <f t="shared" si="3"/>
        <v>-6.4003217455972816E-2</v>
      </c>
      <c r="I42" s="189">
        <v>7.0566021750516033</v>
      </c>
      <c r="J42" s="190">
        <f t="shared" si="3"/>
        <v>-2.0447303148126927E-2</v>
      </c>
      <c r="K42" s="189">
        <v>7.0764060066827863</v>
      </c>
      <c r="L42" s="190">
        <f t="shared" si="4"/>
        <v>1.9803831631183044E-2</v>
      </c>
      <c r="M42" s="189"/>
      <c r="N42" s="190"/>
    </row>
    <row r="43" spans="2:15" ht="15.75" x14ac:dyDescent="0.25">
      <c r="B43" s="122" t="s">
        <v>32</v>
      </c>
      <c r="C43" s="191">
        <v>6.9011122634289048</v>
      </c>
      <c r="D43" s="192">
        <v>-0.44363146392920605</v>
      </c>
      <c r="E43" s="191">
        <v>6.5070287259819759</v>
      </c>
      <c r="F43" s="192">
        <f t="shared" si="3"/>
        <v>-0.39408353744692892</v>
      </c>
      <c r="G43" s="191">
        <v>7.0549781333920114</v>
      </c>
      <c r="H43" s="192">
        <f t="shared" si="3"/>
        <v>0.5479494074100355</v>
      </c>
      <c r="I43" s="191">
        <v>7.1160415085707172</v>
      </c>
      <c r="J43" s="192">
        <f t="shared" si="3"/>
        <v>6.1063375178705748E-2</v>
      </c>
      <c r="K43" s="191">
        <v>7.0468508262018474</v>
      </c>
      <c r="L43" s="192">
        <f t="shared" si="4"/>
        <v>-6.9190682368869716E-2</v>
      </c>
      <c r="M43" s="191">
        <v>6.8592632170252328</v>
      </c>
      <c r="N43" s="192">
        <v>-0.10663927617686575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2" t="s">
        <v>303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8.0209407944760684</v>
      </c>
      <c r="D53" s="190">
        <v>-0.21237584870794635</v>
      </c>
      <c r="E53" s="189">
        <v>5.7105285849788743</v>
      </c>
      <c r="F53" s="190">
        <f t="shared" ref="F53:J65" si="6">IFERROR(E53-C53,"-")</f>
        <v>-2.3104122094971942</v>
      </c>
      <c r="G53" s="189">
        <v>7.4674421006428959</v>
      </c>
      <c r="H53" s="190">
        <f t="shared" si="6"/>
        <v>1.7569135156640217</v>
      </c>
      <c r="I53" s="189">
        <v>7.5453921703162061</v>
      </c>
      <c r="J53" s="190">
        <f t="shared" si="6"/>
        <v>7.7950069673310196E-2</v>
      </c>
      <c r="K53" s="189">
        <v>7.4795131736365352</v>
      </c>
      <c r="L53" s="190">
        <f t="shared" ref="L53:L65" si="7">IFERROR(K53-I53,"-")</f>
        <v>-6.5878996679670898E-2</v>
      </c>
      <c r="M53" s="189">
        <v>7.411540906285409</v>
      </c>
      <c r="N53" s="190">
        <f>IFERROR(M53-K53,"-")</f>
        <v>-6.797226735112627E-2</v>
      </c>
    </row>
    <row r="54" spans="1:15" x14ac:dyDescent="0.25">
      <c r="A54" s="1"/>
      <c r="B54" s="119" t="s">
        <v>75</v>
      </c>
      <c r="C54" s="189">
        <v>7.083001070187235</v>
      </c>
      <c r="D54" s="190">
        <v>-0.46286792869627824</v>
      </c>
      <c r="E54" s="189">
        <v>4.9967806841046274</v>
      </c>
      <c r="F54" s="190">
        <f t="shared" si="6"/>
        <v>-2.0862203860826076</v>
      </c>
      <c r="G54" s="189">
        <v>6.6507065915604313</v>
      </c>
      <c r="H54" s="190">
        <f t="shared" si="6"/>
        <v>1.6539259074558039</v>
      </c>
      <c r="I54" s="189">
        <v>6.9978918500415102</v>
      </c>
      <c r="J54" s="190">
        <f t="shared" si="6"/>
        <v>0.34718525848107884</v>
      </c>
      <c r="K54" s="189">
        <v>6.9611814572379007</v>
      </c>
      <c r="L54" s="190">
        <f t="shared" si="7"/>
        <v>-3.6710392803609437E-2</v>
      </c>
      <c r="M54" s="189">
        <v>6.9985620120250536</v>
      </c>
      <c r="N54" s="190">
        <f t="shared" ref="N54:N57" si="8">IFERROR(M54-K54,"-")</f>
        <v>3.7380554787152853E-2</v>
      </c>
    </row>
    <row r="55" spans="1:15" x14ac:dyDescent="0.25">
      <c r="A55" s="1"/>
      <c r="B55" s="119" t="s">
        <v>77</v>
      </c>
      <c r="C55" s="189">
        <v>7.9104612087858568</v>
      </c>
      <c r="D55" s="190">
        <v>0.68553398463623783</v>
      </c>
      <c r="E55" s="189">
        <v>4.8375486381322954</v>
      </c>
      <c r="F55" s="190">
        <f t="shared" si="6"/>
        <v>-3.0729125706535614</v>
      </c>
      <c r="G55" s="189">
        <v>7.297614374012837</v>
      </c>
      <c r="H55" s="190">
        <f t="shared" si="6"/>
        <v>2.4600657358805416</v>
      </c>
      <c r="I55" s="189">
        <v>7.0689602308594104</v>
      </c>
      <c r="J55" s="190">
        <f t="shared" si="6"/>
        <v>-0.22865414315342658</v>
      </c>
      <c r="K55" s="189">
        <v>6.7553435594392406</v>
      </c>
      <c r="L55" s="190">
        <f t="shared" si="7"/>
        <v>-0.3136166714201698</v>
      </c>
      <c r="M55" s="189">
        <v>6.8290678771619691</v>
      </c>
      <c r="N55" s="190">
        <f t="shared" si="8"/>
        <v>7.3724317722728472E-2</v>
      </c>
    </row>
    <row r="56" spans="1:15" x14ac:dyDescent="0.25">
      <c r="A56" s="1"/>
      <c r="B56" s="119" t="s">
        <v>79</v>
      </c>
      <c r="C56" s="189" t="s">
        <v>250</v>
      </c>
      <c r="D56" s="190" t="s">
        <v>250</v>
      </c>
      <c r="E56" s="189">
        <v>4.7800588843797245</v>
      </c>
      <c r="F56" s="190" t="str">
        <f t="shared" si="6"/>
        <v>-</v>
      </c>
      <c r="G56" s="189">
        <v>6.5945161392105511</v>
      </c>
      <c r="H56" s="190">
        <f t="shared" si="6"/>
        <v>1.8144572548308266</v>
      </c>
      <c r="I56" s="189">
        <v>6.5399217363828601</v>
      </c>
      <c r="J56" s="190">
        <f t="shared" si="6"/>
        <v>-5.4594402827691013E-2</v>
      </c>
      <c r="K56" s="189">
        <v>6.7760773906924294</v>
      </c>
      <c r="L56" s="190">
        <f t="shared" si="7"/>
        <v>0.23615565430956931</v>
      </c>
      <c r="M56" s="189">
        <v>6.5963673311724298</v>
      </c>
      <c r="N56" s="190">
        <f t="shared" si="8"/>
        <v>-0.17971005951999963</v>
      </c>
    </row>
    <row r="57" spans="1:15" x14ac:dyDescent="0.25">
      <c r="A57" s="1"/>
      <c r="B57" s="119" t="s">
        <v>81</v>
      </c>
      <c r="C57" s="189" t="s">
        <v>250</v>
      </c>
      <c r="D57" s="190" t="s">
        <v>250</v>
      </c>
      <c r="E57" s="189">
        <v>4.6443032228778938</v>
      </c>
      <c r="F57" s="190" t="str">
        <f t="shared" si="6"/>
        <v>-</v>
      </c>
      <c r="G57" s="189">
        <v>6.6882519368571351</v>
      </c>
      <c r="H57" s="190">
        <f t="shared" si="6"/>
        <v>2.0439487139792414</v>
      </c>
      <c r="I57" s="189">
        <v>6.9112693659913855</v>
      </c>
      <c r="J57" s="190">
        <f t="shared" si="6"/>
        <v>0.22301742913425038</v>
      </c>
      <c r="K57" s="189">
        <v>6.767806612632616</v>
      </c>
      <c r="L57" s="190">
        <f t="shared" si="7"/>
        <v>-0.14346275335876957</v>
      </c>
      <c r="M57" s="189">
        <v>6.4623127447150628</v>
      </c>
      <c r="N57" s="190">
        <f t="shared" si="8"/>
        <v>-0.30549386791755317</v>
      </c>
    </row>
    <row r="58" spans="1:15" x14ac:dyDescent="0.25">
      <c r="A58" s="1"/>
      <c r="B58" s="119" t="s">
        <v>83</v>
      </c>
      <c r="C58" s="189" t="s">
        <v>250</v>
      </c>
      <c r="D58" s="190" t="s">
        <v>250</v>
      </c>
      <c r="E58" s="189">
        <v>5.0014548645590375</v>
      </c>
      <c r="F58" s="190" t="str">
        <f t="shared" si="6"/>
        <v>-</v>
      </c>
      <c r="G58" s="189">
        <v>7.0047183079421824</v>
      </c>
      <c r="H58" s="190">
        <f t="shared" si="6"/>
        <v>2.0032634433831449</v>
      </c>
      <c r="I58" s="189">
        <v>6.8310383944153577</v>
      </c>
      <c r="J58" s="190">
        <f t="shared" si="6"/>
        <v>-0.17367991352682477</v>
      </c>
      <c r="K58" s="189">
        <v>6.6362790459442387</v>
      </c>
      <c r="L58" s="190">
        <f t="shared" si="7"/>
        <v>-0.19475934847111898</v>
      </c>
      <c r="M58" s="189"/>
      <c r="N58" s="190"/>
    </row>
    <row r="59" spans="1:15" x14ac:dyDescent="0.25">
      <c r="A59" s="1"/>
      <c r="B59" s="119" t="s">
        <v>85</v>
      </c>
      <c r="C59" s="189" t="s">
        <v>250</v>
      </c>
      <c r="D59" s="190" t="s">
        <v>250</v>
      </c>
      <c r="E59" s="189">
        <v>5.7478048715095778</v>
      </c>
      <c r="F59" s="190" t="str">
        <f t="shared" si="6"/>
        <v>-</v>
      </c>
      <c r="G59" s="189">
        <v>6.9643698899562754</v>
      </c>
      <c r="H59" s="190">
        <f t="shared" si="6"/>
        <v>1.2165650184466976</v>
      </c>
      <c r="I59" s="189">
        <v>7.2468178837455648</v>
      </c>
      <c r="J59" s="190">
        <f t="shared" si="6"/>
        <v>0.28244799378928942</v>
      </c>
      <c r="K59" s="189">
        <v>7.2890932982917214</v>
      </c>
      <c r="L59" s="190">
        <f t="shared" si="7"/>
        <v>4.2275414546156576E-2</v>
      </c>
      <c r="M59" s="189"/>
      <c r="N59" s="190"/>
    </row>
    <row r="60" spans="1:15" x14ac:dyDescent="0.25">
      <c r="A60" s="1"/>
      <c r="B60" s="119" t="s">
        <v>87</v>
      </c>
      <c r="C60" s="189">
        <v>5.1182077232976315</v>
      </c>
      <c r="D60" s="190">
        <v>-2.3014842662137616</v>
      </c>
      <c r="E60" s="189">
        <v>6.6249171708832568</v>
      </c>
      <c r="F60" s="190">
        <f t="shared" si="6"/>
        <v>1.5067094475856253</v>
      </c>
      <c r="G60" s="189">
        <v>7.3769862429348407</v>
      </c>
      <c r="H60" s="190">
        <f t="shared" si="6"/>
        <v>0.75206907205158391</v>
      </c>
      <c r="I60" s="189">
        <v>7.4616266035620873</v>
      </c>
      <c r="J60" s="190">
        <f t="shared" si="6"/>
        <v>8.4640360627246558E-2</v>
      </c>
      <c r="K60" s="189">
        <v>7.2055160552219784</v>
      </c>
      <c r="L60" s="190">
        <f t="shared" si="7"/>
        <v>-0.25611054834010893</v>
      </c>
      <c r="M60" s="189"/>
      <c r="N60" s="190"/>
    </row>
    <row r="61" spans="1:15" x14ac:dyDescent="0.25">
      <c r="A61" s="1"/>
      <c r="B61" s="119" t="s">
        <v>89</v>
      </c>
      <c r="C61" s="189">
        <v>4.5018780496366766</v>
      </c>
      <c r="D61" s="190">
        <v>-2.972479403689035</v>
      </c>
      <c r="E61" s="189">
        <v>7.036620989384188</v>
      </c>
      <c r="F61" s="190">
        <f t="shared" si="6"/>
        <v>2.5347429397475114</v>
      </c>
      <c r="G61" s="189">
        <v>7.1376755746517411</v>
      </c>
      <c r="H61" s="190">
        <f t="shared" si="6"/>
        <v>0.10105458526755307</v>
      </c>
      <c r="I61" s="189">
        <v>7.1533715606525314</v>
      </c>
      <c r="J61" s="190">
        <f t="shared" si="6"/>
        <v>1.5695986000790363E-2</v>
      </c>
      <c r="K61" s="189">
        <v>7.3029817835805195</v>
      </c>
      <c r="L61" s="190">
        <f t="shared" si="7"/>
        <v>0.14961022292798809</v>
      </c>
      <c r="M61" s="189"/>
      <c r="N61" s="190"/>
    </row>
    <row r="62" spans="1:15" x14ac:dyDescent="0.25">
      <c r="A62" s="1"/>
      <c r="B62" s="119" t="s">
        <v>91</v>
      </c>
      <c r="C62" s="189">
        <v>4.2948393119082544</v>
      </c>
      <c r="D62" s="190">
        <v>-2.7331265240230485</v>
      </c>
      <c r="E62" s="189">
        <v>6.7180665830895672</v>
      </c>
      <c r="F62" s="190">
        <f t="shared" si="6"/>
        <v>2.4232272711813128</v>
      </c>
      <c r="G62" s="189">
        <v>6.8989995831596502</v>
      </c>
      <c r="H62" s="190">
        <f t="shared" si="6"/>
        <v>0.18093300007008306</v>
      </c>
      <c r="I62" s="189">
        <v>6.890301003344482</v>
      </c>
      <c r="J62" s="190">
        <f t="shared" si="6"/>
        <v>-8.6985798151681948E-3</v>
      </c>
      <c r="K62" s="189">
        <v>6.9900626094880476</v>
      </c>
      <c r="L62" s="190">
        <f t="shared" si="7"/>
        <v>9.9761606143565551E-2</v>
      </c>
      <c r="M62" s="189"/>
      <c r="N62" s="190"/>
    </row>
    <row r="63" spans="1:15" x14ac:dyDescent="0.25">
      <c r="A63" s="1"/>
      <c r="B63" s="119" t="s">
        <v>93</v>
      </c>
      <c r="C63" s="189">
        <v>6.9798797848782028</v>
      </c>
      <c r="D63" s="190">
        <v>-0.25136994494499376</v>
      </c>
      <c r="E63" s="189">
        <v>7.3550774581429135</v>
      </c>
      <c r="F63" s="190">
        <f t="shared" si="6"/>
        <v>0.37519767326471065</v>
      </c>
      <c r="G63" s="189">
        <v>7.1330528040515375</v>
      </c>
      <c r="H63" s="190">
        <f t="shared" si="6"/>
        <v>-0.22202465409137595</v>
      </c>
      <c r="I63" s="189">
        <v>7.3095171919128523</v>
      </c>
      <c r="J63" s="190">
        <f t="shared" si="6"/>
        <v>0.1764643878613148</v>
      </c>
      <c r="K63" s="189">
        <v>7.1157021870966597</v>
      </c>
      <c r="L63" s="190">
        <f t="shared" si="7"/>
        <v>-0.19381500481619263</v>
      </c>
      <c r="M63" s="189"/>
      <c r="N63" s="190"/>
    </row>
    <row r="64" spans="1:15" x14ac:dyDescent="0.25">
      <c r="A64" s="1"/>
      <c r="B64" s="119" t="s">
        <v>95</v>
      </c>
      <c r="C64" s="189">
        <v>6.8684598378776709</v>
      </c>
      <c r="D64" s="190">
        <v>-0.33811553269216077</v>
      </c>
      <c r="E64" s="189">
        <v>7.1035922185752352</v>
      </c>
      <c r="F64" s="190">
        <f t="shared" si="6"/>
        <v>0.23513238069756426</v>
      </c>
      <c r="G64" s="189">
        <v>7.05457733747921</v>
      </c>
      <c r="H64" s="190">
        <f t="shared" si="6"/>
        <v>-4.9014881096025142E-2</v>
      </c>
      <c r="I64" s="189">
        <v>7.0099346585283966</v>
      </c>
      <c r="J64" s="190">
        <f t="shared" si="6"/>
        <v>-4.4642678950813419E-2</v>
      </c>
      <c r="K64" s="189">
        <v>7.0372640734560479</v>
      </c>
      <c r="L64" s="190">
        <f t="shared" si="7"/>
        <v>2.7329414927651285E-2</v>
      </c>
      <c r="M64" s="189"/>
      <c r="N64" s="190"/>
    </row>
    <row r="65" spans="1:15" ht="15.75" x14ac:dyDescent="0.25">
      <c r="B65" s="122" t="s">
        <v>32</v>
      </c>
      <c r="C65" s="191">
        <v>6.7245931238558567</v>
      </c>
      <c r="D65" s="192">
        <v>-0.54239387835653297</v>
      </c>
      <c r="E65" s="191">
        <v>6.3895048428227073</v>
      </c>
      <c r="F65" s="192">
        <f t="shared" si="6"/>
        <v>-0.33508828103314947</v>
      </c>
      <c r="G65" s="191">
        <v>7.0085146420153253</v>
      </c>
      <c r="H65" s="192">
        <f t="shared" si="6"/>
        <v>0.619009799192618</v>
      </c>
      <c r="I65" s="191">
        <v>7.0731934312265743</v>
      </c>
      <c r="J65" s="192">
        <f t="shared" si="6"/>
        <v>6.4678789211249033E-2</v>
      </c>
      <c r="K65" s="191">
        <v>7.0223583243255412</v>
      </c>
      <c r="L65" s="192">
        <f t="shared" si="7"/>
        <v>-5.08351069010331E-2</v>
      </c>
      <c r="M65" s="191">
        <v>6.8520122620526305</v>
      </c>
      <c r="N65" s="192">
        <v>-8.6089884032155339E-2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2" t="s">
        <v>304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8.9269403144340895</v>
      </c>
      <c r="D75" s="190">
        <v>0.5946135236271779</v>
      </c>
      <c r="E75" s="189">
        <v>19.477227722772277</v>
      </c>
      <c r="F75" s="190">
        <f t="shared" ref="F75:J87" si="9">IFERROR(E75-C75,"-")</f>
        <v>10.550287408338187</v>
      </c>
      <c r="G75" s="189">
        <v>7.9685462655838961</v>
      </c>
      <c r="H75" s="190">
        <f t="shared" si="9"/>
        <v>-11.508681457188381</v>
      </c>
      <c r="I75" s="189">
        <v>8.5360883914478407</v>
      </c>
      <c r="J75" s="190">
        <f t="shared" si="9"/>
        <v>0.56754212586394459</v>
      </c>
      <c r="K75" s="189">
        <v>8.3014899957428696</v>
      </c>
      <c r="L75" s="190">
        <f t="shared" ref="L75:L87" si="10">IFERROR(K75-I75,"-")</f>
        <v>-0.2345983957049711</v>
      </c>
      <c r="M75" s="189">
        <v>7.6470348979093794</v>
      </c>
      <c r="N75" s="190">
        <f>IFERROR(M75-K75,"-")</f>
        <v>-0.65445509783349021</v>
      </c>
    </row>
    <row r="76" spans="1:15" x14ac:dyDescent="0.25">
      <c r="A76" s="1"/>
      <c r="B76" s="119" t="s">
        <v>75</v>
      </c>
      <c r="C76" s="189">
        <v>8.2033470580422367</v>
      </c>
      <c r="D76" s="190">
        <v>-0.16693324401843057</v>
      </c>
      <c r="E76" s="189">
        <v>14.865079365079366</v>
      </c>
      <c r="F76" s="190">
        <f t="shared" si="9"/>
        <v>6.6617323070371288</v>
      </c>
      <c r="G76" s="189">
        <v>7.431149250140348</v>
      </c>
      <c r="H76" s="190">
        <f t="shared" si="9"/>
        <v>-7.4339301149390176</v>
      </c>
      <c r="I76" s="189">
        <v>7.9643095644431252</v>
      </c>
      <c r="J76" s="190">
        <f t="shared" si="9"/>
        <v>0.53316031430277722</v>
      </c>
      <c r="K76" s="189">
        <v>7.751214378238342</v>
      </c>
      <c r="L76" s="190">
        <f t="shared" si="10"/>
        <v>-0.21309518620478318</v>
      </c>
      <c r="M76" s="189">
        <v>7.3893776737428363</v>
      </c>
      <c r="N76" s="190">
        <f t="shared" ref="N76:N79" si="11">IFERROR(M76-K76,"-")</f>
        <v>-0.36183670449550576</v>
      </c>
    </row>
    <row r="77" spans="1:15" x14ac:dyDescent="0.25">
      <c r="A77" s="1"/>
      <c r="B77" s="119" t="s">
        <v>77</v>
      </c>
      <c r="C77" s="189">
        <v>8.7776292335115862</v>
      </c>
      <c r="D77" s="190">
        <v>1.5227608190799451</v>
      </c>
      <c r="E77" s="189">
        <v>21.081433224755699</v>
      </c>
      <c r="F77" s="190">
        <f t="shared" si="9"/>
        <v>12.303803991244113</v>
      </c>
      <c r="G77" s="189">
        <v>7.6807281132620631</v>
      </c>
      <c r="H77" s="190">
        <f t="shared" si="9"/>
        <v>-13.400705111493636</v>
      </c>
      <c r="I77" s="189">
        <v>7.2202598160852434</v>
      </c>
      <c r="J77" s="190">
        <f t="shared" si="9"/>
        <v>-0.4604682971768197</v>
      </c>
      <c r="K77" s="189">
        <v>6.624144705643249</v>
      </c>
      <c r="L77" s="190">
        <f t="shared" si="10"/>
        <v>-0.59611511044199439</v>
      </c>
      <c r="M77" s="189">
        <v>6.6516820919641546</v>
      </c>
      <c r="N77" s="190">
        <f t="shared" si="11"/>
        <v>2.7537386320905632E-2</v>
      </c>
    </row>
    <row r="78" spans="1:15" x14ac:dyDescent="0.25">
      <c r="A78" s="1"/>
      <c r="B78" s="119" t="s">
        <v>79</v>
      </c>
      <c r="C78" s="189" t="s">
        <v>250</v>
      </c>
      <c r="D78" s="190" t="s">
        <v>250</v>
      </c>
      <c r="E78" s="189">
        <v>9.4550561797752817</v>
      </c>
      <c r="F78" s="190" t="str">
        <f t="shared" si="9"/>
        <v>-</v>
      </c>
      <c r="G78" s="189">
        <v>6.8932210297513921</v>
      </c>
      <c r="H78" s="190">
        <f t="shared" si="9"/>
        <v>-2.5618351500238896</v>
      </c>
      <c r="I78" s="189">
        <v>6.6325707530769762</v>
      </c>
      <c r="J78" s="190">
        <f t="shared" si="9"/>
        <v>-0.26065027667441587</v>
      </c>
      <c r="K78" s="189">
        <v>7.1035439137134055</v>
      </c>
      <c r="L78" s="190">
        <f t="shared" si="10"/>
        <v>0.47097316063642936</v>
      </c>
      <c r="M78" s="189">
        <v>6.5099242150848067</v>
      </c>
      <c r="N78" s="190">
        <f t="shared" si="11"/>
        <v>-0.59361969862859887</v>
      </c>
    </row>
    <row r="79" spans="1:15" x14ac:dyDescent="0.25">
      <c r="A79" s="1"/>
      <c r="B79" s="119" t="s">
        <v>81</v>
      </c>
      <c r="C79" s="189" t="s">
        <v>250</v>
      </c>
      <c r="D79" s="190" t="s">
        <v>250</v>
      </c>
      <c r="E79" s="189">
        <v>5.0410094637223972</v>
      </c>
      <c r="F79" s="190" t="str">
        <f t="shared" si="9"/>
        <v>-</v>
      </c>
      <c r="G79" s="189">
        <v>6.8423889792076666</v>
      </c>
      <c r="H79" s="190">
        <f t="shared" si="9"/>
        <v>1.8013795154852694</v>
      </c>
      <c r="I79" s="189">
        <v>7.0364704064286814</v>
      </c>
      <c r="J79" s="190">
        <f t="shared" si="9"/>
        <v>0.19408142722101474</v>
      </c>
      <c r="K79" s="189">
        <v>6.5189393939393936</v>
      </c>
      <c r="L79" s="190">
        <f t="shared" si="10"/>
        <v>-0.51753101248928779</v>
      </c>
      <c r="M79" s="189">
        <v>6.5195181797903192</v>
      </c>
      <c r="N79" s="190">
        <f t="shared" si="11"/>
        <v>5.7878585092563384E-4</v>
      </c>
    </row>
    <row r="80" spans="1:15" x14ac:dyDescent="0.25">
      <c r="A80" s="1"/>
      <c r="B80" s="119" t="s">
        <v>83</v>
      </c>
      <c r="C80" s="189" t="s">
        <v>250</v>
      </c>
      <c r="D80" s="190" t="s">
        <v>250</v>
      </c>
      <c r="E80" s="189">
        <v>5.1664507772020727</v>
      </c>
      <c r="F80" s="190" t="str">
        <f t="shared" si="9"/>
        <v>-</v>
      </c>
      <c r="G80" s="189">
        <v>7.0134657836644587</v>
      </c>
      <c r="H80" s="190">
        <f t="shared" si="9"/>
        <v>1.847015006462386</v>
      </c>
      <c r="I80" s="189">
        <v>7.1027638379147628</v>
      </c>
      <c r="J80" s="190">
        <f t="shared" si="9"/>
        <v>8.9298054250304126E-2</v>
      </c>
      <c r="K80" s="189">
        <v>7.124307794032565</v>
      </c>
      <c r="L80" s="190">
        <f t="shared" si="10"/>
        <v>2.1543956117802132E-2</v>
      </c>
      <c r="M80" s="189"/>
      <c r="N80" s="190"/>
    </row>
    <row r="81" spans="1:15" x14ac:dyDescent="0.25">
      <c r="A81" s="1"/>
      <c r="B81" s="119" t="s">
        <v>85</v>
      </c>
      <c r="C81" s="189" t="s">
        <v>250</v>
      </c>
      <c r="D81" s="190" t="s">
        <v>250</v>
      </c>
      <c r="E81" s="189">
        <v>6.7181875592042939</v>
      </c>
      <c r="F81" s="190" t="str">
        <f t="shared" si="9"/>
        <v>-</v>
      </c>
      <c r="G81" s="189">
        <v>7.5911216449939145</v>
      </c>
      <c r="H81" s="190">
        <f t="shared" si="9"/>
        <v>0.87293408578962062</v>
      </c>
      <c r="I81" s="189">
        <v>7.5522540286938193</v>
      </c>
      <c r="J81" s="190">
        <f t="shared" si="9"/>
        <v>-3.8867616300095165E-2</v>
      </c>
      <c r="K81" s="189">
        <v>7.2211466865227107</v>
      </c>
      <c r="L81" s="190">
        <f t="shared" si="10"/>
        <v>-0.3311073421711086</v>
      </c>
      <c r="M81" s="189"/>
      <c r="N81" s="190"/>
    </row>
    <row r="82" spans="1:15" x14ac:dyDescent="0.25">
      <c r="A82" s="1"/>
      <c r="B82" s="119" t="s">
        <v>87</v>
      </c>
      <c r="C82" s="189">
        <v>6.9649999999999999</v>
      </c>
      <c r="D82" s="190">
        <v>-1.4186721861245015</v>
      </c>
      <c r="E82" s="189">
        <v>7.9656224334154642</v>
      </c>
      <c r="F82" s="190">
        <f t="shared" si="9"/>
        <v>1.0006224334154643</v>
      </c>
      <c r="G82" s="189">
        <v>7.960238198622914</v>
      </c>
      <c r="H82" s="190">
        <f t="shared" si="9"/>
        <v>-5.3842347925501244E-3</v>
      </c>
      <c r="I82" s="189">
        <v>7.9245908431738137</v>
      </c>
      <c r="J82" s="190">
        <f t="shared" si="9"/>
        <v>-3.564735544910036E-2</v>
      </c>
      <c r="K82" s="189">
        <v>7.7122955784373106</v>
      </c>
      <c r="L82" s="190">
        <f t="shared" si="10"/>
        <v>-0.21229526473650306</v>
      </c>
      <c r="M82" s="189"/>
      <c r="N82" s="190"/>
    </row>
    <row r="83" spans="1:15" x14ac:dyDescent="0.25">
      <c r="A83" s="1"/>
      <c r="B83" s="119" t="s">
        <v>89</v>
      </c>
      <c r="C83" s="189">
        <v>10.220430107526882</v>
      </c>
      <c r="D83" s="190">
        <v>2.2482310171418973</v>
      </c>
      <c r="E83" s="189">
        <v>7.8452128910844507</v>
      </c>
      <c r="F83" s="190">
        <f t="shared" si="9"/>
        <v>-2.3752172164424312</v>
      </c>
      <c r="G83" s="189">
        <v>7.6872820979232985</v>
      </c>
      <c r="H83" s="190">
        <f t="shared" si="9"/>
        <v>-0.15793079316115222</v>
      </c>
      <c r="I83" s="189">
        <v>7.6300188205771642</v>
      </c>
      <c r="J83" s="190">
        <f t="shared" si="9"/>
        <v>-5.7263277346134345E-2</v>
      </c>
      <c r="K83" s="189">
        <v>7.5017424564385893</v>
      </c>
      <c r="L83" s="190">
        <f t="shared" si="10"/>
        <v>-0.12827636413857491</v>
      </c>
      <c r="M83" s="189"/>
      <c r="N83" s="190"/>
    </row>
    <row r="84" spans="1:15" x14ac:dyDescent="0.25">
      <c r="A84" s="1"/>
      <c r="B84" s="119" t="s">
        <v>91</v>
      </c>
      <c r="C84" s="189">
        <v>9.575925925925926</v>
      </c>
      <c r="D84" s="190">
        <v>1.8983922237936959</v>
      </c>
      <c r="E84" s="189">
        <v>7.1315753330586462</v>
      </c>
      <c r="F84" s="190">
        <f t="shared" si="9"/>
        <v>-2.4443505928672797</v>
      </c>
      <c r="G84" s="189">
        <v>7.4518625393494231</v>
      </c>
      <c r="H84" s="190">
        <f t="shared" si="9"/>
        <v>0.32028720629077689</v>
      </c>
      <c r="I84" s="189">
        <v>7.0542501497703523</v>
      </c>
      <c r="J84" s="190">
        <f t="shared" si="9"/>
        <v>-0.39761238957907086</v>
      </c>
      <c r="K84" s="189">
        <v>7.1212844601878951</v>
      </c>
      <c r="L84" s="190">
        <f t="shared" si="10"/>
        <v>6.7034310417542819E-2</v>
      </c>
      <c r="M84" s="189"/>
      <c r="N84" s="190"/>
    </row>
    <row r="85" spans="1:15" x14ac:dyDescent="0.25">
      <c r="A85" s="1"/>
      <c r="B85" s="119" t="s">
        <v>93</v>
      </c>
      <c r="C85" s="189">
        <v>13.576687116564417</v>
      </c>
      <c r="D85" s="190">
        <v>5.5581590339304583</v>
      </c>
      <c r="E85" s="189">
        <v>8.2603970912656255</v>
      </c>
      <c r="F85" s="190">
        <f t="shared" si="9"/>
        <v>-5.316290025298791</v>
      </c>
      <c r="G85" s="189">
        <v>7.4436004827145599</v>
      </c>
      <c r="H85" s="190">
        <f t="shared" si="9"/>
        <v>-0.81679660855106562</v>
      </c>
      <c r="I85" s="189">
        <v>7.5841486537732274</v>
      </c>
      <c r="J85" s="190">
        <f t="shared" si="9"/>
        <v>0.14054817105866757</v>
      </c>
      <c r="K85" s="189">
        <v>7.0811675329868056</v>
      </c>
      <c r="L85" s="190">
        <f t="shared" si="10"/>
        <v>-0.50298112078642188</v>
      </c>
      <c r="M85" s="189"/>
      <c r="N85" s="190"/>
    </row>
    <row r="86" spans="1:15" x14ac:dyDescent="0.25">
      <c r="A86" s="1"/>
      <c r="B86" s="119" t="s">
        <v>95</v>
      </c>
      <c r="C86" s="189">
        <v>11.982788296041308</v>
      </c>
      <c r="D86" s="190">
        <v>4.0927424545219893</v>
      </c>
      <c r="E86" s="189">
        <v>7.4354273389053649</v>
      </c>
      <c r="F86" s="190">
        <f t="shared" si="9"/>
        <v>-4.5473609571359432</v>
      </c>
      <c r="G86" s="189">
        <v>7.232929964261082</v>
      </c>
      <c r="H86" s="190">
        <f t="shared" si="9"/>
        <v>-0.20249737464428286</v>
      </c>
      <c r="I86" s="189">
        <v>7.4529502083790309</v>
      </c>
      <c r="J86" s="190">
        <f t="shared" si="9"/>
        <v>0.22002024411794885</v>
      </c>
      <c r="K86" s="189">
        <v>7.4496290189612528</v>
      </c>
      <c r="L86" s="190">
        <f t="shared" si="10"/>
        <v>-3.3211894177780366E-3</v>
      </c>
      <c r="M86" s="189"/>
      <c r="N86" s="190"/>
    </row>
    <row r="87" spans="1:15" ht="15.75" x14ac:dyDescent="0.25">
      <c r="B87" s="122" t="s">
        <v>32</v>
      </c>
      <c r="C87" s="191">
        <v>8.5437552506300758</v>
      </c>
      <c r="D87" s="192">
        <v>0.77902822572249875</v>
      </c>
      <c r="E87" s="191">
        <v>7.7516860160748928</v>
      </c>
      <c r="F87" s="192">
        <f t="shared" si="9"/>
        <v>-0.79206923455518297</v>
      </c>
      <c r="G87" s="191">
        <v>7.4275981000211777</v>
      </c>
      <c r="H87" s="192">
        <f t="shared" si="9"/>
        <v>-0.32408791605371512</v>
      </c>
      <c r="I87" s="191">
        <v>7.4724241619167229</v>
      </c>
      <c r="J87" s="192">
        <f t="shared" si="9"/>
        <v>4.4826061895545166E-2</v>
      </c>
      <c r="K87" s="191">
        <v>7.2744788975584873</v>
      </c>
      <c r="L87" s="192">
        <f t="shared" si="10"/>
        <v>-0.19794526435823556</v>
      </c>
      <c r="M87" s="191">
        <v>6.9204878048780492</v>
      </c>
      <c r="N87" s="192">
        <v>-0.29777878356793241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2" t="s">
        <v>305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9.2884622581490213</v>
      </c>
      <c r="D97" s="190">
        <v>0.14141725543801442</v>
      </c>
      <c r="E97" s="189">
        <v>7.2568181818181818</v>
      </c>
      <c r="F97" s="190">
        <f t="shared" ref="F97:J109" si="12">IFERROR(E97-C97,"-")</f>
        <v>-2.0316440763308394</v>
      </c>
      <c r="G97" s="189">
        <v>10.058643771827706</v>
      </c>
      <c r="H97" s="190">
        <f t="shared" si="12"/>
        <v>2.8018255900095239</v>
      </c>
      <c r="I97" s="189">
        <v>9.1694865070637004</v>
      </c>
      <c r="J97" s="190">
        <f t="shared" si="12"/>
        <v>-0.88915726476400536</v>
      </c>
      <c r="K97" s="189">
        <v>8.4320445539252429</v>
      </c>
      <c r="L97" s="190">
        <f t="shared" ref="L97:L109" si="13">IFERROR(K97-I97,"-")</f>
        <v>-0.73744195313845751</v>
      </c>
      <c r="M97" s="189">
        <v>8.7759174766911325</v>
      </c>
      <c r="N97" s="190">
        <f>IFERROR(M97-K97,"-")</f>
        <v>0.34387292276588965</v>
      </c>
    </row>
    <row r="98" spans="2:14" x14ac:dyDescent="0.25">
      <c r="B98" s="119" t="s">
        <v>75</v>
      </c>
      <c r="C98" s="189">
        <v>8.8178536620582602</v>
      </c>
      <c r="D98" s="190">
        <v>0.44870687534385745</v>
      </c>
      <c r="E98" s="189">
        <v>5.2167060677698975</v>
      </c>
      <c r="F98" s="190">
        <f t="shared" si="12"/>
        <v>-3.6011475942883626</v>
      </c>
      <c r="G98" s="189">
        <v>8.5183896043624543</v>
      </c>
      <c r="H98" s="190">
        <f t="shared" si="12"/>
        <v>3.3016835365925568</v>
      </c>
      <c r="I98" s="189">
        <v>8.342087286527514</v>
      </c>
      <c r="J98" s="190">
        <f t="shared" si="12"/>
        <v>-0.17630231783494033</v>
      </c>
      <c r="K98" s="189">
        <v>7.8970631762423125</v>
      </c>
      <c r="L98" s="190">
        <f t="shared" si="13"/>
        <v>-0.4450241102852015</v>
      </c>
      <c r="M98" s="189">
        <v>7.6407602559277379</v>
      </c>
      <c r="N98" s="190">
        <f t="shared" ref="N98:N101" si="14">IFERROR(M98-K98,"-")</f>
        <v>-0.25630292031457458</v>
      </c>
    </row>
    <row r="99" spans="2:14" x14ac:dyDescent="0.25">
      <c r="B99" s="119" t="s">
        <v>77</v>
      </c>
      <c r="C99" s="189">
        <v>11.325639991937109</v>
      </c>
      <c r="D99" s="190">
        <v>4.1774387181979389</v>
      </c>
      <c r="E99" s="189">
        <v>4.2668872883005644</v>
      </c>
      <c r="F99" s="190">
        <f t="shared" si="12"/>
        <v>-7.0587527036365447</v>
      </c>
      <c r="G99" s="189">
        <v>8.9438208884688084</v>
      </c>
      <c r="H99" s="190">
        <f t="shared" si="12"/>
        <v>4.676933600168244</v>
      </c>
      <c r="I99" s="189">
        <v>7.2962298025134649</v>
      </c>
      <c r="J99" s="190">
        <f t="shared" si="12"/>
        <v>-1.6475910859553435</v>
      </c>
      <c r="K99" s="189">
        <v>7.1176644057800056</v>
      </c>
      <c r="L99" s="190">
        <f t="shared" si="13"/>
        <v>-0.17856539673345928</v>
      </c>
      <c r="M99" s="189">
        <v>7.1640069569462668</v>
      </c>
      <c r="N99" s="190">
        <f t="shared" si="14"/>
        <v>4.6342551166261181E-2</v>
      </c>
    </row>
    <row r="100" spans="2:14" x14ac:dyDescent="0.25">
      <c r="B100" s="119" t="s">
        <v>79</v>
      </c>
      <c r="C100" s="189" t="s">
        <v>250</v>
      </c>
      <c r="D100" s="190" t="s">
        <v>250</v>
      </c>
      <c r="E100" s="189">
        <v>4.2971937029431899</v>
      </c>
      <c r="F100" s="190" t="str">
        <f t="shared" si="12"/>
        <v>-</v>
      </c>
      <c r="G100" s="189">
        <v>7.2615639657124369</v>
      </c>
      <c r="H100" s="190">
        <f t="shared" si="12"/>
        <v>2.964370262769247</v>
      </c>
      <c r="I100" s="189">
        <v>6.8897870199563975</v>
      </c>
      <c r="J100" s="190">
        <f t="shared" si="12"/>
        <v>-0.37177694575603937</v>
      </c>
      <c r="K100" s="189">
        <v>7.2501342882721573</v>
      </c>
      <c r="L100" s="190">
        <f t="shared" si="13"/>
        <v>0.36034726831575981</v>
      </c>
      <c r="M100" s="189">
        <v>7.0925433168316836</v>
      </c>
      <c r="N100" s="190">
        <f t="shared" si="14"/>
        <v>-0.15759097144047374</v>
      </c>
    </row>
    <row r="101" spans="2:14" x14ac:dyDescent="0.25">
      <c r="B101" s="119" t="s">
        <v>81</v>
      </c>
      <c r="C101" s="189" t="s">
        <v>250</v>
      </c>
      <c r="D101" s="190" t="s">
        <v>250</v>
      </c>
      <c r="E101" s="189">
        <v>3.7259593157651412</v>
      </c>
      <c r="F101" s="190" t="str">
        <f t="shared" si="12"/>
        <v>-</v>
      </c>
      <c r="G101" s="189">
        <v>7.5795092261617238</v>
      </c>
      <c r="H101" s="190">
        <f t="shared" si="12"/>
        <v>3.8535499103965827</v>
      </c>
      <c r="I101" s="189">
        <v>6.8398547955674438</v>
      </c>
      <c r="J101" s="190">
        <f t="shared" si="12"/>
        <v>-0.73965443059428004</v>
      </c>
      <c r="K101" s="189">
        <v>6.7150291423813488</v>
      </c>
      <c r="L101" s="190">
        <f t="shared" si="13"/>
        <v>-0.12482565318609495</v>
      </c>
      <c r="M101" s="189">
        <v>6.4527386646904263</v>
      </c>
      <c r="N101" s="190">
        <f t="shared" si="14"/>
        <v>-0.26229047769092251</v>
      </c>
    </row>
    <row r="102" spans="2:14" x14ac:dyDescent="0.25">
      <c r="B102" s="119" t="s">
        <v>83</v>
      </c>
      <c r="C102" s="189" t="s">
        <v>250</v>
      </c>
      <c r="D102" s="190" t="s">
        <v>250</v>
      </c>
      <c r="E102" s="189">
        <v>5.7977450529222274</v>
      </c>
      <c r="F102" s="190" t="str">
        <f t="shared" si="12"/>
        <v>-</v>
      </c>
      <c r="G102" s="189">
        <v>7.6719207173194901</v>
      </c>
      <c r="H102" s="190">
        <f t="shared" si="12"/>
        <v>1.8741756643972627</v>
      </c>
      <c r="I102" s="189">
        <v>6.5240314296404636</v>
      </c>
      <c r="J102" s="190">
        <f t="shared" si="12"/>
        <v>-1.1478892876790265</v>
      </c>
      <c r="K102" s="189">
        <v>7.0445658424381827</v>
      </c>
      <c r="L102" s="190">
        <f t="shared" si="13"/>
        <v>0.52053441279771917</v>
      </c>
      <c r="M102" s="189"/>
      <c r="N102" s="190"/>
    </row>
    <row r="103" spans="2:14" x14ac:dyDescent="0.25">
      <c r="B103" s="119" t="s">
        <v>85</v>
      </c>
      <c r="C103" s="189" t="s">
        <v>250</v>
      </c>
      <c r="D103" s="190" t="s">
        <v>250</v>
      </c>
      <c r="E103" s="189">
        <v>6.1979111481117082</v>
      </c>
      <c r="F103" s="190" t="str">
        <f t="shared" si="12"/>
        <v>-</v>
      </c>
      <c r="G103" s="189">
        <v>7.8098892707140131</v>
      </c>
      <c r="H103" s="190">
        <f t="shared" si="12"/>
        <v>1.6119781226023049</v>
      </c>
      <c r="I103" s="189">
        <v>7.6651164324823533</v>
      </c>
      <c r="J103" s="190">
        <f t="shared" si="12"/>
        <v>-0.14477283823165976</v>
      </c>
      <c r="K103" s="189">
        <v>7.5937150964470073</v>
      </c>
      <c r="L103" s="190">
        <f t="shared" si="13"/>
        <v>-7.1401336035346041E-2</v>
      </c>
      <c r="M103" s="189"/>
      <c r="N103" s="190"/>
    </row>
    <row r="104" spans="2:14" x14ac:dyDescent="0.25">
      <c r="B104" s="119" t="s">
        <v>87</v>
      </c>
      <c r="C104" s="189">
        <v>6.1327782153707666</v>
      </c>
      <c r="D104" s="190">
        <v>-2.1041946882688034</v>
      </c>
      <c r="E104" s="189">
        <v>6.7188707112019994</v>
      </c>
      <c r="F104" s="190">
        <f t="shared" si="12"/>
        <v>0.5860924958312328</v>
      </c>
      <c r="G104" s="189">
        <v>8.0280654359897952</v>
      </c>
      <c r="H104" s="190">
        <f t="shared" si="12"/>
        <v>1.3091947247877957</v>
      </c>
      <c r="I104" s="189">
        <v>8.0638530164077604</v>
      </c>
      <c r="J104" s="190">
        <f t="shared" si="12"/>
        <v>3.5787580417965259E-2</v>
      </c>
      <c r="K104" s="189">
        <v>8.262072418865209</v>
      </c>
      <c r="L104" s="190">
        <f t="shared" si="13"/>
        <v>0.19821940245744862</v>
      </c>
      <c r="M104" s="189"/>
      <c r="N104" s="190"/>
    </row>
    <row r="105" spans="2:14" x14ac:dyDescent="0.25">
      <c r="B105" s="119" t="s">
        <v>89</v>
      </c>
      <c r="C105" s="189">
        <v>5.1817629917435646</v>
      </c>
      <c r="D105" s="190">
        <v>-3.3723899022714861</v>
      </c>
      <c r="E105" s="189">
        <v>8.1094095358383331</v>
      </c>
      <c r="F105" s="190">
        <f t="shared" si="12"/>
        <v>2.9276465440947685</v>
      </c>
      <c r="G105" s="189">
        <v>7.3250566263515537</v>
      </c>
      <c r="H105" s="190">
        <f t="shared" si="12"/>
        <v>-0.78435290948677938</v>
      </c>
      <c r="I105" s="189">
        <v>7.2178584261588217</v>
      </c>
      <c r="J105" s="190">
        <f t="shared" si="12"/>
        <v>-0.10719820019273207</v>
      </c>
      <c r="K105" s="189">
        <v>7.8073064340239915</v>
      </c>
      <c r="L105" s="190">
        <f t="shared" si="13"/>
        <v>0.58944800786516982</v>
      </c>
      <c r="M105" s="189"/>
      <c r="N105" s="190"/>
    </row>
    <row r="106" spans="2:14" x14ac:dyDescent="0.25">
      <c r="B106" s="119" t="s">
        <v>91</v>
      </c>
      <c r="C106" s="189">
        <v>5.3206016811679691</v>
      </c>
      <c r="D106" s="190">
        <v>-2.7177540500573274</v>
      </c>
      <c r="E106" s="189">
        <v>7.4730443034220979</v>
      </c>
      <c r="F106" s="190">
        <f t="shared" si="12"/>
        <v>2.1524426222541289</v>
      </c>
      <c r="G106" s="189">
        <v>7.6415784008307375</v>
      </c>
      <c r="H106" s="190">
        <f t="shared" si="12"/>
        <v>0.16853409740863956</v>
      </c>
      <c r="I106" s="189">
        <v>7.5350687417126112</v>
      </c>
      <c r="J106" s="190">
        <f t="shared" si="12"/>
        <v>-0.10650965911812627</v>
      </c>
      <c r="K106" s="189">
        <v>7.4144357116541819</v>
      </c>
      <c r="L106" s="190">
        <f t="shared" si="13"/>
        <v>-0.12063303005842929</v>
      </c>
      <c r="M106" s="189"/>
      <c r="N106" s="190"/>
    </row>
    <row r="107" spans="2:14" x14ac:dyDescent="0.25">
      <c r="B107" s="119" t="s">
        <v>93</v>
      </c>
      <c r="C107" s="189">
        <v>6.6477631797771499</v>
      </c>
      <c r="D107" s="190">
        <v>-1.6064680563865297</v>
      </c>
      <c r="E107" s="189">
        <v>8.4286078206597885</v>
      </c>
      <c r="F107" s="190">
        <f t="shared" si="12"/>
        <v>1.7808446408826386</v>
      </c>
      <c r="G107" s="189">
        <v>7.9870946393117137</v>
      </c>
      <c r="H107" s="190">
        <f t="shared" si="12"/>
        <v>-0.44151318134807482</v>
      </c>
      <c r="I107" s="189">
        <v>7.928793932416875</v>
      </c>
      <c r="J107" s="190">
        <f t="shared" si="12"/>
        <v>-5.8300706894838683E-2</v>
      </c>
      <c r="K107" s="189">
        <v>7.3780008311223346</v>
      </c>
      <c r="L107" s="190">
        <f t="shared" si="13"/>
        <v>-0.5507931012945404</v>
      </c>
      <c r="M107" s="189"/>
      <c r="N107" s="190"/>
    </row>
    <row r="108" spans="2:14" x14ac:dyDescent="0.25">
      <c r="B108" s="119" t="s">
        <v>95</v>
      </c>
      <c r="C108" s="189">
        <v>7.4641870742036458</v>
      </c>
      <c r="D108" s="190">
        <v>-1.3808199581451595</v>
      </c>
      <c r="E108" s="189">
        <v>8.0989971715093851</v>
      </c>
      <c r="F108" s="190">
        <f t="shared" si="12"/>
        <v>0.63481009730573934</v>
      </c>
      <c r="G108" s="189">
        <v>7.7937504563043003</v>
      </c>
      <c r="H108" s="190">
        <f t="shared" si="12"/>
        <v>-0.30524671520508484</v>
      </c>
      <c r="I108" s="189">
        <v>7.5041961545687981</v>
      </c>
      <c r="J108" s="190">
        <f t="shared" si="12"/>
        <v>-0.28955430173550223</v>
      </c>
      <c r="K108" s="189">
        <v>7.4633168051037488</v>
      </c>
      <c r="L108" s="190">
        <f t="shared" si="13"/>
        <v>-4.0879349465049231E-2</v>
      </c>
      <c r="M108" s="189"/>
      <c r="N108" s="190"/>
    </row>
    <row r="109" spans="2:14" ht="15.75" x14ac:dyDescent="0.25">
      <c r="B109" s="122" t="s">
        <v>32</v>
      </c>
      <c r="C109" s="191">
        <v>7.9282896242390954</v>
      </c>
      <c r="D109" s="192">
        <v>0.17662173534821957</v>
      </c>
      <c r="E109" s="191">
        <v>6.7462678422476356</v>
      </c>
      <c r="F109" s="192">
        <f t="shared" si="12"/>
        <v>-1.1820217819914598</v>
      </c>
      <c r="G109" s="191">
        <v>7.94246678177314</v>
      </c>
      <c r="H109" s="192">
        <f t="shared" si="12"/>
        <v>1.1961989395255044</v>
      </c>
      <c r="I109" s="191">
        <v>7.5594228758302462</v>
      </c>
      <c r="J109" s="192">
        <f t="shared" si="12"/>
        <v>-0.38304390594289384</v>
      </c>
      <c r="K109" s="191">
        <v>7.5303677443569885</v>
      </c>
      <c r="L109" s="192">
        <f t="shared" si="13"/>
        <v>-2.9055131473257667E-2</v>
      </c>
      <c r="M109" s="191">
        <v>7.3773803566254905</v>
      </c>
      <c r="N109" s="192">
        <v>-9.3188544009751517E-2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A7324-2E2C-4E72-A731-63FB0C10239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D044A-E1CF-46BE-B13E-7A3C59001EB0}">
  <sheetPr>
    <tabColor rgb="FFAC75D5"/>
  </sheetPr>
  <dimension ref="B4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2:16" ht="48.75" customHeight="1" thickBot="1" x14ac:dyDescent="0.3">
      <c r="B4" s="282" t="s">
        <v>306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2:16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153</v>
      </c>
    </row>
    <row r="6" spans="2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2:16" ht="22.5" thickTop="1" thickBot="1" x14ac:dyDescent="0.3">
      <c r="B7" s="111"/>
      <c r="C7" s="306">
        <v>2020</v>
      </c>
      <c r="D7" s="307"/>
      <c r="E7" s="308" t="s">
        <v>320</v>
      </c>
      <c r="F7" s="307"/>
      <c r="G7" s="308" t="s">
        <v>321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2:16" ht="16.5" thickTop="1" thickBot="1" x14ac:dyDescent="0.3">
      <c r="B8" s="87"/>
      <c r="C8" s="118" t="s">
        <v>71</v>
      </c>
      <c r="D8" s="117" t="str">
        <f>CONCATENATE("var ",RIGHT(C7,2),"/",RIGHT(A7,2))</f>
        <v>var 20/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2:16" x14ac:dyDescent="0.25">
      <c r="B9" s="119" t="s">
        <v>73</v>
      </c>
      <c r="C9" s="197">
        <v>0.75989999999999991</v>
      </c>
      <c r="D9" s="121">
        <v>-1.314233144960042E-3</v>
      </c>
      <c r="E9" s="197">
        <v>0.16260000000000002</v>
      </c>
      <c r="F9" s="121">
        <f t="shared" ref="F9:J21" si="0">IFERROR(E9/C9-1,"-")</f>
        <v>-0.78602447690485588</v>
      </c>
      <c r="G9" s="197">
        <v>0.59370000000000001</v>
      </c>
      <c r="H9" s="121">
        <f t="shared" si="0"/>
        <v>2.6512915129151287</v>
      </c>
      <c r="I9" s="197">
        <v>0.77349999999999997</v>
      </c>
      <c r="J9" s="121">
        <f t="shared" si="0"/>
        <v>0.30284655549941042</v>
      </c>
      <c r="K9" s="197">
        <v>0.80409999999999993</v>
      </c>
      <c r="L9" s="121">
        <f t="shared" ref="L9:L14" si="1">IFERROR(K9/I9-1,"-")</f>
        <v>3.956043956043942E-2</v>
      </c>
      <c r="M9" s="197">
        <v>0.78489999999999993</v>
      </c>
      <c r="N9" s="121">
        <f t="shared" ref="N9:N13" si="2">IFERROR(M9/K9-1,"-")</f>
        <v>-2.3877627160800885E-2</v>
      </c>
    </row>
    <row r="10" spans="2:16" x14ac:dyDescent="0.25">
      <c r="B10" s="119" t="s">
        <v>75</v>
      </c>
      <c r="C10" s="197">
        <v>0.78579999999999994</v>
      </c>
      <c r="D10" s="121">
        <v>1.8535320803629185E-2</v>
      </c>
      <c r="E10" s="197">
        <v>0.2394</v>
      </c>
      <c r="F10" s="121">
        <f t="shared" si="0"/>
        <v>-0.69534232629167725</v>
      </c>
      <c r="G10" s="197">
        <v>0.75780000000000003</v>
      </c>
      <c r="H10" s="121">
        <f t="shared" si="0"/>
        <v>2.1654135338345863</v>
      </c>
      <c r="I10" s="197">
        <v>0.83819999999999995</v>
      </c>
      <c r="J10" s="121">
        <f t="shared" si="0"/>
        <v>0.10609659540775929</v>
      </c>
      <c r="K10" s="197">
        <v>0.82450000000000001</v>
      </c>
      <c r="L10" s="121">
        <f t="shared" si="1"/>
        <v>-1.634454784061079E-2</v>
      </c>
      <c r="M10" s="197">
        <v>0.84650000000000003</v>
      </c>
      <c r="N10" s="121">
        <f t="shared" si="2"/>
        <v>2.668283808368721E-2</v>
      </c>
    </row>
    <row r="11" spans="2:16" x14ac:dyDescent="0.25">
      <c r="B11" s="119" t="s">
        <v>77</v>
      </c>
      <c r="C11" s="197">
        <v>0.32850000000000001</v>
      </c>
      <c r="D11" s="121">
        <v>-0.57170795306388533</v>
      </c>
      <c r="E11" s="197">
        <v>0.23399999999999999</v>
      </c>
      <c r="F11" s="121">
        <f t="shared" si="0"/>
        <v>-0.28767123287671237</v>
      </c>
      <c r="G11" s="197">
        <v>0.78410000000000002</v>
      </c>
      <c r="H11" s="121">
        <f t="shared" si="0"/>
        <v>2.3508547008547009</v>
      </c>
      <c r="I11" s="197">
        <v>0.77450000000000008</v>
      </c>
      <c r="J11" s="121">
        <f t="shared" si="0"/>
        <v>-1.2243336309144204E-2</v>
      </c>
      <c r="K11" s="197">
        <v>0.82980000000000009</v>
      </c>
      <c r="L11" s="121">
        <f t="shared" si="1"/>
        <v>7.1400903808908955E-2</v>
      </c>
      <c r="M11" s="197">
        <v>0.78890000000000005</v>
      </c>
      <c r="N11" s="121">
        <f t="shared" si="2"/>
        <v>-4.9288985297662125E-2</v>
      </c>
    </row>
    <row r="12" spans="2:16" x14ac:dyDescent="0.25">
      <c r="B12" s="119" t="s">
        <v>79</v>
      </c>
      <c r="C12" s="197">
        <v>0</v>
      </c>
      <c r="D12" s="121">
        <v>-1</v>
      </c>
      <c r="E12" s="197">
        <v>0.30820000000000003</v>
      </c>
      <c r="F12" s="121" t="str">
        <f t="shared" si="0"/>
        <v>-</v>
      </c>
      <c r="G12" s="197">
        <v>0.82299999999999995</v>
      </c>
      <c r="H12" s="121">
        <f t="shared" si="0"/>
        <v>1.670343932511356</v>
      </c>
      <c r="I12" s="197">
        <v>0.8075</v>
      </c>
      <c r="J12" s="121">
        <f t="shared" si="0"/>
        <v>-1.883353584447145E-2</v>
      </c>
      <c r="K12" s="197">
        <v>0.79059999999999997</v>
      </c>
      <c r="L12" s="121">
        <f t="shared" si="1"/>
        <v>-2.0928792569659516E-2</v>
      </c>
      <c r="M12" s="197">
        <v>0.82330000000000003</v>
      </c>
      <c r="N12" s="121">
        <f t="shared" si="2"/>
        <v>4.1360991651909984E-2</v>
      </c>
    </row>
    <row r="13" spans="2:16" x14ac:dyDescent="0.25">
      <c r="B13" s="119" t="s">
        <v>81</v>
      </c>
      <c r="C13" s="197">
        <v>0</v>
      </c>
      <c r="D13" s="121">
        <v>-1</v>
      </c>
      <c r="E13" s="197">
        <v>0.3014</v>
      </c>
      <c r="F13" s="121" t="str">
        <f t="shared" si="0"/>
        <v>-</v>
      </c>
      <c r="G13" s="197">
        <v>0.72030000000000005</v>
      </c>
      <c r="H13" s="121">
        <f t="shared" si="0"/>
        <v>1.389847378898474</v>
      </c>
      <c r="I13" s="197">
        <v>0.73370000000000002</v>
      </c>
      <c r="J13" s="121">
        <f t="shared" si="0"/>
        <v>1.8603359711231393E-2</v>
      </c>
      <c r="K13" s="197">
        <v>0.76329999999999998</v>
      </c>
      <c r="L13" s="121">
        <f t="shared" si="1"/>
        <v>4.0343464631320547E-2</v>
      </c>
      <c r="M13" s="197">
        <v>0.73699999999999999</v>
      </c>
      <c r="N13" s="121">
        <f t="shared" si="2"/>
        <v>-3.445565308528753E-2</v>
      </c>
    </row>
    <row r="14" spans="2:16" x14ac:dyDescent="0.25">
      <c r="B14" s="119" t="s">
        <v>83</v>
      </c>
      <c r="C14" s="197">
        <v>0</v>
      </c>
      <c r="D14" s="121">
        <v>-1</v>
      </c>
      <c r="E14" s="197">
        <v>0.3044</v>
      </c>
      <c r="F14" s="121" t="str">
        <f t="shared" si="0"/>
        <v>-</v>
      </c>
      <c r="G14" s="197">
        <v>0.76419999999999999</v>
      </c>
      <c r="H14" s="121">
        <f t="shared" si="0"/>
        <v>1.5105124835742445</v>
      </c>
      <c r="I14" s="197">
        <v>0.77629999999999999</v>
      </c>
      <c r="J14" s="121">
        <f t="shared" si="0"/>
        <v>1.5833551426328141E-2</v>
      </c>
      <c r="K14" s="197">
        <v>0.76719999999999999</v>
      </c>
      <c r="L14" s="121">
        <f t="shared" si="1"/>
        <v>-1.1722272317403082E-2</v>
      </c>
      <c r="M14" s="197"/>
      <c r="N14" s="121"/>
    </row>
    <row r="15" spans="2:16" x14ac:dyDescent="0.25">
      <c r="B15" s="119" t="s">
        <v>85</v>
      </c>
      <c r="C15" s="197">
        <v>0</v>
      </c>
      <c r="D15" s="121">
        <v>-1</v>
      </c>
      <c r="E15" s="197">
        <v>0.49420000000000003</v>
      </c>
      <c r="F15" s="121" t="str">
        <f t="shared" si="0"/>
        <v>-</v>
      </c>
      <c r="G15" s="197">
        <v>0.86370000000000002</v>
      </c>
      <c r="H15" s="121">
        <f t="shared" si="0"/>
        <v>0.74767300687980565</v>
      </c>
      <c r="I15" s="197">
        <v>0.86620000000000008</v>
      </c>
      <c r="J15" s="121">
        <f t="shared" si="0"/>
        <v>2.8945235614219467E-3</v>
      </c>
      <c r="K15" s="197">
        <v>0.85230000000000006</v>
      </c>
      <c r="L15" s="121">
        <f>IFERROR(K15/I15-1,"-")</f>
        <v>-1.6047102285846271E-2</v>
      </c>
      <c r="M15" s="197"/>
      <c r="N15" s="121"/>
    </row>
    <row r="16" spans="2:16" x14ac:dyDescent="0.25">
      <c r="B16" s="119" t="s">
        <v>87</v>
      </c>
      <c r="C16" s="197">
        <v>0.376</v>
      </c>
      <c r="D16" s="121">
        <v>-0.56647065605903379</v>
      </c>
      <c r="E16" s="197">
        <v>0.68180000000000007</v>
      </c>
      <c r="F16" s="121">
        <f t="shared" si="0"/>
        <v>0.81329787234042583</v>
      </c>
      <c r="G16" s="197">
        <v>0.90879999999999994</v>
      </c>
      <c r="H16" s="121">
        <f t="shared" si="0"/>
        <v>0.3329422117923142</v>
      </c>
      <c r="I16" s="197">
        <v>0.91400000000000003</v>
      </c>
      <c r="J16" s="121">
        <f t="shared" si="0"/>
        <v>5.7218309859154992E-3</v>
      </c>
      <c r="K16" s="197">
        <v>0.90689999999999993</v>
      </c>
      <c r="L16" s="121">
        <f>IFERROR(K16/I16-1,"-")</f>
        <v>-7.7680525164115499E-3</v>
      </c>
      <c r="M16" s="197"/>
      <c r="N16" s="121"/>
    </row>
    <row r="17" spans="2:29" x14ac:dyDescent="0.25">
      <c r="B17" s="119" t="s">
        <v>89</v>
      </c>
      <c r="C17" s="197">
        <v>0.24160000000000001</v>
      </c>
      <c r="D17" s="121">
        <v>-0.67786666666666662</v>
      </c>
      <c r="E17" s="197">
        <v>0.65239999999999998</v>
      </c>
      <c r="F17" s="121">
        <f t="shared" si="0"/>
        <v>1.7003311258278142</v>
      </c>
      <c r="G17" s="197">
        <v>0.76670000000000005</v>
      </c>
      <c r="H17" s="121">
        <f t="shared" si="0"/>
        <v>0.17519926425505838</v>
      </c>
      <c r="I17" s="197">
        <v>0.79319999999999991</v>
      </c>
      <c r="J17" s="121">
        <f t="shared" si="0"/>
        <v>3.4563714621103303E-2</v>
      </c>
      <c r="K17" s="197">
        <v>0.7923</v>
      </c>
      <c r="L17" s="121">
        <f t="shared" ref="L17:L20" si="3">IFERROR(K17/I17-1,"-")</f>
        <v>-1.1346444780634402E-3</v>
      </c>
      <c r="M17" s="197"/>
      <c r="N17" s="121"/>
    </row>
    <row r="18" spans="2:29" x14ac:dyDescent="0.25">
      <c r="B18" s="119" t="s">
        <v>91</v>
      </c>
      <c r="C18" s="197">
        <v>0.20039999999999999</v>
      </c>
      <c r="D18" s="121">
        <v>-0.74680985470625405</v>
      </c>
      <c r="E18" s="197">
        <v>0.76</v>
      </c>
      <c r="F18" s="121">
        <f t="shared" si="0"/>
        <v>2.7924151696606789</v>
      </c>
      <c r="G18" s="197">
        <v>0.8234999999999999</v>
      </c>
      <c r="H18" s="121">
        <f t="shared" si="0"/>
        <v>8.3552631578947212E-2</v>
      </c>
      <c r="I18" s="197">
        <v>0.83819999999999995</v>
      </c>
      <c r="J18" s="121">
        <f t="shared" si="0"/>
        <v>1.785063752276872E-2</v>
      </c>
      <c r="K18" s="197">
        <v>0.8397</v>
      </c>
      <c r="L18" s="121">
        <f t="shared" si="3"/>
        <v>1.7895490336437003E-3</v>
      </c>
      <c r="M18" s="197"/>
      <c r="N18" s="121"/>
      <c r="AB18" s="198"/>
    </row>
    <row r="19" spans="2:29" x14ac:dyDescent="0.25">
      <c r="B19" s="119" t="s">
        <v>93</v>
      </c>
      <c r="C19" s="197">
        <v>0.2581</v>
      </c>
      <c r="D19" s="121">
        <v>-0.64296583206529268</v>
      </c>
      <c r="E19" s="197">
        <v>0.74400000000000011</v>
      </c>
      <c r="F19" s="121">
        <f t="shared" si="0"/>
        <v>1.8826036419992254</v>
      </c>
      <c r="G19" s="197">
        <v>0.79489999999999994</v>
      </c>
      <c r="H19" s="121">
        <f t="shared" si="0"/>
        <v>6.8413978494623384E-2</v>
      </c>
      <c r="I19" s="197">
        <v>0.82430000000000003</v>
      </c>
      <c r="J19" s="121">
        <f t="shared" si="0"/>
        <v>3.6985784375393349E-2</v>
      </c>
      <c r="K19" s="197">
        <v>0.79709999999999992</v>
      </c>
      <c r="L19" s="121">
        <f t="shared" si="3"/>
        <v>-3.2997695013951334E-2</v>
      </c>
      <c r="M19" s="197"/>
      <c r="N19" s="121"/>
      <c r="AB19" s="198"/>
      <c r="AC19" s="198"/>
    </row>
    <row r="20" spans="2:29" x14ac:dyDescent="0.25">
      <c r="B20" s="119" t="s">
        <v>95</v>
      </c>
      <c r="C20" s="197">
        <v>0.29730000000000001</v>
      </c>
      <c r="D20" s="121">
        <v>-0.59479351233474165</v>
      </c>
      <c r="E20" s="197">
        <v>0.62539999999999996</v>
      </c>
      <c r="F20" s="121">
        <f t="shared" si="0"/>
        <v>1.1035990581903801</v>
      </c>
      <c r="G20" s="197">
        <v>0.77950000000000008</v>
      </c>
      <c r="H20" s="121">
        <f t="shared" si="0"/>
        <v>0.24640230252638329</v>
      </c>
      <c r="I20" s="197">
        <v>0.79909999999999992</v>
      </c>
      <c r="J20" s="121">
        <f t="shared" si="0"/>
        <v>2.5144323284156389E-2</v>
      </c>
      <c r="K20" s="197">
        <v>0.78260000000000007</v>
      </c>
      <c r="L20" s="121">
        <f t="shared" si="3"/>
        <v>-2.0648229257914985E-2</v>
      </c>
      <c r="M20" s="197"/>
      <c r="N20" s="121"/>
      <c r="O20" s="127"/>
    </row>
    <row r="21" spans="2:29" ht="15.75" x14ac:dyDescent="0.25">
      <c r="B21" s="122" t="s">
        <v>32</v>
      </c>
      <c r="C21" s="199">
        <v>0.49563348888170433</v>
      </c>
      <c r="D21" s="124">
        <v>-0.35608763473626814</v>
      </c>
      <c r="E21" s="199">
        <v>0.53007392392769836</v>
      </c>
      <c r="F21" s="124">
        <f t="shared" si="0"/>
        <v>6.9487707789281705E-2</v>
      </c>
      <c r="G21" s="199">
        <v>0.78235212112064911</v>
      </c>
      <c r="H21" s="124">
        <f t="shared" si="0"/>
        <v>0.47593021615483444</v>
      </c>
      <c r="I21" s="199">
        <v>0.81120905005064936</v>
      </c>
      <c r="J21" s="124">
        <f t="shared" si="0"/>
        <v>3.6884835039068253E-2</v>
      </c>
      <c r="K21" s="199">
        <v>0.81280076010742186</v>
      </c>
      <c r="L21" s="124">
        <v>1.9621453393217081E-3</v>
      </c>
      <c r="M21" s="199"/>
      <c r="N21" s="124"/>
      <c r="O21" s="316"/>
    </row>
    <row r="22" spans="2:29" ht="6" customHeight="1" x14ac:dyDescent="0.25">
      <c r="O22" s="316"/>
    </row>
    <row r="23" spans="2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2:29" x14ac:dyDescent="0.25">
      <c r="I24" s="200"/>
      <c r="K24" s="200"/>
      <c r="L24" s="121"/>
      <c r="M24" s="200"/>
      <c r="N24" s="121"/>
      <c r="O24" s="316"/>
    </row>
    <row r="26" spans="2:29" ht="21.75" customHeight="1" thickBot="1" x14ac:dyDescent="0.3">
      <c r="B26" s="282" t="s">
        <v>307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2:29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156</v>
      </c>
    </row>
    <row r="28" spans="2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2:29" ht="22.5" thickTop="1" thickBot="1" x14ac:dyDescent="0.3">
      <c r="B29" s="111"/>
      <c r="C29" s="112">
        <f>C$7</f>
        <v>2020</v>
      </c>
      <c r="D29" s="113"/>
      <c r="E29" s="308" t="s">
        <v>320</v>
      </c>
      <c r="F29" s="307"/>
      <c r="G29" s="308" t="s">
        <v>321</v>
      </c>
      <c r="H29" s="307"/>
      <c r="I29" s="308">
        <v>2023</v>
      </c>
      <c r="J29" s="307"/>
      <c r="K29" s="308">
        <f>K$7</f>
        <v>2024</v>
      </c>
      <c r="L29" s="307"/>
      <c r="M29" s="114">
        <f>M$7</f>
        <v>2025</v>
      </c>
      <c r="N29" s="115"/>
    </row>
    <row r="30" spans="2:29" ht="16.5" thickTop="1" thickBot="1" x14ac:dyDescent="0.3">
      <c r="B30" s="87"/>
      <c r="C30" s="118" t="s">
        <v>71</v>
      </c>
      <c r="D30" s="117" t="str">
        <f>CONCATENATE("var ",RIGHT(C29,2),"/",RIGHT(A29,2))</f>
        <v>var 20/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2:29" x14ac:dyDescent="0.25">
      <c r="B31" s="119" t="s">
        <v>73</v>
      </c>
      <c r="C31" s="197">
        <v>0.79769999999999996</v>
      </c>
      <c r="D31" s="121" t="str">
        <f t="shared" ref="D31:D42" si="4">IFERROR(C31/A31-1,"-")</f>
        <v>-</v>
      </c>
      <c r="E31" s="197">
        <v>0.17430000000000001</v>
      </c>
      <c r="F31" s="121">
        <f t="shared" ref="F31:H42" si="5">IFERROR(E31/C31-1,"-")</f>
        <v>-0.78149680330951488</v>
      </c>
      <c r="G31" s="197">
        <v>0.60199999999999998</v>
      </c>
      <c r="H31" s="121">
        <f t="shared" si="5"/>
        <v>2.4538152610441766</v>
      </c>
      <c r="I31" s="197">
        <v>0.81779999999999997</v>
      </c>
      <c r="J31" s="121">
        <f t="shared" ref="J31:J42" si="6">IFERROR(I31/G31-1,"-")</f>
        <v>0.35847176079734222</v>
      </c>
      <c r="K31" s="197">
        <v>0.84060000000000001</v>
      </c>
      <c r="L31" s="121">
        <f t="shared" ref="L31:L39" si="7">IFERROR(K31/I31-1,"-")</f>
        <v>2.7879677182685247E-2</v>
      </c>
      <c r="M31" s="197">
        <v>0.84290000000000009</v>
      </c>
      <c r="N31" s="121">
        <f t="shared" ref="N31:N35" si="8">IFERROR(M31/K31-1,"-")</f>
        <v>2.7361408517725394E-3</v>
      </c>
    </row>
    <row r="32" spans="2:29" x14ac:dyDescent="0.25">
      <c r="B32" s="119" t="s">
        <v>75</v>
      </c>
      <c r="C32" s="197">
        <v>0.82010000000000005</v>
      </c>
      <c r="D32" s="121" t="str">
        <f t="shared" si="4"/>
        <v>-</v>
      </c>
      <c r="E32" s="197">
        <v>0.2646</v>
      </c>
      <c r="F32" s="121">
        <f t="shared" si="5"/>
        <v>-0.6773564199487867</v>
      </c>
      <c r="G32" s="197">
        <v>0.78110000000000002</v>
      </c>
      <c r="H32" s="121">
        <f t="shared" si="5"/>
        <v>1.9520030234315948</v>
      </c>
      <c r="I32" s="197">
        <v>0.87939999999999996</v>
      </c>
      <c r="J32" s="121">
        <f t="shared" si="6"/>
        <v>0.12584816284726652</v>
      </c>
      <c r="K32" s="197">
        <v>0.87919999999999998</v>
      </c>
      <c r="L32" s="121">
        <f t="shared" si="7"/>
        <v>-2.2742779167617133E-4</v>
      </c>
      <c r="M32" s="197">
        <v>0.88129999999999997</v>
      </c>
      <c r="N32" s="121">
        <f t="shared" si="8"/>
        <v>2.3885350318471055E-3</v>
      </c>
    </row>
    <row r="33" spans="2:16" x14ac:dyDescent="0.25">
      <c r="B33" s="119" t="s">
        <v>77</v>
      </c>
      <c r="C33" s="197">
        <v>0.34020000000000006</v>
      </c>
      <c r="D33" s="121" t="str">
        <f t="shared" si="4"/>
        <v>-</v>
      </c>
      <c r="E33" s="197">
        <v>0.26329999999999998</v>
      </c>
      <c r="F33" s="121">
        <f t="shared" si="5"/>
        <v>-0.2260435038212818</v>
      </c>
      <c r="G33" s="197">
        <v>0.82319999999999993</v>
      </c>
      <c r="H33" s="121">
        <f t="shared" si="5"/>
        <v>2.1264717052791493</v>
      </c>
      <c r="I33" s="197">
        <v>0.8216</v>
      </c>
      <c r="J33" s="121">
        <f t="shared" si="6"/>
        <v>-1.9436345966957758E-3</v>
      </c>
      <c r="K33" s="197">
        <v>0.86970000000000003</v>
      </c>
      <c r="L33" s="121">
        <f t="shared" si="7"/>
        <v>5.8544303797468444E-2</v>
      </c>
      <c r="M33" s="197">
        <v>0.83750000000000002</v>
      </c>
      <c r="N33" s="121">
        <f t="shared" si="8"/>
        <v>-3.7024261239507861E-2</v>
      </c>
    </row>
    <row r="34" spans="2:16" x14ac:dyDescent="0.25">
      <c r="B34" s="119" t="s">
        <v>79</v>
      </c>
      <c r="C34" s="197">
        <v>0</v>
      </c>
      <c r="D34" s="121" t="str">
        <f t="shared" si="4"/>
        <v>-</v>
      </c>
      <c r="E34" s="197">
        <v>0.34250000000000003</v>
      </c>
      <c r="F34" s="121" t="str">
        <f t="shared" si="5"/>
        <v>-</v>
      </c>
      <c r="G34" s="197">
        <v>0.88049999999999995</v>
      </c>
      <c r="H34" s="121">
        <f t="shared" si="5"/>
        <v>1.5708029197080289</v>
      </c>
      <c r="I34" s="197">
        <v>0.86809999999999998</v>
      </c>
      <c r="J34" s="121">
        <f t="shared" si="6"/>
        <v>-1.4082907438955128E-2</v>
      </c>
      <c r="K34" s="197">
        <v>0.84870000000000001</v>
      </c>
      <c r="L34" s="121">
        <f t="shared" si="7"/>
        <v>-2.2347655800022959E-2</v>
      </c>
      <c r="M34" s="197">
        <v>0.88200000000000001</v>
      </c>
      <c r="N34" s="121">
        <f t="shared" si="8"/>
        <v>3.923647932131491E-2</v>
      </c>
    </row>
    <row r="35" spans="2:16" x14ac:dyDescent="0.25">
      <c r="B35" s="119" t="s">
        <v>81</v>
      </c>
      <c r="C35" s="197">
        <v>0</v>
      </c>
      <c r="D35" s="121" t="str">
        <f t="shared" si="4"/>
        <v>-</v>
      </c>
      <c r="E35" s="197">
        <v>0.36119999999999997</v>
      </c>
      <c r="F35" s="121" t="str">
        <f t="shared" si="5"/>
        <v>-</v>
      </c>
      <c r="G35" s="197">
        <v>0.77670000000000006</v>
      </c>
      <c r="H35" s="121">
        <f t="shared" si="5"/>
        <v>1.1503322259136217</v>
      </c>
      <c r="I35" s="197">
        <v>0.80019999999999991</v>
      </c>
      <c r="J35" s="121">
        <f t="shared" si="6"/>
        <v>3.025621217973451E-2</v>
      </c>
      <c r="K35" s="197">
        <v>0.82900000000000007</v>
      </c>
      <c r="L35" s="121">
        <f t="shared" si="7"/>
        <v>3.5991002249437853E-2</v>
      </c>
      <c r="M35" s="197">
        <v>0.79709999999999992</v>
      </c>
      <c r="N35" s="121">
        <f t="shared" si="8"/>
        <v>-3.8480096501809613E-2</v>
      </c>
    </row>
    <row r="36" spans="2:16" x14ac:dyDescent="0.25">
      <c r="B36" s="119" t="s">
        <v>83</v>
      </c>
      <c r="C36" s="197">
        <v>0</v>
      </c>
      <c r="D36" s="121" t="str">
        <f t="shared" si="4"/>
        <v>-</v>
      </c>
      <c r="E36" s="197">
        <v>0.32770000000000005</v>
      </c>
      <c r="F36" s="121" t="str">
        <f t="shared" si="5"/>
        <v>-</v>
      </c>
      <c r="G36" s="197">
        <v>0.82209999999999994</v>
      </c>
      <c r="H36" s="121">
        <f t="shared" si="5"/>
        <v>1.5086969789441556</v>
      </c>
      <c r="I36" s="197">
        <v>0.83799999999999997</v>
      </c>
      <c r="J36" s="121">
        <f t="shared" si="6"/>
        <v>1.9340712808660676E-2</v>
      </c>
      <c r="K36" s="197">
        <v>0.83069999999999988</v>
      </c>
      <c r="L36" s="121">
        <f t="shared" si="7"/>
        <v>-8.7112171837709917E-3</v>
      </c>
      <c r="M36" s="197"/>
      <c r="N36" s="121"/>
    </row>
    <row r="37" spans="2:16" x14ac:dyDescent="0.25">
      <c r="B37" s="119" t="s">
        <v>85</v>
      </c>
      <c r="C37" s="197">
        <v>0</v>
      </c>
      <c r="D37" s="121" t="str">
        <f t="shared" si="4"/>
        <v>-</v>
      </c>
      <c r="E37" s="197">
        <v>0.52710000000000001</v>
      </c>
      <c r="F37" s="121" t="str">
        <f t="shared" si="5"/>
        <v>-</v>
      </c>
      <c r="G37" s="197">
        <v>0.91700000000000004</v>
      </c>
      <c r="H37" s="121">
        <f t="shared" si="5"/>
        <v>0.73970783532536521</v>
      </c>
      <c r="I37" s="197">
        <v>0.92159999999999997</v>
      </c>
      <c r="J37" s="121">
        <f t="shared" si="6"/>
        <v>5.0163576881132599E-3</v>
      </c>
      <c r="K37" s="197">
        <v>0.89780000000000004</v>
      </c>
      <c r="L37" s="121">
        <f t="shared" si="7"/>
        <v>-2.5824652777777679E-2</v>
      </c>
      <c r="M37" s="197"/>
      <c r="N37" s="121"/>
    </row>
    <row r="38" spans="2:16" x14ac:dyDescent="0.25">
      <c r="B38" s="119" t="s">
        <v>87</v>
      </c>
      <c r="C38" s="197">
        <v>0.39750000000000002</v>
      </c>
      <c r="D38" s="121" t="str">
        <f t="shared" si="4"/>
        <v>-</v>
      </c>
      <c r="E38" s="197">
        <v>0.71930000000000005</v>
      </c>
      <c r="F38" s="121">
        <f t="shared" si="5"/>
        <v>0.80955974842767309</v>
      </c>
      <c r="G38" s="197">
        <v>0.96599999999999997</v>
      </c>
      <c r="H38" s="121">
        <f t="shared" si="5"/>
        <v>0.3429723342138189</v>
      </c>
      <c r="I38" s="197">
        <v>0.95979999999999999</v>
      </c>
      <c r="J38" s="121">
        <f t="shared" si="6"/>
        <v>-6.4182194616977384E-3</v>
      </c>
      <c r="K38" s="197">
        <v>0.95860000000000001</v>
      </c>
      <c r="L38" s="121">
        <f t="shared" si="7"/>
        <v>-1.2502604709314635E-3</v>
      </c>
      <c r="M38" s="197"/>
      <c r="N38" s="121"/>
    </row>
    <row r="39" spans="2:16" x14ac:dyDescent="0.25">
      <c r="B39" s="119" t="s">
        <v>89</v>
      </c>
      <c r="C39" s="197">
        <v>0.23980000000000001</v>
      </c>
      <c r="D39" s="121" t="str">
        <f t="shared" si="4"/>
        <v>-</v>
      </c>
      <c r="E39" s="197">
        <v>0.6873999999999999</v>
      </c>
      <c r="F39" s="121">
        <f t="shared" si="5"/>
        <v>1.8665554628857377</v>
      </c>
      <c r="G39" s="197">
        <v>0.81819999999999993</v>
      </c>
      <c r="H39" s="121">
        <f t="shared" si="5"/>
        <v>0.19028222286878105</v>
      </c>
      <c r="I39" s="197">
        <v>0.84670000000000001</v>
      </c>
      <c r="J39" s="121">
        <f t="shared" si="6"/>
        <v>3.4832559276460673E-2</v>
      </c>
      <c r="K39" s="197">
        <v>0.84549999999999992</v>
      </c>
      <c r="L39" s="121">
        <f t="shared" si="7"/>
        <v>-1.4172670367309514E-3</v>
      </c>
      <c r="M39" s="197"/>
      <c r="N39" s="121"/>
    </row>
    <row r="40" spans="2:16" x14ac:dyDescent="0.25">
      <c r="B40" s="119" t="s">
        <v>91</v>
      </c>
      <c r="C40" s="197">
        <v>0.19769999999999999</v>
      </c>
      <c r="D40" s="121" t="str">
        <f t="shared" si="4"/>
        <v>-</v>
      </c>
      <c r="E40" s="197">
        <v>0.79830000000000001</v>
      </c>
      <c r="F40" s="121">
        <f t="shared" si="5"/>
        <v>3.0379362670713208</v>
      </c>
      <c r="G40" s="197">
        <v>0.88470000000000004</v>
      </c>
      <c r="H40" s="121">
        <f t="shared" si="5"/>
        <v>0.10822998872604295</v>
      </c>
      <c r="I40" s="197">
        <v>0.89749999999999996</v>
      </c>
      <c r="J40" s="121">
        <f t="shared" si="6"/>
        <v>1.4468181304396976E-2</v>
      </c>
      <c r="K40" s="197">
        <v>0.8952</v>
      </c>
      <c r="L40" s="121">
        <f>IFERROR(K40/I40-1,"-")</f>
        <v>-2.5626740947074511E-3</v>
      </c>
      <c r="M40" s="197"/>
      <c r="N40" s="121"/>
    </row>
    <row r="41" spans="2:16" x14ac:dyDescent="0.25">
      <c r="B41" s="119" t="s">
        <v>93</v>
      </c>
      <c r="C41" s="197">
        <v>0.26550000000000001</v>
      </c>
      <c r="D41" s="121" t="str">
        <f t="shared" si="4"/>
        <v>-</v>
      </c>
      <c r="E41" s="197">
        <v>0.77560000000000007</v>
      </c>
      <c r="F41" s="121">
        <f t="shared" si="5"/>
        <v>1.9212806026365348</v>
      </c>
      <c r="G41" s="197">
        <v>0.8327</v>
      </c>
      <c r="H41" s="121">
        <f t="shared" si="5"/>
        <v>7.3620422898401205E-2</v>
      </c>
      <c r="I41" s="197">
        <v>0.85580000000000001</v>
      </c>
      <c r="J41" s="121">
        <f t="shared" si="6"/>
        <v>2.7741083223249641E-2</v>
      </c>
      <c r="K41" s="197">
        <v>0.84140000000000004</v>
      </c>
      <c r="L41" s="121">
        <f>IFERROR(K41/I41-1,"-")</f>
        <v>-1.6826361299368986E-2</v>
      </c>
      <c r="M41" s="197"/>
      <c r="N41" s="121"/>
    </row>
    <row r="42" spans="2:16" x14ac:dyDescent="0.25">
      <c r="B42" s="119" t="s">
        <v>95</v>
      </c>
      <c r="C42" s="197">
        <v>0.3231</v>
      </c>
      <c r="D42" s="121" t="str">
        <f t="shared" si="4"/>
        <v>-</v>
      </c>
      <c r="E42" s="197">
        <v>0.65229999999999999</v>
      </c>
      <c r="F42" s="121">
        <f t="shared" si="5"/>
        <v>1.0188796038378212</v>
      </c>
      <c r="G42" s="197">
        <v>0.82420000000000004</v>
      </c>
      <c r="H42" s="121">
        <f t="shared" si="5"/>
        <v>0.26352905105013047</v>
      </c>
      <c r="I42" s="197">
        <v>0.82900000000000007</v>
      </c>
      <c r="J42" s="121">
        <f t="shared" si="6"/>
        <v>5.8238291676777632E-3</v>
      </c>
      <c r="K42" s="197">
        <v>0.82409999999999994</v>
      </c>
      <c r="L42" s="121">
        <f>IFERROR(K42/I42-1,"-")</f>
        <v>-5.9107358262968646E-3</v>
      </c>
      <c r="M42" s="197"/>
      <c r="N42" s="121"/>
    </row>
    <row r="43" spans="2:16" ht="15.75" x14ac:dyDescent="0.25">
      <c r="B43" s="122" t="s">
        <v>32</v>
      </c>
      <c r="C43" s="199">
        <v>0.47420000000000001</v>
      </c>
      <c r="D43" s="124">
        <v>-0.41488336593617958</v>
      </c>
      <c r="E43" s="199">
        <v>0.57306823809480911</v>
      </c>
      <c r="F43" s="124">
        <v>0.20849480829778377</v>
      </c>
      <c r="G43" s="199">
        <v>0.82736563433026633</v>
      </c>
      <c r="H43" s="124">
        <v>0.44374714795026904</v>
      </c>
      <c r="I43" s="199">
        <v>0.86092257017663798</v>
      </c>
      <c r="J43" s="124">
        <v>4.0558774082434912E-2</v>
      </c>
      <c r="K43" s="199">
        <v>0.8610960469022988</v>
      </c>
      <c r="L43" s="124">
        <v>2.0150096149196273E-4</v>
      </c>
      <c r="M43" s="199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I46" s="200"/>
      <c r="J46" s="200"/>
    </row>
    <row r="48" spans="2:16" ht="21.75" customHeight="1" thickBot="1" x14ac:dyDescent="0.3">
      <c r="B48" s="282" t="s">
        <v>308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8"/>
      <c r="D49" s="108"/>
      <c r="E49" s="108"/>
      <c r="F49" s="108"/>
      <c r="G49" s="108"/>
      <c r="H49" s="108"/>
      <c r="I49" s="108"/>
      <c r="J49" s="108"/>
      <c r="K49" s="4"/>
      <c r="L49" s="4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112">
        <f>C$7</f>
        <v>2020</v>
      </c>
      <c r="D51" s="113"/>
      <c r="E51" s="308" t="s">
        <v>320</v>
      </c>
      <c r="F51" s="307"/>
      <c r="G51" s="308" t="s">
        <v>321</v>
      </c>
      <c r="H51" s="307"/>
      <c r="I51" s="308">
        <v>2023</v>
      </c>
      <c r="J51" s="307"/>
      <c r="K51" s="308">
        <f>K$7</f>
        <v>2024</v>
      </c>
      <c r="L51" s="307"/>
      <c r="M51" s="114">
        <f>M$7</f>
        <v>2025</v>
      </c>
      <c r="N51" s="115"/>
    </row>
    <row r="52" spans="2:16" ht="16.5" thickTop="1" thickBot="1" x14ac:dyDescent="0.3">
      <c r="B52" s="87"/>
      <c r="C52" s="118" t="s">
        <v>71</v>
      </c>
      <c r="D52" s="117" t="str">
        <f>CONCATENATE("var ",RIGHT(C51,2),"/",RIGHT(A51,2))</f>
        <v>var 20/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7">
        <v>0</v>
      </c>
      <c r="D53" s="121" t="str">
        <f t="shared" ref="D53:D64" si="9">IFERROR(C53/A53-1,"-")</f>
        <v>-</v>
      </c>
      <c r="E53" s="197">
        <v>0</v>
      </c>
      <c r="F53" s="121" t="str">
        <f t="shared" ref="F53:H64" si="10">IFERROR(E53/C53-1,"-")</f>
        <v>-</v>
      </c>
      <c r="G53" s="197">
        <v>0.622</v>
      </c>
      <c r="H53" s="121" t="str">
        <f t="shared" si="10"/>
        <v>-</v>
      </c>
      <c r="I53" s="197">
        <v>0.83180000000000009</v>
      </c>
      <c r="J53" s="121">
        <f t="shared" ref="J53:J64" si="11">IFERROR(I53/G53-1,"-")</f>
        <v>0.33729903536977512</v>
      </c>
      <c r="K53" s="197">
        <v>0.85629999999999995</v>
      </c>
      <c r="L53" s="121">
        <f t="shared" ref="L53:L61" si="12">IFERROR(K53/I53-1,"-")</f>
        <v>2.9454195720124865E-2</v>
      </c>
      <c r="M53" s="197">
        <v>0.85420000000000007</v>
      </c>
      <c r="N53" s="121">
        <f t="shared" ref="N53:N57" si="13">IFERROR(M53/K53-1,"-")</f>
        <v>-2.4524115380122335E-3</v>
      </c>
    </row>
    <row r="54" spans="2:16" x14ac:dyDescent="0.25">
      <c r="B54" s="119" t="s">
        <v>75</v>
      </c>
      <c r="C54" s="197">
        <v>0</v>
      </c>
      <c r="D54" s="121" t="str">
        <f t="shared" si="9"/>
        <v>-</v>
      </c>
      <c r="E54" s="197">
        <v>0</v>
      </c>
      <c r="F54" s="121" t="str">
        <f t="shared" si="10"/>
        <v>-</v>
      </c>
      <c r="G54" s="197">
        <v>0.8012999999999999</v>
      </c>
      <c r="H54" s="121" t="str">
        <f t="shared" si="10"/>
        <v>-</v>
      </c>
      <c r="I54" s="197">
        <v>0.89749999999999996</v>
      </c>
      <c r="J54" s="121">
        <f t="shared" si="11"/>
        <v>0.12005491076999886</v>
      </c>
      <c r="K54" s="197">
        <v>0.88749999999999996</v>
      </c>
      <c r="L54" s="121">
        <f t="shared" si="12"/>
        <v>-1.1142061281337101E-2</v>
      </c>
      <c r="M54" s="197">
        <v>0.89019999999999999</v>
      </c>
      <c r="N54" s="121">
        <f t="shared" si="13"/>
        <v>3.0422535211267476E-3</v>
      </c>
    </row>
    <row r="55" spans="2:16" x14ac:dyDescent="0.25">
      <c r="B55" s="119" t="s">
        <v>77</v>
      </c>
      <c r="C55" s="197">
        <v>0</v>
      </c>
      <c r="D55" s="121" t="str">
        <f t="shared" si="9"/>
        <v>-</v>
      </c>
      <c r="E55" s="197">
        <v>0</v>
      </c>
      <c r="F55" s="121" t="str">
        <f t="shared" si="10"/>
        <v>-</v>
      </c>
      <c r="G55" s="197">
        <v>0.84599999999999997</v>
      </c>
      <c r="H55" s="121" t="str">
        <f t="shared" si="10"/>
        <v>-</v>
      </c>
      <c r="I55" s="197">
        <v>0.83349999999999991</v>
      </c>
      <c r="J55" s="121">
        <f t="shared" si="11"/>
        <v>-1.4775413711583973E-2</v>
      </c>
      <c r="K55" s="197">
        <v>0.88519999999999999</v>
      </c>
      <c r="L55" s="121">
        <f t="shared" si="12"/>
        <v>6.2027594481103954E-2</v>
      </c>
      <c r="M55" s="197">
        <v>0.85239999999999994</v>
      </c>
      <c r="N55" s="121">
        <f t="shared" si="13"/>
        <v>-3.705377315860825E-2</v>
      </c>
    </row>
    <row r="56" spans="2:16" x14ac:dyDescent="0.25">
      <c r="B56" s="119" t="s">
        <v>79</v>
      </c>
      <c r="C56" s="197">
        <v>0</v>
      </c>
      <c r="D56" s="121" t="str">
        <f t="shared" si="9"/>
        <v>-</v>
      </c>
      <c r="E56" s="197">
        <v>0</v>
      </c>
      <c r="F56" s="121" t="str">
        <f t="shared" si="10"/>
        <v>-</v>
      </c>
      <c r="G56" s="197">
        <v>0.91430000000000011</v>
      </c>
      <c r="H56" s="121" t="str">
        <f t="shared" si="10"/>
        <v>-</v>
      </c>
      <c r="I56" s="197">
        <v>0.88709999999999989</v>
      </c>
      <c r="J56" s="121">
        <f t="shared" si="11"/>
        <v>-2.9749535163513308E-2</v>
      </c>
      <c r="K56" s="197">
        <v>0.86290000000000011</v>
      </c>
      <c r="L56" s="121">
        <f t="shared" si="12"/>
        <v>-2.7279900800360468E-2</v>
      </c>
      <c r="M56" s="197">
        <v>0.9</v>
      </c>
      <c r="N56" s="121">
        <f t="shared" si="13"/>
        <v>4.2994553250666145E-2</v>
      </c>
    </row>
    <row r="57" spans="2:16" x14ac:dyDescent="0.25">
      <c r="B57" s="119" t="s">
        <v>81</v>
      </c>
      <c r="C57" s="197">
        <v>0</v>
      </c>
      <c r="D57" s="121" t="str">
        <f t="shared" si="9"/>
        <v>-</v>
      </c>
      <c r="E57" s="197">
        <v>0</v>
      </c>
      <c r="F57" s="121" t="str">
        <f t="shared" si="10"/>
        <v>-</v>
      </c>
      <c r="G57" s="197">
        <v>0.82069999999999999</v>
      </c>
      <c r="H57" s="121" t="str">
        <f t="shared" si="10"/>
        <v>-</v>
      </c>
      <c r="I57" s="197">
        <v>0.8173999999999999</v>
      </c>
      <c r="J57" s="121">
        <f t="shared" si="11"/>
        <v>-4.020957719020446E-3</v>
      </c>
      <c r="K57" s="197">
        <v>0.84709999999999996</v>
      </c>
      <c r="L57" s="121">
        <f t="shared" si="12"/>
        <v>3.6334719843406083E-2</v>
      </c>
      <c r="M57" s="197">
        <v>0.81</v>
      </c>
      <c r="N57" s="121">
        <f t="shared" si="13"/>
        <v>-4.3796482115452617E-2</v>
      </c>
    </row>
    <row r="58" spans="2:16" x14ac:dyDescent="0.25">
      <c r="B58" s="119" t="s">
        <v>83</v>
      </c>
      <c r="C58" s="197">
        <v>0</v>
      </c>
      <c r="D58" s="121" t="str">
        <f t="shared" si="9"/>
        <v>-</v>
      </c>
      <c r="E58" s="197">
        <v>0</v>
      </c>
      <c r="F58" s="121" t="str">
        <f t="shared" si="10"/>
        <v>-</v>
      </c>
      <c r="G58" s="197">
        <v>0.85340000000000005</v>
      </c>
      <c r="H58" s="121" t="str">
        <f t="shared" si="10"/>
        <v>-</v>
      </c>
      <c r="I58" s="197">
        <v>0.85319999999999996</v>
      </c>
      <c r="J58" s="121">
        <f t="shared" si="11"/>
        <v>-2.3435669088367472E-4</v>
      </c>
      <c r="K58" s="197">
        <v>0.83930000000000005</v>
      </c>
      <c r="L58" s="121">
        <f t="shared" si="12"/>
        <v>-1.6291608063759844E-2</v>
      </c>
      <c r="M58" s="197"/>
      <c r="N58" s="121"/>
    </row>
    <row r="59" spans="2:16" x14ac:dyDescent="0.25">
      <c r="B59" s="119" t="s">
        <v>85</v>
      </c>
      <c r="C59" s="197">
        <v>0</v>
      </c>
      <c r="D59" s="121" t="str">
        <f t="shared" si="9"/>
        <v>-</v>
      </c>
      <c r="E59" s="197">
        <v>0</v>
      </c>
      <c r="F59" s="121" t="str">
        <f t="shared" si="10"/>
        <v>-</v>
      </c>
      <c r="G59" s="197">
        <v>0.94340000000000002</v>
      </c>
      <c r="H59" s="121" t="str">
        <f t="shared" si="10"/>
        <v>-</v>
      </c>
      <c r="I59" s="197">
        <v>0.93519999999999992</v>
      </c>
      <c r="J59" s="121">
        <f t="shared" si="11"/>
        <v>-8.6919652321392205E-3</v>
      </c>
      <c r="K59" s="197">
        <v>0.91290000000000004</v>
      </c>
      <c r="L59" s="121">
        <f t="shared" si="12"/>
        <v>-2.3845166809238538E-2</v>
      </c>
      <c r="M59" s="197"/>
      <c r="N59" s="121"/>
    </row>
    <row r="60" spans="2:16" x14ac:dyDescent="0.25">
      <c r="B60" s="119" t="s">
        <v>87</v>
      </c>
      <c r="C60" s="197">
        <v>0</v>
      </c>
      <c r="D60" s="121" t="str">
        <f t="shared" si="9"/>
        <v>-</v>
      </c>
      <c r="E60" s="197">
        <v>0</v>
      </c>
      <c r="F60" s="121" t="str">
        <f t="shared" si="10"/>
        <v>-</v>
      </c>
      <c r="G60" s="197">
        <v>0.99</v>
      </c>
      <c r="H60" s="121" t="str">
        <f t="shared" si="10"/>
        <v>-</v>
      </c>
      <c r="I60" s="197">
        <v>0.97499999999999998</v>
      </c>
      <c r="J60" s="121">
        <f t="shared" si="11"/>
        <v>-1.5151515151515138E-2</v>
      </c>
      <c r="K60" s="197">
        <v>0.97640000000000005</v>
      </c>
      <c r="L60" s="121">
        <f t="shared" si="12"/>
        <v>1.4358974358974486E-3</v>
      </c>
      <c r="M60" s="197"/>
      <c r="N60" s="121"/>
    </row>
    <row r="61" spans="2:16" x14ac:dyDescent="0.25">
      <c r="B61" s="119" t="s">
        <v>89</v>
      </c>
      <c r="C61" s="197">
        <v>0</v>
      </c>
      <c r="D61" s="121" t="str">
        <f t="shared" si="9"/>
        <v>-</v>
      </c>
      <c r="E61" s="197">
        <v>0</v>
      </c>
      <c r="F61" s="121" t="str">
        <f t="shared" si="10"/>
        <v>-</v>
      </c>
      <c r="G61" s="197">
        <v>0.84279999999999999</v>
      </c>
      <c r="H61" s="121" t="str">
        <f t="shared" si="10"/>
        <v>-</v>
      </c>
      <c r="I61" s="197">
        <v>0.86010000000000009</v>
      </c>
      <c r="J61" s="121">
        <f t="shared" si="11"/>
        <v>2.0526815377313934E-2</v>
      </c>
      <c r="K61" s="197">
        <v>0.8599</v>
      </c>
      <c r="L61" s="121">
        <f t="shared" si="12"/>
        <v>-2.3253110103482744E-4</v>
      </c>
      <c r="M61" s="197"/>
      <c r="N61" s="121"/>
    </row>
    <row r="62" spans="2:16" x14ac:dyDescent="0.25">
      <c r="B62" s="119" t="s">
        <v>91</v>
      </c>
      <c r="C62" s="197">
        <v>0</v>
      </c>
      <c r="D62" s="121" t="str">
        <f t="shared" si="9"/>
        <v>-</v>
      </c>
      <c r="E62" s="197">
        <v>0</v>
      </c>
      <c r="F62" s="121" t="str">
        <f t="shared" si="10"/>
        <v>-</v>
      </c>
      <c r="G62" s="197">
        <v>0.91099999999999992</v>
      </c>
      <c r="H62" s="121" t="str">
        <f t="shared" si="10"/>
        <v>-</v>
      </c>
      <c r="I62" s="197">
        <v>0.9123</v>
      </c>
      <c r="J62" s="121">
        <f t="shared" si="11"/>
        <v>1.4270032930845389E-3</v>
      </c>
      <c r="K62" s="197">
        <v>0.91430000000000011</v>
      </c>
      <c r="L62" s="121">
        <f>IFERROR(K62/I62-1,"-")</f>
        <v>2.1922613175491268E-3</v>
      </c>
      <c r="M62" s="197"/>
      <c r="N62" s="121"/>
    </row>
    <row r="63" spans="2:16" x14ac:dyDescent="0.25">
      <c r="B63" s="119" t="s">
        <v>93</v>
      </c>
      <c r="C63" s="197">
        <v>0</v>
      </c>
      <c r="D63" s="121" t="str">
        <f t="shared" si="9"/>
        <v>-</v>
      </c>
      <c r="E63" s="197">
        <v>0</v>
      </c>
      <c r="F63" s="121" t="str">
        <f t="shared" si="10"/>
        <v>-</v>
      </c>
      <c r="G63" s="197">
        <v>0.85560000000000003</v>
      </c>
      <c r="H63" s="121" t="str">
        <f t="shared" si="10"/>
        <v>-</v>
      </c>
      <c r="I63" s="197">
        <v>0.86750000000000005</v>
      </c>
      <c r="J63" s="121">
        <f t="shared" si="11"/>
        <v>1.3908368396446935E-2</v>
      </c>
      <c r="K63" s="197">
        <v>0.85470000000000002</v>
      </c>
      <c r="L63" s="121">
        <f>IFERROR(K63/I63-1,"-")</f>
        <v>-1.4755043227665743E-2</v>
      </c>
      <c r="M63" s="197"/>
      <c r="N63" s="121"/>
    </row>
    <row r="64" spans="2:16" x14ac:dyDescent="0.25">
      <c r="B64" s="119" t="s">
        <v>95</v>
      </c>
      <c r="C64" s="197">
        <v>0</v>
      </c>
      <c r="D64" s="121" t="str">
        <f t="shared" si="9"/>
        <v>-</v>
      </c>
      <c r="E64" s="197">
        <v>0</v>
      </c>
      <c r="F64" s="121" t="str">
        <f t="shared" si="10"/>
        <v>-</v>
      </c>
      <c r="G64" s="197">
        <v>0.84340000000000004</v>
      </c>
      <c r="H64" s="121" t="str">
        <f t="shared" si="10"/>
        <v>-</v>
      </c>
      <c r="I64" s="197">
        <v>0.83849999999999991</v>
      </c>
      <c r="J64" s="121">
        <f t="shared" si="11"/>
        <v>-5.8098174057388263E-3</v>
      </c>
      <c r="K64" s="197">
        <v>0.83640000000000003</v>
      </c>
      <c r="L64" s="121">
        <f>IFERROR(K64/I64-1,"-")</f>
        <v>-2.5044722719139711E-3</v>
      </c>
      <c r="M64" s="197"/>
      <c r="N64" s="121"/>
    </row>
    <row r="65" spans="2:16" ht="15.75" x14ac:dyDescent="0.25">
      <c r="B65" s="122" t="s">
        <v>32</v>
      </c>
      <c r="C65" s="199">
        <v>0.49359999999999998</v>
      </c>
      <c r="D65" s="124">
        <v>-0.40735604325766317</v>
      </c>
      <c r="E65" s="199">
        <v>0.59464979956401609</v>
      </c>
      <c r="F65" s="124">
        <v>0.20472001532418171</v>
      </c>
      <c r="G65" s="199">
        <v>0.8534849854599893</v>
      </c>
      <c r="H65" s="124">
        <v>0.4352733089050822</v>
      </c>
      <c r="I65" s="199">
        <v>0.87536297769058991</v>
      </c>
      <c r="J65" s="124">
        <v>2.5633716589412936E-2</v>
      </c>
      <c r="K65" s="199">
        <v>0.87548953229766024</v>
      </c>
      <c r="L65" s="124">
        <v>1.44573862838282E-4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I68" s="200"/>
      <c r="J68" s="200"/>
    </row>
    <row r="70" spans="2:16" ht="21.75" customHeight="1" thickBot="1" x14ac:dyDescent="0.3">
      <c r="B70" s="282" t="s">
        <v>309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8"/>
      <c r="D71" s="108"/>
      <c r="E71" s="108"/>
      <c r="F71" s="108"/>
      <c r="G71" s="108"/>
      <c r="H71" s="108"/>
      <c r="I71" s="108"/>
      <c r="J71" s="108"/>
      <c r="K71" s="4"/>
      <c r="L71" s="4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112">
        <f>C$7</f>
        <v>2020</v>
      </c>
      <c r="D73" s="113"/>
      <c r="E73" s="308" t="s">
        <v>320</v>
      </c>
      <c r="F73" s="307"/>
      <c r="G73" s="308" t="s">
        <v>321</v>
      </c>
      <c r="H73" s="307"/>
      <c r="I73" s="308">
        <v>2023</v>
      </c>
      <c r="J73" s="307"/>
      <c r="K73" s="308">
        <f>K$7</f>
        <v>2024</v>
      </c>
      <c r="L73" s="307"/>
      <c r="M73" s="114">
        <f>M$7</f>
        <v>2025</v>
      </c>
      <c r="N73" s="115"/>
    </row>
    <row r="74" spans="2:16" ht="16.5" thickTop="1" thickBot="1" x14ac:dyDescent="0.3">
      <c r="B74" s="87"/>
      <c r="C74" s="118" t="s">
        <v>71</v>
      </c>
      <c r="D74" s="117" t="str">
        <f>CONCATENATE("var ",RIGHT(C73,2),"/",RIGHT(A73,2))</f>
        <v>var 20/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7">
        <v>0</v>
      </c>
      <c r="D75" s="121" t="str">
        <f t="shared" ref="D75:D86" si="14">IFERROR(C75/A75-1,"-")</f>
        <v>-</v>
      </c>
      <c r="E75" s="197">
        <v>0</v>
      </c>
      <c r="F75" s="121" t="str">
        <f t="shared" ref="F75:H86" si="15">IFERROR(E75/C75-1,"-")</f>
        <v>-</v>
      </c>
      <c r="G75" s="197">
        <v>0.47479999999999994</v>
      </c>
      <c r="H75" s="121" t="str">
        <f t="shared" si="15"/>
        <v>-</v>
      </c>
      <c r="I75" s="197">
        <v>0.73709999999999998</v>
      </c>
      <c r="J75" s="121">
        <f t="shared" ref="J75:J86" si="16">IFERROR(I75/G75-1,"-")</f>
        <v>0.55244313395113753</v>
      </c>
      <c r="K75" s="197">
        <v>0.72719999999999996</v>
      </c>
      <c r="L75" s="121">
        <f t="shared" ref="L75:L83" si="17">IFERROR(K75/I75-1,"-")</f>
        <v>-1.3431013431013494E-2</v>
      </c>
      <c r="M75" s="197">
        <v>0.75719999999999998</v>
      </c>
      <c r="N75" s="121">
        <f t="shared" ref="N75:N79" si="18">IFERROR(M75/K75-1,"-")</f>
        <v>4.1254125412541365E-2</v>
      </c>
    </row>
    <row r="76" spans="2:16" x14ac:dyDescent="0.25">
      <c r="B76" s="119" t="s">
        <v>75</v>
      </c>
      <c r="C76" s="197">
        <v>0</v>
      </c>
      <c r="D76" s="121" t="str">
        <f t="shared" si="14"/>
        <v>-</v>
      </c>
      <c r="E76" s="197">
        <v>0</v>
      </c>
      <c r="F76" s="121" t="str">
        <f t="shared" si="15"/>
        <v>-</v>
      </c>
      <c r="G76" s="197">
        <v>0.6603</v>
      </c>
      <c r="H76" s="121" t="str">
        <f t="shared" si="15"/>
        <v>-</v>
      </c>
      <c r="I76" s="197">
        <v>0.77049999999999996</v>
      </c>
      <c r="J76" s="121">
        <f t="shared" si="16"/>
        <v>0.16689383613509001</v>
      </c>
      <c r="K76" s="197">
        <v>0.81709999999999994</v>
      </c>
      <c r="L76" s="121">
        <f t="shared" si="17"/>
        <v>6.0480207657365392E-2</v>
      </c>
      <c r="M76" s="197">
        <v>0.81640000000000001</v>
      </c>
      <c r="N76" s="121">
        <f t="shared" si="18"/>
        <v>-8.5668828784712936E-4</v>
      </c>
    </row>
    <row r="77" spans="2:16" x14ac:dyDescent="0.25">
      <c r="B77" s="119" t="s">
        <v>77</v>
      </c>
      <c r="C77" s="197">
        <v>0</v>
      </c>
      <c r="D77" s="121" t="str">
        <f t="shared" si="14"/>
        <v>-</v>
      </c>
      <c r="E77" s="197">
        <v>0</v>
      </c>
      <c r="F77" s="121" t="str">
        <f t="shared" si="15"/>
        <v>-</v>
      </c>
      <c r="G77" s="197">
        <v>0.68440000000000001</v>
      </c>
      <c r="H77" s="121" t="str">
        <f t="shared" si="15"/>
        <v>-</v>
      </c>
      <c r="I77" s="197">
        <v>0.73790000000000011</v>
      </c>
      <c r="J77" s="121">
        <f t="shared" si="16"/>
        <v>7.8170660432495875E-2</v>
      </c>
      <c r="K77" s="197">
        <v>0.75370000000000004</v>
      </c>
      <c r="L77" s="121">
        <f t="shared" si="17"/>
        <v>2.1412115462799752E-2</v>
      </c>
      <c r="M77" s="197">
        <v>0.72939999999999994</v>
      </c>
      <c r="N77" s="121">
        <f t="shared" si="18"/>
        <v>-3.2240944672946914E-2</v>
      </c>
    </row>
    <row r="78" spans="2:16" x14ac:dyDescent="0.25">
      <c r="B78" s="119" t="s">
        <v>79</v>
      </c>
      <c r="C78" s="197">
        <v>0</v>
      </c>
      <c r="D78" s="121" t="str">
        <f t="shared" si="14"/>
        <v>-</v>
      </c>
      <c r="E78" s="197">
        <v>0</v>
      </c>
      <c r="F78" s="121" t="str">
        <f t="shared" si="15"/>
        <v>-</v>
      </c>
      <c r="G78" s="197">
        <v>0.67489999999999994</v>
      </c>
      <c r="H78" s="121" t="str">
        <f t="shared" si="15"/>
        <v>-</v>
      </c>
      <c r="I78" s="197">
        <v>0.73510000000000009</v>
      </c>
      <c r="J78" s="121">
        <f t="shared" si="16"/>
        <v>8.9198399762927982E-2</v>
      </c>
      <c r="K78" s="197">
        <v>0.74290000000000012</v>
      </c>
      <c r="L78" s="121">
        <f t="shared" si="17"/>
        <v>1.0610801251530466E-2</v>
      </c>
      <c r="M78" s="197">
        <v>0.75069999999999992</v>
      </c>
      <c r="N78" s="121">
        <f t="shared" si="18"/>
        <v>1.0499394265715223E-2</v>
      </c>
    </row>
    <row r="79" spans="2:16" x14ac:dyDescent="0.25">
      <c r="B79" s="119" t="s">
        <v>81</v>
      </c>
      <c r="C79" s="197">
        <v>0</v>
      </c>
      <c r="D79" s="121" t="str">
        <f t="shared" si="14"/>
        <v>-</v>
      </c>
      <c r="E79" s="197">
        <v>0</v>
      </c>
      <c r="F79" s="121" t="str">
        <f t="shared" si="15"/>
        <v>-</v>
      </c>
      <c r="G79" s="197">
        <v>0.51469999999999994</v>
      </c>
      <c r="H79" s="121" t="str">
        <f t="shared" si="15"/>
        <v>-</v>
      </c>
      <c r="I79" s="197">
        <v>0.67920000000000003</v>
      </c>
      <c r="J79" s="121">
        <f t="shared" si="16"/>
        <v>0.31960365261317292</v>
      </c>
      <c r="K79" s="197">
        <v>0.6875</v>
      </c>
      <c r="L79" s="121">
        <f t="shared" si="17"/>
        <v>1.2220259128386202E-2</v>
      </c>
      <c r="M79" s="197">
        <v>0.70620000000000005</v>
      </c>
      <c r="N79" s="121">
        <f t="shared" si="18"/>
        <v>2.7200000000000113E-2</v>
      </c>
    </row>
    <row r="80" spans="2:16" x14ac:dyDescent="0.25">
      <c r="B80" s="119" t="s">
        <v>83</v>
      </c>
      <c r="C80" s="197">
        <v>0</v>
      </c>
      <c r="D80" s="121" t="str">
        <f t="shared" si="14"/>
        <v>-</v>
      </c>
      <c r="E80" s="197">
        <v>0</v>
      </c>
      <c r="F80" s="121" t="str">
        <f t="shared" si="15"/>
        <v>-</v>
      </c>
      <c r="G80" s="197">
        <v>0.63390000000000002</v>
      </c>
      <c r="H80" s="121" t="str">
        <f t="shared" si="15"/>
        <v>-</v>
      </c>
      <c r="I80" s="197">
        <v>0.73089999999999999</v>
      </c>
      <c r="J80" s="121">
        <f t="shared" si="16"/>
        <v>0.15302098122732288</v>
      </c>
      <c r="K80" s="197">
        <v>0.76069999999999993</v>
      </c>
      <c r="L80" s="121">
        <f t="shared" si="17"/>
        <v>4.0771651388698871E-2</v>
      </c>
      <c r="M80" s="197"/>
      <c r="N80" s="121"/>
    </row>
    <row r="81" spans="2:16" x14ac:dyDescent="0.25">
      <c r="B81" s="119" t="s">
        <v>85</v>
      </c>
      <c r="C81" s="197">
        <v>0</v>
      </c>
      <c r="D81" s="121" t="str">
        <f t="shared" si="14"/>
        <v>-</v>
      </c>
      <c r="E81" s="197">
        <v>0</v>
      </c>
      <c r="F81" s="121" t="str">
        <f t="shared" si="15"/>
        <v>-</v>
      </c>
      <c r="G81" s="197">
        <v>0.76269999999999993</v>
      </c>
      <c r="H81" s="121" t="str">
        <f t="shared" si="15"/>
        <v>-</v>
      </c>
      <c r="I81" s="197">
        <v>0.82840000000000003</v>
      </c>
      <c r="J81" s="121">
        <f t="shared" si="16"/>
        <v>8.6141339976399722E-2</v>
      </c>
      <c r="K81" s="197">
        <v>0.78110000000000002</v>
      </c>
      <c r="L81" s="121">
        <f t="shared" si="17"/>
        <v>-5.7098020280057948E-2</v>
      </c>
      <c r="M81" s="197"/>
      <c r="N81" s="121"/>
    </row>
    <row r="82" spans="2:16" x14ac:dyDescent="0.25">
      <c r="B82" s="119" t="s">
        <v>87</v>
      </c>
      <c r="C82" s="197">
        <v>0</v>
      </c>
      <c r="D82" s="121" t="str">
        <f t="shared" si="14"/>
        <v>-</v>
      </c>
      <c r="E82" s="197">
        <v>0</v>
      </c>
      <c r="F82" s="121" t="str">
        <f t="shared" si="15"/>
        <v>-</v>
      </c>
      <c r="G82" s="197">
        <v>0.82590000000000008</v>
      </c>
      <c r="H82" s="121" t="str">
        <f t="shared" si="15"/>
        <v>-</v>
      </c>
      <c r="I82" s="197">
        <v>0.85589999999999999</v>
      </c>
      <c r="J82" s="121">
        <f t="shared" si="16"/>
        <v>3.6324010170722731E-2</v>
      </c>
      <c r="K82" s="197">
        <v>0.82050000000000001</v>
      </c>
      <c r="L82" s="121">
        <f t="shared" si="17"/>
        <v>-4.1359971959341046E-2</v>
      </c>
      <c r="M82" s="197"/>
      <c r="N82" s="121"/>
    </row>
    <row r="83" spans="2:16" x14ac:dyDescent="0.25">
      <c r="B83" s="119" t="s">
        <v>89</v>
      </c>
      <c r="C83" s="197">
        <v>0</v>
      </c>
      <c r="D83" s="121" t="str">
        <f t="shared" si="14"/>
        <v>-</v>
      </c>
      <c r="E83" s="197">
        <v>0</v>
      </c>
      <c r="F83" s="121" t="str">
        <f t="shared" si="15"/>
        <v>-</v>
      </c>
      <c r="G83" s="197">
        <v>0.67400000000000004</v>
      </c>
      <c r="H83" s="121" t="str">
        <f t="shared" si="15"/>
        <v>-</v>
      </c>
      <c r="I83" s="197">
        <v>0.7498999999999999</v>
      </c>
      <c r="J83" s="121">
        <f t="shared" si="16"/>
        <v>0.11261127596439158</v>
      </c>
      <c r="K83" s="197">
        <v>0.73459999999999992</v>
      </c>
      <c r="L83" s="121">
        <f t="shared" si="17"/>
        <v>-2.0402720362714954E-2</v>
      </c>
      <c r="M83" s="197"/>
      <c r="N83" s="121"/>
    </row>
    <row r="84" spans="2:16" x14ac:dyDescent="0.25">
      <c r="B84" s="119" t="s">
        <v>91</v>
      </c>
      <c r="C84" s="197">
        <v>0</v>
      </c>
      <c r="D84" s="121" t="str">
        <f t="shared" si="14"/>
        <v>-</v>
      </c>
      <c r="E84" s="197">
        <v>0</v>
      </c>
      <c r="F84" s="121" t="str">
        <f t="shared" si="15"/>
        <v>-</v>
      </c>
      <c r="G84" s="197">
        <v>0.73069999999999991</v>
      </c>
      <c r="H84" s="121" t="str">
        <f t="shared" si="15"/>
        <v>-</v>
      </c>
      <c r="I84" s="197">
        <v>0.7904000000000001</v>
      </c>
      <c r="J84" s="121">
        <f t="shared" si="16"/>
        <v>8.1702477076776026E-2</v>
      </c>
      <c r="K84" s="197">
        <v>0.7448999999999999</v>
      </c>
      <c r="L84" s="121">
        <f>IFERROR(K84/I84-1,"-")</f>
        <v>-5.7565789473684514E-2</v>
      </c>
      <c r="M84" s="197"/>
      <c r="N84" s="121"/>
    </row>
    <row r="85" spans="2:16" x14ac:dyDescent="0.25">
      <c r="B85" s="119" t="s">
        <v>93</v>
      </c>
      <c r="C85" s="197">
        <v>0</v>
      </c>
      <c r="D85" s="121" t="str">
        <f t="shared" si="14"/>
        <v>-</v>
      </c>
      <c r="E85" s="197">
        <v>0</v>
      </c>
      <c r="F85" s="121" t="str">
        <f t="shared" si="15"/>
        <v>-</v>
      </c>
      <c r="G85" s="197">
        <v>0.69680000000000009</v>
      </c>
      <c r="H85" s="121" t="str">
        <f t="shared" si="15"/>
        <v>-</v>
      </c>
      <c r="I85" s="197">
        <v>0.77069999999999994</v>
      </c>
      <c r="J85" s="121">
        <f t="shared" si="16"/>
        <v>0.10605625717566003</v>
      </c>
      <c r="K85" s="197">
        <v>0.73699999999999999</v>
      </c>
      <c r="L85" s="121">
        <f>IFERROR(K85/I85-1,"-")</f>
        <v>-4.3726482418580459E-2</v>
      </c>
      <c r="M85" s="197"/>
      <c r="N85" s="121"/>
    </row>
    <row r="86" spans="2:16" x14ac:dyDescent="0.25">
      <c r="B86" s="119" t="s">
        <v>95</v>
      </c>
      <c r="C86" s="197">
        <v>0</v>
      </c>
      <c r="D86" s="121" t="str">
        <f t="shared" si="14"/>
        <v>-</v>
      </c>
      <c r="E86" s="197">
        <v>0</v>
      </c>
      <c r="F86" s="121" t="str">
        <f t="shared" si="15"/>
        <v>-</v>
      </c>
      <c r="G86" s="197">
        <v>0.71420000000000006</v>
      </c>
      <c r="H86" s="121" t="str">
        <f t="shared" si="15"/>
        <v>-</v>
      </c>
      <c r="I86" s="197">
        <v>0.76029999999999998</v>
      </c>
      <c r="J86" s="121">
        <f t="shared" si="16"/>
        <v>6.4547745729487405E-2</v>
      </c>
      <c r="K86" s="197">
        <v>0.7278</v>
      </c>
      <c r="L86" s="121">
        <f>IFERROR(K86/I86-1,"-")</f>
        <v>-4.2746284361436238E-2</v>
      </c>
      <c r="M86" s="197"/>
      <c r="N86" s="121"/>
    </row>
    <row r="87" spans="2:16" ht="15.75" x14ac:dyDescent="0.25">
      <c r="B87" s="122" t="s">
        <v>32</v>
      </c>
      <c r="C87" s="199">
        <v>0.36830000000000002</v>
      </c>
      <c r="D87" s="124">
        <v>-0.48334151644806056</v>
      </c>
      <c r="E87" s="199">
        <v>0.42609999999999998</v>
      </c>
      <c r="F87" s="124">
        <v>0.15693727939180002</v>
      </c>
      <c r="G87" s="199">
        <v>0.67060833333333336</v>
      </c>
      <c r="H87" s="124">
        <v>0.57382852225612146</v>
      </c>
      <c r="I87" s="199">
        <v>0.76219166666666671</v>
      </c>
      <c r="J87" s="124">
        <v>0.13656754439377194</v>
      </c>
      <c r="K87" s="199">
        <f>IFERROR(AVERAGE(K75:K86),"-")</f>
        <v>0.75291666666666668</v>
      </c>
      <c r="L87" s="124">
        <v>-1.1870680488027641E-2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2" t="s">
        <v>310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P92" s="1" t="s">
        <v>161</v>
      </c>
    </row>
    <row r="93" spans="2:16" ht="10.5" customHeight="1" thickBot="1" x14ac:dyDescent="0.3">
      <c r="B93" s="108"/>
      <c r="C93" s="108"/>
      <c r="D93" s="108"/>
      <c r="E93" s="108"/>
      <c r="F93" s="108"/>
      <c r="G93" s="108"/>
      <c r="H93" s="108"/>
      <c r="I93" s="108"/>
      <c r="J93" s="108"/>
      <c r="K93" s="4"/>
      <c r="L93" s="4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C95" s="112">
        <f>C$7</f>
        <v>2020</v>
      </c>
      <c r="D95" s="113"/>
      <c r="E95" s="308" t="s">
        <v>320</v>
      </c>
      <c r="F95" s="307"/>
      <c r="G95" s="308" t="s">
        <v>321</v>
      </c>
      <c r="H95" s="307"/>
      <c r="I95" s="308">
        <v>2023</v>
      </c>
      <c r="J95" s="307"/>
      <c r="K95" s="308">
        <f>K$7</f>
        <v>2024</v>
      </c>
      <c r="L95" s="307"/>
      <c r="M95" s="114">
        <f>M$7</f>
        <v>2025</v>
      </c>
      <c r="N95" s="115"/>
    </row>
    <row r="96" spans="2:16" ht="16.5" thickTop="1" thickBot="1" x14ac:dyDescent="0.3">
      <c r="B96" s="87"/>
      <c r="C96" s="118" t="s">
        <v>71</v>
      </c>
      <c r="D96" s="117" t="str">
        <f>CONCATENATE("var ",RIGHT(C95,2),"/",RIGHT(A95,2))</f>
        <v>var 20/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7">
        <v>0.64780000000000004</v>
      </c>
      <c r="D97" s="121" t="str">
        <f t="shared" ref="D97:D109" si="19">IFERROR(C97/A97-1,"-")</f>
        <v>-</v>
      </c>
      <c r="E97" s="197">
        <v>0.13220000000000001</v>
      </c>
      <c r="F97" s="121">
        <f t="shared" ref="F97:H109" si="20">IFERROR(E97/C97-1,"-")</f>
        <v>-0.79592466810744056</v>
      </c>
      <c r="G97" s="197">
        <v>0.55779999999999996</v>
      </c>
      <c r="H97" s="121">
        <f t="shared" si="20"/>
        <v>3.2193645990922839</v>
      </c>
      <c r="I97" s="197">
        <v>0.6331</v>
      </c>
      <c r="J97" s="121">
        <f t="shared" ref="J97:J109" si="21">IFERROR(I97/G97-1,"-")</f>
        <v>0.13499462172821808</v>
      </c>
      <c r="K97" s="197">
        <v>0.68700000000000006</v>
      </c>
      <c r="L97" s="121">
        <f t="shared" ref="L97:L105" si="22">IFERROR(K97/I97-1,"-")</f>
        <v>8.5136629284473297E-2</v>
      </c>
      <c r="M97" s="197">
        <v>0.61350000000000005</v>
      </c>
      <c r="N97" s="121">
        <f t="shared" ref="N97:N101" si="23">IFERROR(M97/K97-1,"-")</f>
        <v>-0.10698689956331875</v>
      </c>
    </row>
    <row r="98" spans="2:14" x14ac:dyDescent="0.25">
      <c r="B98" s="119" t="s">
        <v>75</v>
      </c>
      <c r="C98" s="197">
        <v>0.68370000000000009</v>
      </c>
      <c r="D98" s="121" t="str">
        <f t="shared" si="19"/>
        <v>-</v>
      </c>
      <c r="E98" s="197">
        <v>0.17069999999999999</v>
      </c>
      <c r="F98" s="121">
        <f t="shared" si="20"/>
        <v>-0.750329091706889</v>
      </c>
      <c r="G98" s="197">
        <v>0.65590000000000004</v>
      </c>
      <c r="H98" s="121">
        <f t="shared" si="20"/>
        <v>2.8424135910954895</v>
      </c>
      <c r="I98" s="197">
        <v>0.7087</v>
      </c>
      <c r="J98" s="121">
        <f t="shared" si="21"/>
        <v>8.0500076231132756E-2</v>
      </c>
      <c r="K98" s="197">
        <v>0.77319999999999989</v>
      </c>
      <c r="L98" s="121">
        <f t="shared" si="22"/>
        <v>9.1011711584591426E-2</v>
      </c>
      <c r="M98" s="197">
        <v>0.74769999999999992</v>
      </c>
      <c r="N98" s="121">
        <f t="shared" si="23"/>
        <v>-3.2979824107604694E-2</v>
      </c>
    </row>
    <row r="99" spans="2:14" x14ac:dyDescent="0.25">
      <c r="B99" s="119" t="s">
        <v>77</v>
      </c>
      <c r="C99" s="197">
        <v>0.29420000000000002</v>
      </c>
      <c r="D99" s="121" t="str">
        <f t="shared" si="19"/>
        <v>-</v>
      </c>
      <c r="E99" s="197">
        <v>0.15479999999999999</v>
      </c>
      <c r="F99" s="121">
        <f t="shared" si="20"/>
        <v>-0.47382732834806263</v>
      </c>
      <c r="G99" s="197">
        <v>0.6109</v>
      </c>
      <c r="H99" s="121">
        <f t="shared" si="20"/>
        <v>2.9463824289405687</v>
      </c>
      <c r="I99" s="197">
        <v>0.62719999999999998</v>
      </c>
      <c r="J99" s="121">
        <f t="shared" si="21"/>
        <v>2.6681944671795632E-2</v>
      </c>
      <c r="K99" s="197">
        <v>0.70200000000000007</v>
      </c>
      <c r="L99" s="121">
        <f t="shared" si="22"/>
        <v>0.11926020408163285</v>
      </c>
      <c r="M99" s="197">
        <v>0.65079999999999993</v>
      </c>
      <c r="N99" s="121">
        <f t="shared" si="23"/>
        <v>-7.2934472934473082E-2</v>
      </c>
    </row>
    <row r="100" spans="2:14" x14ac:dyDescent="0.25">
      <c r="B100" s="119" t="s">
        <v>79</v>
      </c>
      <c r="C100" s="197">
        <v>0</v>
      </c>
      <c r="D100" s="121" t="str">
        <f t="shared" si="19"/>
        <v>-</v>
      </c>
      <c r="E100" s="197">
        <v>0.22120000000000001</v>
      </c>
      <c r="F100" s="121" t="str">
        <f t="shared" si="20"/>
        <v>-</v>
      </c>
      <c r="G100" s="197">
        <v>0.61370000000000002</v>
      </c>
      <c r="H100" s="121">
        <f t="shared" si="20"/>
        <v>1.7744122965641953</v>
      </c>
      <c r="I100" s="197">
        <v>0.61809999999999998</v>
      </c>
      <c r="J100" s="121">
        <f t="shared" si="21"/>
        <v>7.1696268535115237E-3</v>
      </c>
      <c r="K100" s="197">
        <v>0.60750000000000004</v>
      </c>
      <c r="L100" s="121">
        <f t="shared" si="22"/>
        <v>-1.7149328587607093E-2</v>
      </c>
      <c r="M100" s="197">
        <v>0.65659999999999996</v>
      </c>
      <c r="N100" s="121">
        <f t="shared" si="23"/>
        <v>8.0823045267489624E-2</v>
      </c>
    </row>
    <row r="101" spans="2:14" x14ac:dyDescent="0.25">
      <c r="B101" s="119" t="s">
        <v>81</v>
      </c>
      <c r="C101" s="197">
        <v>0</v>
      </c>
      <c r="D101" s="121" t="str">
        <f t="shared" si="19"/>
        <v>-</v>
      </c>
      <c r="E101" s="197">
        <v>0.16789999999999999</v>
      </c>
      <c r="F101" s="121" t="str">
        <f t="shared" si="20"/>
        <v>-</v>
      </c>
      <c r="G101" s="197">
        <v>0.51890000000000003</v>
      </c>
      <c r="H101" s="121">
        <f t="shared" si="20"/>
        <v>2.0905300774270401</v>
      </c>
      <c r="I101" s="197">
        <v>0.52439999999999998</v>
      </c>
      <c r="J101" s="121">
        <f t="shared" si="21"/>
        <v>1.0599344767777907E-2</v>
      </c>
      <c r="K101" s="197">
        <v>0.55859999999999999</v>
      </c>
      <c r="L101" s="121">
        <f t="shared" si="22"/>
        <v>6.5217391304347894E-2</v>
      </c>
      <c r="M101" s="197">
        <v>0.56069999999999998</v>
      </c>
      <c r="N101" s="121">
        <f t="shared" si="23"/>
        <v>3.759398496240518E-3</v>
      </c>
    </row>
    <row r="102" spans="2:14" x14ac:dyDescent="0.25">
      <c r="B102" s="119" t="s">
        <v>83</v>
      </c>
      <c r="C102" s="197">
        <v>0</v>
      </c>
      <c r="D102" s="121" t="str">
        <f t="shared" si="19"/>
        <v>-</v>
      </c>
      <c r="E102" s="197">
        <v>0.23120000000000002</v>
      </c>
      <c r="F102" s="121" t="str">
        <f t="shared" si="20"/>
        <v>-</v>
      </c>
      <c r="G102" s="197">
        <v>0.55549999999999999</v>
      </c>
      <c r="H102" s="121">
        <f t="shared" si="20"/>
        <v>1.402681660899654</v>
      </c>
      <c r="I102" s="197">
        <v>0.58069999999999999</v>
      </c>
      <c r="J102" s="121">
        <f t="shared" si="21"/>
        <v>4.5364536453645465E-2</v>
      </c>
      <c r="K102" s="197">
        <v>0.57379999999999998</v>
      </c>
      <c r="L102" s="121">
        <f t="shared" si="22"/>
        <v>-1.1882211124504938E-2</v>
      </c>
      <c r="M102" s="197"/>
      <c r="N102" s="121"/>
    </row>
    <row r="103" spans="2:14" x14ac:dyDescent="0.25">
      <c r="B103" s="119" t="s">
        <v>85</v>
      </c>
      <c r="C103" s="197">
        <v>0</v>
      </c>
      <c r="D103" s="121" t="str">
        <f t="shared" si="19"/>
        <v>-</v>
      </c>
      <c r="E103" s="197">
        <v>0.36349999999999999</v>
      </c>
      <c r="F103" s="121" t="str">
        <f t="shared" si="20"/>
        <v>-</v>
      </c>
      <c r="G103" s="197">
        <v>0.6764</v>
      </c>
      <c r="H103" s="121">
        <f t="shared" si="20"/>
        <v>0.86079779917469046</v>
      </c>
      <c r="I103" s="197">
        <v>0.69200000000000006</v>
      </c>
      <c r="J103" s="121">
        <f t="shared" si="21"/>
        <v>2.3063276167948121E-2</v>
      </c>
      <c r="K103" s="197">
        <v>0.71260000000000001</v>
      </c>
      <c r="L103" s="121">
        <f t="shared" si="22"/>
        <v>2.9768786127167601E-2</v>
      </c>
      <c r="M103" s="197"/>
      <c r="N103" s="121"/>
    </row>
    <row r="104" spans="2:14" x14ac:dyDescent="0.25">
      <c r="B104" s="119" t="s">
        <v>87</v>
      </c>
      <c r="C104" s="197">
        <v>0.30590000000000001</v>
      </c>
      <c r="D104" s="121" t="str">
        <f t="shared" si="19"/>
        <v>-</v>
      </c>
      <c r="E104" s="197">
        <v>0.52500000000000002</v>
      </c>
      <c r="F104" s="121">
        <f t="shared" si="20"/>
        <v>0.71624713958810071</v>
      </c>
      <c r="G104" s="197">
        <v>0.70750000000000002</v>
      </c>
      <c r="H104" s="121">
        <f t="shared" si="20"/>
        <v>0.34761904761904749</v>
      </c>
      <c r="I104" s="197">
        <v>0.76980000000000004</v>
      </c>
      <c r="J104" s="121">
        <f t="shared" si="21"/>
        <v>8.805653710247352E-2</v>
      </c>
      <c r="K104" s="197">
        <v>0.74790000000000001</v>
      </c>
      <c r="L104" s="121">
        <f t="shared" si="22"/>
        <v>-2.8448947778643818E-2</v>
      </c>
      <c r="M104" s="197"/>
      <c r="N104" s="121"/>
    </row>
    <row r="105" spans="2:14" x14ac:dyDescent="0.25">
      <c r="B105" s="119" t="s">
        <v>89</v>
      </c>
      <c r="C105" s="197">
        <v>0.2475</v>
      </c>
      <c r="D105" s="121" t="str">
        <f t="shared" si="19"/>
        <v>-</v>
      </c>
      <c r="E105" s="197">
        <v>0.49149999999999999</v>
      </c>
      <c r="F105" s="121">
        <f t="shared" si="20"/>
        <v>0.98585858585858577</v>
      </c>
      <c r="G105" s="197">
        <v>0.5857</v>
      </c>
      <c r="H105" s="121">
        <f t="shared" si="20"/>
        <v>0.19165818921668354</v>
      </c>
      <c r="I105" s="197">
        <v>0.61809999999999998</v>
      </c>
      <c r="J105" s="121">
        <f t="shared" si="21"/>
        <v>5.5318422400546297E-2</v>
      </c>
      <c r="K105" s="197">
        <v>0.62869999999999993</v>
      </c>
      <c r="L105" s="121">
        <f t="shared" si="22"/>
        <v>1.7149328587606982E-2</v>
      </c>
      <c r="M105" s="197"/>
      <c r="N105" s="121"/>
    </row>
    <row r="106" spans="2:14" x14ac:dyDescent="0.25">
      <c r="B106" s="119" t="s">
        <v>91</v>
      </c>
      <c r="C106" s="197">
        <v>0.20829999999999999</v>
      </c>
      <c r="D106" s="121" t="str">
        <f t="shared" si="19"/>
        <v>-</v>
      </c>
      <c r="E106" s="197">
        <v>0.57779999999999998</v>
      </c>
      <c r="F106" s="121">
        <f t="shared" si="20"/>
        <v>1.7738838214114261</v>
      </c>
      <c r="G106" s="197">
        <v>0.60840000000000005</v>
      </c>
      <c r="H106" s="121">
        <f t="shared" si="20"/>
        <v>5.2959501557632516E-2</v>
      </c>
      <c r="I106" s="197">
        <v>0.64300000000000002</v>
      </c>
      <c r="J106" s="121">
        <f t="shared" si="21"/>
        <v>5.6870479947402908E-2</v>
      </c>
      <c r="K106" s="197">
        <v>0.67059999999999997</v>
      </c>
      <c r="L106" s="121">
        <f>IFERROR(K106/I106-1,"-")</f>
        <v>4.2923794712286023E-2</v>
      </c>
      <c r="M106" s="197"/>
      <c r="N106" s="121"/>
    </row>
    <row r="107" spans="2:14" x14ac:dyDescent="0.25">
      <c r="B107" s="119" t="s">
        <v>93</v>
      </c>
      <c r="C107" s="197">
        <v>0.23850000000000002</v>
      </c>
      <c r="D107" s="121" t="str">
        <f t="shared" si="19"/>
        <v>-</v>
      </c>
      <c r="E107" s="197">
        <v>0.5978</v>
      </c>
      <c r="F107" s="121">
        <f t="shared" si="20"/>
        <v>1.5064989517819702</v>
      </c>
      <c r="G107" s="197">
        <v>0.65980000000000005</v>
      </c>
      <c r="H107" s="121">
        <f t="shared" si="20"/>
        <v>0.10371361659417877</v>
      </c>
      <c r="I107" s="197">
        <v>0.72049999999999992</v>
      </c>
      <c r="J107" s="121">
        <f t="shared" si="21"/>
        <v>9.1997575022733979E-2</v>
      </c>
      <c r="K107" s="197">
        <v>0.6623</v>
      </c>
      <c r="L107" s="121">
        <f>IFERROR(K107/I107-1,"-")</f>
        <v>-8.077723802914627E-2</v>
      </c>
      <c r="M107" s="197"/>
      <c r="N107" s="121"/>
    </row>
    <row r="108" spans="2:14" x14ac:dyDescent="0.25">
      <c r="B108" s="119" t="s">
        <v>95</v>
      </c>
      <c r="C108" s="197">
        <v>0.2273</v>
      </c>
      <c r="D108" s="121" t="str">
        <f t="shared" si="19"/>
        <v>-</v>
      </c>
      <c r="E108" s="197">
        <v>0.50829999999999997</v>
      </c>
      <c r="F108" s="121">
        <f t="shared" si="20"/>
        <v>1.2362516498020235</v>
      </c>
      <c r="G108" s="197">
        <v>0.63490000000000002</v>
      </c>
      <c r="H108" s="121">
        <f t="shared" si="20"/>
        <v>0.24906551249262265</v>
      </c>
      <c r="I108" s="197">
        <v>0.70209999999999995</v>
      </c>
      <c r="J108" s="121">
        <f t="shared" si="21"/>
        <v>0.10584343991179712</v>
      </c>
      <c r="K108" s="197">
        <v>0.65620000000000001</v>
      </c>
      <c r="L108" s="121">
        <f>IFERROR(K108/I108-1,"-")</f>
        <v>-6.5375302663438162E-2</v>
      </c>
      <c r="M108" s="197"/>
      <c r="N108" s="121"/>
    </row>
    <row r="109" spans="2:14" ht="15.75" x14ac:dyDescent="0.25">
      <c r="B109" s="122" t="s">
        <v>32</v>
      </c>
      <c r="C109" s="204">
        <f>IFERROR(AVERAGE(C97:C108),"-")</f>
        <v>0.23776666666666668</v>
      </c>
      <c r="D109" s="124" t="str">
        <f t="shared" si="19"/>
        <v>-</v>
      </c>
      <c r="E109" s="204">
        <f>IFERROR(AVERAGE(E97:E108),"-")</f>
        <v>0.34515833333333329</v>
      </c>
      <c r="F109" s="124">
        <f t="shared" si="20"/>
        <v>0.45166830225711463</v>
      </c>
      <c r="G109" s="204">
        <f>IFERROR(AVERAGE(G97:G108),"-")</f>
        <v>0.61544999999999994</v>
      </c>
      <c r="H109" s="124">
        <f t="shared" si="20"/>
        <v>0.78309471498587602</v>
      </c>
      <c r="I109" s="204">
        <f>IFERROR(AVERAGE(I97:I108),"-")</f>
        <v>0.65314166666666662</v>
      </c>
      <c r="J109" s="124">
        <f t="shared" si="21"/>
        <v>6.1242451322880198E-2</v>
      </c>
      <c r="K109" s="204">
        <f>IFERROR(AVERAGE(K97:K108),"-")</f>
        <v>0.66503333333333325</v>
      </c>
      <c r="L109" s="124">
        <v>1.8990990735191504E-2</v>
      </c>
      <c r="M109" s="204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I112" s="200"/>
      <c r="J112" s="200"/>
    </row>
  </sheetData>
  <mergeCells count="33">
    <mergeCell ref="E95:F95"/>
    <mergeCell ref="G95:H95"/>
    <mergeCell ref="I95:J95"/>
    <mergeCell ref="K95:L95"/>
    <mergeCell ref="K51:L51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E29:F29"/>
    <mergeCell ref="G29:H29"/>
    <mergeCell ref="I29:J29"/>
    <mergeCell ref="K29:L29"/>
    <mergeCell ref="E51:F51"/>
    <mergeCell ref="G51:H51"/>
    <mergeCell ref="I51:J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E6560-A407-419E-AD81-8EDE45DC86E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50337-E640-4B09-8376-535B7C5276A0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164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165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166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264</v>
      </c>
      <c r="D7" s="206" t="s">
        <v>265</v>
      </c>
      <c r="E7" s="206" t="s">
        <v>266</v>
      </c>
      <c r="F7" s="92" t="s">
        <v>267</v>
      </c>
      <c r="G7" s="92" t="s">
        <v>268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264</v>
      </c>
      <c r="R7" s="207" t="s">
        <v>265</v>
      </c>
      <c r="S7" s="207" t="s">
        <v>266</v>
      </c>
      <c r="T7" s="92" t="s">
        <v>267</v>
      </c>
      <c r="U7" s="92" t="s">
        <v>268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264</v>
      </c>
      <c r="AF7" s="207" t="s">
        <v>265</v>
      </c>
      <c r="AG7" s="207" t="s">
        <v>266</v>
      </c>
      <c r="AH7" s="92" t="s">
        <v>267</v>
      </c>
      <c r="AI7" s="92" t="s">
        <v>268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89.423468038758116</v>
      </c>
      <c r="D8" s="212">
        <v>105.64044124934222</v>
      </c>
      <c r="E8" s="212">
        <v>111.34863739464056</v>
      </c>
      <c r="F8" s="213">
        <v>124.7440986517978</v>
      </c>
      <c r="G8" s="212">
        <v>133.37966119257888</v>
      </c>
      <c r="H8" s="136">
        <f>G8/F8-1</f>
        <v>6.9226220992512078E-2</v>
      </c>
      <c r="I8" s="211">
        <v>86.17</v>
      </c>
      <c r="J8" s="214">
        <v>87.38</v>
      </c>
      <c r="K8" s="214">
        <v>94.03</v>
      </c>
      <c r="L8" s="214">
        <v>102.38</v>
      </c>
      <c r="M8" s="214">
        <v>107.69</v>
      </c>
      <c r="N8" s="136">
        <f t="shared" ref="N8:N18" si="0">M8/L8-1</f>
        <v>5.1865598749755826E-2</v>
      </c>
      <c r="P8" s="210" t="s">
        <v>45</v>
      </c>
      <c r="Q8" s="211">
        <v>24.61800978023355</v>
      </c>
      <c r="R8" s="213">
        <v>76.315361633408315</v>
      </c>
      <c r="S8" s="213">
        <v>90.871739829036486</v>
      </c>
      <c r="T8" s="213">
        <v>104.76472274215966</v>
      </c>
      <c r="U8" s="213">
        <v>110.48556966297285</v>
      </c>
      <c r="V8" s="136">
        <f t="shared" ref="V8:V18" si="1">U8/T8-1</f>
        <v>5.460661538610645E-2</v>
      </c>
      <c r="W8" s="211">
        <v>29.15</v>
      </c>
      <c r="X8" s="214">
        <v>61.04</v>
      </c>
      <c r="Y8" s="214">
        <v>68.22</v>
      </c>
      <c r="Z8" s="214">
        <v>77.86</v>
      </c>
      <c r="AA8" s="214">
        <v>81.08</v>
      </c>
      <c r="AB8" s="136">
        <f t="shared" ref="AB8:AB18" si="2">AA8/Z8-1</f>
        <v>4.1356280503467735E-2</v>
      </c>
      <c r="AD8" s="67" t="s">
        <v>45</v>
      </c>
      <c r="AE8" s="215">
        <v>75837969.260000005</v>
      </c>
      <c r="AF8" s="135">
        <v>589388227.38999987</v>
      </c>
      <c r="AG8" s="135">
        <v>726538653.19000006</v>
      </c>
      <c r="AH8" s="135">
        <v>846016357.94000006</v>
      </c>
      <c r="AI8" s="135">
        <v>881772585.12999988</v>
      </c>
      <c r="AJ8" s="136">
        <f t="shared" ref="AJ8:AJ18" si="3">AI8/AH8-1</f>
        <v>4.2264226754508805E-2</v>
      </c>
      <c r="AK8" s="135">
        <f t="shared" ref="AK8:AK18" si="4">AI8-AH8</f>
        <v>35756227.189999819</v>
      </c>
      <c r="AL8" s="137">
        <f t="shared" ref="AL8:AL18" si="5">AI8/AI$8</f>
        <v>1</v>
      </c>
      <c r="AM8" s="216">
        <v>19222102.370000001</v>
      </c>
      <c r="AN8" s="217">
        <v>97026873.810000002</v>
      </c>
      <c r="AO8" s="217">
        <v>110363179.45999999</v>
      </c>
      <c r="AP8" s="217">
        <v>127747837.72</v>
      </c>
      <c r="AQ8" s="217">
        <v>130419827.3</v>
      </c>
      <c r="AR8" s="136">
        <f t="shared" ref="AR8:AR18" si="6">AQ8/AP8-1</f>
        <v>2.0916123730066571E-2</v>
      </c>
      <c r="AS8" s="135">
        <f t="shared" ref="AS8:AS18" si="7">AQ8-AP8</f>
        <v>2671989.5799999982</v>
      </c>
      <c r="AT8" s="136">
        <f t="shared" ref="AT8:AT18" si="8">AQ8/AM8-1</f>
        <v>5.7848888113064394</v>
      </c>
      <c r="AU8" s="135">
        <f t="shared" ref="AU8:AU18" si="9">AQ8-AM8</f>
        <v>111197724.92999999</v>
      </c>
      <c r="AV8" s="137">
        <f t="shared" ref="AV8:AV18" si="10">AQ8/AQ$8</f>
        <v>1</v>
      </c>
    </row>
    <row r="9" spans="2:48" x14ac:dyDescent="0.25">
      <c r="B9" s="15" t="s">
        <v>46</v>
      </c>
      <c r="C9" s="218">
        <v>119.61314873097885</v>
      </c>
      <c r="D9" s="219">
        <v>132.23809490025502</v>
      </c>
      <c r="E9" s="219">
        <v>137.98804402669992</v>
      </c>
      <c r="F9" s="219">
        <v>153.28463003899193</v>
      </c>
      <c r="G9" s="219">
        <v>162.38391218939125</v>
      </c>
      <c r="H9" s="76">
        <f>G9/F9-1</f>
        <v>5.9361999621780015E-2</v>
      </c>
      <c r="I9" s="218">
        <v>112.98</v>
      </c>
      <c r="J9" s="219">
        <v>108.31</v>
      </c>
      <c r="K9" s="219">
        <v>112.07</v>
      </c>
      <c r="L9" s="219">
        <v>120.74</v>
      </c>
      <c r="M9" s="219">
        <v>123.41</v>
      </c>
      <c r="N9" s="76">
        <f t="shared" si="0"/>
        <v>2.2113632598973032E-2</v>
      </c>
      <c r="P9" s="15" t="s">
        <v>46</v>
      </c>
      <c r="Q9" s="218">
        <v>34.532290327417726</v>
      </c>
      <c r="R9" s="219">
        <v>102.92898644100693</v>
      </c>
      <c r="S9" s="219">
        <v>118.25142482894158</v>
      </c>
      <c r="T9" s="219">
        <v>132.44852244191219</v>
      </c>
      <c r="U9" s="219">
        <v>139.78529855322412</v>
      </c>
      <c r="V9" s="76">
        <f t="shared" si="1"/>
        <v>5.5393416068719281E-2</v>
      </c>
      <c r="W9" s="218">
        <v>38.03</v>
      </c>
      <c r="X9" s="219">
        <v>83.6</v>
      </c>
      <c r="Y9" s="219">
        <v>89.91</v>
      </c>
      <c r="Z9" s="219">
        <v>99.56</v>
      </c>
      <c r="AA9" s="219">
        <v>98.01</v>
      </c>
      <c r="AB9" s="76">
        <f t="shared" si="2"/>
        <v>-1.5568501406187152E-2</v>
      </c>
      <c r="AD9" s="15" t="s">
        <v>46</v>
      </c>
      <c r="AE9" s="220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21">
        <v>9477077.6999999993</v>
      </c>
      <c r="AN9" s="222">
        <v>49225047.259999998</v>
      </c>
      <c r="AO9" s="222">
        <v>54760619.090000004</v>
      </c>
      <c r="AP9" s="222">
        <v>60676985.259999998</v>
      </c>
      <c r="AQ9" s="222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8">
        <v>68.605998124772668</v>
      </c>
      <c r="D10" s="219">
        <v>91.749378487789571</v>
      </c>
      <c r="E10" s="219">
        <v>99.58570987428547</v>
      </c>
      <c r="F10" s="219">
        <v>113.78281563761162</v>
      </c>
      <c r="G10" s="219">
        <v>123.90733032262716</v>
      </c>
      <c r="H10" s="76">
        <f>G10/F10-1</f>
        <v>8.8981052439950581E-2</v>
      </c>
      <c r="I10" s="218">
        <v>67.34</v>
      </c>
      <c r="J10" s="219">
        <v>79.27</v>
      </c>
      <c r="K10" s="219">
        <v>82.53</v>
      </c>
      <c r="L10" s="219">
        <v>97.02</v>
      </c>
      <c r="M10" s="219">
        <v>107.6</v>
      </c>
      <c r="N10" s="76">
        <f t="shared" si="0"/>
        <v>0.10904968047825192</v>
      </c>
      <c r="P10" s="19" t="s">
        <v>47</v>
      </c>
      <c r="Q10" s="218">
        <v>14.137286315654363</v>
      </c>
      <c r="R10" s="219">
        <v>66.15306212844591</v>
      </c>
      <c r="S10" s="219">
        <v>81.414700866660823</v>
      </c>
      <c r="T10" s="219">
        <v>95.987960191022665</v>
      </c>
      <c r="U10" s="219">
        <v>101.3173015035609</v>
      </c>
      <c r="V10" s="76">
        <f t="shared" si="1"/>
        <v>5.5520935145746186E-2</v>
      </c>
      <c r="W10" s="218">
        <v>15.16</v>
      </c>
      <c r="X10" s="219">
        <v>53.96</v>
      </c>
      <c r="Y10" s="219">
        <v>58.56</v>
      </c>
      <c r="Z10" s="219">
        <v>74.69</v>
      </c>
      <c r="AA10" s="219">
        <v>79.97</v>
      </c>
      <c r="AB10" s="76">
        <f t="shared" si="2"/>
        <v>7.0692194403534581E-2</v>
      </c>
      <c r="AD10" s="19" t="s">
        <v>47</v>
      </c>
      <c r="AE10" s="220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21">
        <v>2329043.2799999998</v>
      </c>
      <c r="AN10" s="222">
        <v>24139704.43</v>
      </c>
      <c r="AO10" s="222">
        <v>25469490.43</v>
      </c>
      <c r="AP10" s="222">
        <v>32488684.890000001</v>
      </c>
      <c r="AQ10" s="222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8">
        <v>54.385695459573327</v>
      </c>
      <c r="D11" s="219">
        <v>69.053002298236166</v>
      </c>
      <c r="E11" s="219">
        <v>78.125708533032878</v>
      </c>
      <c r="F11" s="219">
        <v>86.04087629442229</v>
      </c>
      <c r="G11" s="219">
        <v>103.43789968721794</v>
      </c>
      <c r="H11" s="76">
        <f>G11/F11-1</f>
        <v>0.20219486530175468</v>
      </c>
      <c r="I11" s="218">
        <v>50.39</v>
      </c>
      <c r="J11" s="219">
        <v>66.709999999999994</v>
      </c>
      <c r="K11" s="219">
        <v>58.18</v>
      </c>
      <c r="L11" s="219">
        <v>76.709999999999994</v>
      </c>
      <c r="M11" s="219">
        <v>85.07</v>
      </c>
      <c r="N11" s="76">
        <f t="shared" si="0"/>
        <v>0.10898187980706564</v>
      </c>
      <c r="P11" s="19" t="s">
        <v>48</v>
      </c>
      <c r="Q11" s="218">
        <v>19.218728302184203</v>
      </c>
      <c r="R11" s="219">
        <v>49.444334994722752</v>
      </c>
      <c r="S11" s="219">
        <v>54.895985344462289</v>
      </c>
      <c r="T11" s="219">
        <v>63.19860642891576</v>
      </c>
      <c r="U11" s="219">
        <v>70.782903103112503</v>
      </c>
      <c r="V11" s="76">
        <f t="shared" si="1"/>
        <v>0.1200073403948767</v>
      </c>
      <c r="W11" s="218">
        <v>19.03</v>
      </c>
      <c r="X11" s="219">
        <v>35.21</v>
      </c>
      <c r="Y11" s="219">
        <v>27.56</v>
      </c>
      <c r="Z11" s="219">
        <v>28.5</v>
      </c>
      <c r="AA11" s="219">
        <v>40.020000000000003</v>
      </c>
      <c r="AB11" s="76">
        <f t="shared" si="2"/>
        <v>0.40421052631578958</v>
      </c>
      <c r="AD11" s="19" t="s">
        <v>48</v>
      </c>
      <c r="AE11" s="220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21">
        <v>139202.99</v>
      </c>
      <c r="AN11" s="222">
        <v>447473.95</v>
      </c>
      <c r="AO11" s="222">
        <v>384494.2</v>
      </c>
      <c r="AP11" s="222">
        <v>397521.95</v>
      </c>
      <c r="AQ11" s="222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8">
        <v>154.48940917080748</v>
      </c>
      <c r="D12" s="219">
        <v>236.67629712851519</v>
      </c>
      <c r="E12" s="219">
        <v>166.96534083631551</v>
      </c>
      <c r="F12" s="219">
        <v>195.22665126196995</v>
      </c>
      <c r="G12" s="219">
        <v>217.32573280048848</v>
      </c>
      <c r="H12" s="76">
        <f t="shared" ref="H12:H18" si="11">G12/F12-1</f>
        <v>0.11319705273674097</v>
      </c>
      <c r="I12" s="218">
        <v>160.93</v>
      </c>
      <c r="J12" s="219">
        <v>104.86</v>
      </c>
      <c r="K12" s="219">
        <v>153.51</v>
      </c>
      <c r="L12" s="219">
        <v>130.86000000000001</v>
      </c>
      <c r="M12" s="219">
        <v>161.69999999999999</v>
      </c>
      <c r="N12" s="76">
        <f t="shared" si="0"/>
        <v>0.23567171022466726</v>
      </c>
      <c r="P12" s="19" t="s">
        <v>49</v>
      </c>
      <c r="Q12" s="218">
        <v>36.316833258124703</v>
      </c>
      <c r="R12" s="219">
        <v>117.61546768022718</v>
      </c>
      <c r="S12" s="219">
        <v>92.168248419946877</v>
      </c>
      <c r="T12" s="219">
        <v>127.96940866594741</v>
      </c>
      <c r="U12" s="219">
        <v>160.40557580035642</v>
      </c>
      <c r="V12" s="76">
        <f t="shared" si="1"/>
        <v>0.25346813330270734</v>
      </c>
      <c r="W12" s="218">
        <v>51.71</v>
      </c>
      <c r="X12" s="219">
        <v>40.42</v>
      </c>
      <c r="Y12" s="219">
        <v>53.45</v>
      </c>
      <c r="Z12" s="219">
        <v>80.97</v>
      </c>
      <c r="AA12" s="219">
        <v>109.85</v>
      </c>
      <c r="AB12" s="76">
        <f t="shared" si="2"/>
        <v>0.35667531184389278</v>
      </c>
      <c r="AD12" s="19" t="s">
        <v>49</v>
      </c>
      <c r="AE12" s="220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21">
        <v>1957390.92</v>
      </c>
      <c r="AN12" s="222">
        <v>2068539.88</v>
      </c>
      <c r="AO12" s="222">
        <v>2536858.79</v>
      </c>
      <c r="AP12" s="222">
        <v>3516583.46</v>
      </c>
      <c r="AQ12" s="222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8">
        <v>35.164202003230017</v>
      </c>
      <c r="D13" s="219">
        <v>56.134315429729149</v>
      </c>
      <c r="E13" s="219">
        <v>63.521467355569442</v>
      </c>
      <c r="F13" s="219">
        <v>73.307692546764059</v>
      </c>
      <c r="G13" s="219">
        <v>80.740314642419676</v>
      </c>
      <c r="H13" s="76">
        <f t="shared" si="11"/>
        <v>0.10138938817252008</v>
      </c>
      <c r="I13" s="218">
        <v>33.96</v>
      </c>
      <c r="J13" s="219">
        <v>46.88</v>
      </c>
      <c r="K13" s="219">
        <v>54.44</v>
      </c>
      <c r="L13" s="219">
        <v>58.54</v>
      </c>
      <c r="M13" s="219">
        <v>66.95</v>
      </c>
      <c r="N13" s="76">
        <f t="shared" si="0"/>
        <v>0.14366245302357372</v>
      </c>
      <c r="P13" s="19" t="s">
        <v>50</v>
      </c>
      <c r="Q13" s="218">
        <v>10.539728120072974</v>
      </c>
      <c r="R13" s="219">
        <v>36.382449139046848</v>
      </c>
      <c r="S13" s="219">
        <v>50.331836134752088</v>
      </c>
      <c r="T13" s="219">
        <v>59.591288416812354</v>
      </c>
      <c r="U13" s="219">
        <v>65.332979640246435</v>
      </c>
      <c r="V13" s="76">
        <f t="shared" si="1"/>
        <v>9.6351184476390461E-2</v>
      </c>
      <c r="W13" s="218">
        <v>14.65</v>
      </c>
      <c r="X13" s="219">
        <v>30.01</v>
      </c>
      <c r="Y13" s="219">
        <v>36.36</v>
      </c>
      <c r="Z13" s="219">
        <v>39.32</v>
      </c>
      <c r="AA13" s="219">
        <v>47.74</v>
      </c>
      <c r="AB13" s="76">
        <f t="shared" si="2"/>
        <v>0.2141403865717193</v>
      </c>
      <c r="AD13" s="19" t="s">
        <v>50</v>
      </c>
      <c r="AE13" s="220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21">
        <v>1280826.01</v>
      </c>
      <c r="AN13" s="222">
        <v>8016409.6399999997</v>
      </c>
      <c r="AO13" s="222">
        <v>10194390.619999999</v>
      </c>
      <c r="AP13" s="222">
        <v>11946130.1</v>
      </c>
      <c r="AQ13" s="222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8">
        <v>80.611090552006999</v>
      </c>
      <c r="D14" s="219">
        <v>89.354754765392471</v>
      </c>
      <c r="E14" s="219">
        <v>99.460677559462709</v>
      </c>
      <c r="F14" s="219">
        <v>111.53278240164596</v>
      </c>
      <c r="G14" s="219">
        <v>120.06942655265695</v>
      </c>
      <c r="H14" s="76">
        <f t="shared" si="11"/>
        <v>7.6539327426346171E-2</v>
      </c>
      <c r="I14" s="218">
        <v>80.28</v>
      </c>
      <c r="J14" s="219">
        <v>82.54</v>
      </c>
      <c r="K14" s="219">
        <v>86.96</v>
      </c>
      <c r="L14" s="219">
        <v>99.78</v>
      </c>
      <c r="M14" s="219">
        <v>106.08</v>
      </c>
      <c r="N14" s="76">
        <f t="shared" si="0"/>
        <v>6.3138905592303063E-2</v>
      </c>
      <c r="P14" s="19" t="s">
        <v>51</v>
      </c>
      <c r="Q14" s="218">
        <v>31.407207596971087</v>
      </c>
      <c r="R14" s="219">
        <v>69.287823586122954</v>
      </c>
      <c r="S14" s="219">
        <v>81.552824481819684</v>
      </c>
      <c r="T14" s="219">
        <v>94.069200130065227</v>
      </c>
      <c r="U14" s="219">
        <v>100.64893668336411</v>
      </c>
      <c r="V14" s="76">
        <f t="shared" si="1"/>
        <v>6.9945705333960273E-2</v>
      </c>
      <c r="W14" s="218">
        <v>36.950000000000003</v>
      </c>
      <c r="X14" s="219">
        <v>59.7</v>
      </c>
      <c r="Y14" s="219">
        <v>60.27</v>
      </c>
      <c r="Z14" s="219">
        <v>69.36</v>
      </c>
      <c r="AA14" s="219">
        <v>82.85</v>
      </c>
      <c r="AB14" s="76">
        <f t="shared" si="2"/>
        <v>0.19449250288350628</v>
      </c>
      <c r="AD14" s="19" t="s">
        <v>51</v>
      </c>
      <c r="AE14" s="220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21">
        <v>271492.53999999998</v>
      </c>
      <c r="AN14" s="222">
        <v>627335.91</v>
      </c>
      <c r="AO14" s="222">
        <v>633392.22</v>
      </c>
      <c r="AP14" s="222">
        <v>739635.33</v>
      </c>
      <c r="AQ14" s="222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8">
        <v>107.84751943500432</v>
      </c>
      <c r="D15" s="219">
        <v>118.83918536650482</v>
      </c>
      <c r="E15" s="219">
        <v>141.30959432666666</v>
      </c>
      <c r="F15" s="219">
        <v>163.99167209658259</v>
      </c>
      <c r="G15" s="219">
        <v>191.18215536599405</v>
      </c>
      <c r="H15" s="76">
        <f t="shared" si="11"/>
        <v>0.16580404920438685</v>
      </c>
      <c r="I15" s="218">
        <v>92.13</v>
      </c>
      <c r="J15" s="219">
        <v>110.06</v>
      </c>
      <c r="K15" s="219">
        <v>137.72</v>
      </c>
      <c r="L15" s="219">
        <v>134.81</v>
      </c>
      <c r="M15" s="219">
        <v>156.78</v>
      </c>
      <c r="N15" s="76">
        <f t="shared" si="0"/>
        <v>0.16297010607521689</v>
      </c>
      <c r="P15" s="19" t="s">
        <v>52</v>
      </c>
      <c r="Q15" s="218">
        <v>44.959498197315753</v>
      </c>
      <c r="R15" s="219">
        <v>88.148081426396161</v>
      </c>
      <c r="S15" s="219">
        <v>111.84802044236957</v>
      </c>
      <c r="T15" s="219">
        <v>141.36123737760903</v>
      </c>
      <c r="U15" s="219">
        <v>158.99894520799916</v>
      </c>
      <c r="V15" s="76">
        <f t="shared" si="1"/>
        <v>0.12477046860643748</v>
      </c>
      <c r="W15" s="218">
        <v>47.09</v>
      </c>
      <c r="X15" s="219">
        <v>74.209999999999994</v>
      </c>
      <c r="Y15" s="219">
        <v>101.32</v>
      </c>
      <c r="Z15" s="219">
        <v>107.84</v>
      </c>
      <c r="AA15" s="219">
        <v>121.14</v>
      </c>
      <c r="AB15" s="76">
        <f t="shared" si="2"/>
        <v>0.12333086053412456</v>
      </c>
      <c r="AD15" s="19" t="s">
        <v>52</v>
      </c>
      <c r="AE15" s="220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21">
        <v>919570.67</v>
      </c>
      <c r="AN15" s="222">
        <v>3319775.68</v>
      </c>
      <c r="AO15" s="222">
        <v>5606630.8099999996</v>
      </c>
      <c r="AP15" s="222">
        <v>5977140.8700000001</v>
      </c>
      <c r="AQ15" s="222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8">
        <v>63.394620252519019</v>
      </c>
      <c r="D16" s="219">
        <v>75.761882314410343</v>
      </c>
      <c r="E16" s="219">
        <v>87.685735766659221</v>
      </c>
      <c r="F16" s="219">
        <v>97.331889797767843</v>
      </c>
      <c r="G16" s="219">
        <v>107.17649698300404</v>
      </c>
      <c r="H16" s="76">
        <f t="shared" si="11"/>
        <v>0.10114472456756896</v>
      </c>
      <c r="I16" s="218">
        <v>65.77</v>
      </c>
      <c r="J16" s="219">
        <v>71.44</v>
      </c>
      <c r="K16" s="219">
        <v>78.97</v>
      </c>
      <c r="L16" s="219">
        <v>79.5</v>
      </c>
      <c r="M16" s="219">
        <v>90.02</v>
      </c>
      <c r="N16" s="76">
        <f t="shared" si="0"/>
        <v>0.13232704402515716</v>
      </c>
      <c r="P16" s="19" t="s">
        <v>53</v>
      </c>
      <c r="Q16" s="218">
        <v>26.247603193336275</v>
      </c>
      <c r="R16" s="219">
        <v>56.218571331512265</v>
      </c>
      <c r="S16" s="219">
        <v>64.730510163947514</v>
      </c>
      <c r="T16" s="219">
        <v>75.245820492638387</v>
      </c>
      <c r="U16" s="219">
        <v>81.884457754327471</v>
      </c>
      <c r="V16" s="76">
        <f t="shared" si="1"/>
        <v>8.8225993393727054E-2</v>
      </c>
      <c r="W16" s="218">
        <v>28.77</v>
      </c>
      <c r="X16" s="219">
        <v>52.03</v>
      </c>
      <c r="Y16" s="219">
        <v>48.39</v>
      </c>
      <c r="Z16" s="219">
        <v>46.6</v>
      </c>
      <c r="AA16" s="219">
        <v>60.98</v>
      </c>
      <c r="AB16" s="76">
        <f t="shared" si="2"/>
        <v>0.30858369098712446</v>
      </c>
      <c r="AD16" s="19" t="s">
        <v>53</v>
      </c>
      <c r="AE16" s="220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21">
        <v>1115784.1499999999</v>
      </c>
      <c r="AN16" s="222">
        <v>2327395.5499999998</v>
      </c>
      <c r="AO16" s="222">
        <v>2293561.5499999998</v>
      </c>
      <c r="AP16" s="222">
        <v>2123583.19</v>
      </c>
      <c r="AQ16" s="222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8">
        <v>84.79904791982085</v>
      </c>
      <c r="D17" s="219">
        <v>108.55793877235132</v>
      </c>
      <c r="E17" s="219">
        <v>124.89683916108375</v>
      </c>
      <c r="F17" s="219">
        <v>138.28996695676636</v>
      </c>
      <c r="G17" s="219">
        <v>115.38530827077689</v>
      </c>
      <c r="H17" s="76">
        <f t="shared" si="11"/>
        <v>-0.16562776888326369</v>
      </c>
      <c r="I17" s="218">
        <v>80.63</v>
      </c>
      <c r="J17" s="219">
        <v>95.86</v>
      </c>
      <c r="K17" s="219">
        <v>113.97</v>
      </c>
      <c r="L17" s="219">
        <v>122.94</v>
      </c>
      <c r="M17" s="219">
        <v>91.08</v>
      </c>
      <c r="N17" s="76">
        <f t="shared" si="0"/>
        <v>-0.25915080527086387</v>
      </c>
      <c r="P17" s="19" t="s">
        <v>54</v>
      </c>
      <c r="Q17" s="218">
        <v>25.330788310187259</v>
      </c>
      <c r="R17" s="219">
        <v>77.907610986334461</v>
      </c>
      <c r="S17" s="219">
        <v>103.81438075227631</v>
      </c>
      <c r="T17" s="219">
        <v>119.46333206455625</v>
      </c>
      <c r="U17" s="219">
        <v>98.652309276117307</v>
      </c>
      <c r="V17" s="76">
        <f t="shared" si="1"/>
        <v>-0.17420427196181809</v>
      </c>
      <c r="W17" s="218">
        <v>29.03</v>
      </c>
      <c r="X17" s="219">
        <v>65.599999999999994</v>
      </c>
      <c r="Y17" s="219">
        <v>86.93</v>
      </c>
      <c r="Z17" s="219">
        <v>98.95</v>
      </c>
      <c r="AA17" s="219">
        <v>72.53</v>
      </c>
      <c r="AB17" s="76">
        <f t="shared" si="2"/>
        <v>-0.26700353713996972</v>
      </c>
      <c r="AD17" s="19" t="s">
        <v>54</v>
      </c>
      <c r="AE17" s="220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21">
        <v>882765.87</v>
      </c>
      <c r="AN17" s="222">
        <v>5533119.9100000001</v>
      </c>
      <c r="AO17" s="222">
        <v>7023051.9699999997</v>
      </c>
      <c r="AP17" s="222">
        <v>8349188.1500000004</v>
      </c>
      <c r="AQ17" s="222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8">
        <v>79.290809248569559</v>
      </c>
      <c r="D18" s="219">
        <v>62.000242937734313</v>
      </c>
      <c r="E18" s="219">
        <v>71.091270430905183</v>
      </c>
      <c r="F18" s="219">
        <v>77.162788348329599</v>
      </c>
      <c r="G18" s="219">
        <v>77.905957326338452</v>
      </c>
      <c r="H18" s="76">
        <f t="shared" si="11"/>
        <v>9.6311835525437761E-3</v>
      </c>
      <c r="I18" s="218">
        <v>79.44</v>
      </c>
      <c r="J18" s="219">
        <v>51.13</v>
      </c>
      <c r="K18" s="219">
        <v>53.39</v>
      </c>
      <c r="L18" s="219">
        <v>54.91</v>
      </c>
      <c r="M18" s="219">
        <v>77.97</v>
      </c>
      <c r="N18" s="76">
        <f t="shared" si="0"/>
        <v>0.4199599344381717</v>
      </c>
      <c r="P18" s="23" t="s">
        <v>55</v>
      </c>
      <c r="Q18" s="218">
        <v>16.728878531526679</v>
      </c>
      <c r="R18" s="219">
        <v>42.193841171498114</v>
      </c>
      <c r="S18" s="219">
        <v>57.98342362668452</v>
      </c>
      <c r="T18" s="219">
        <v>63.589757842486854</v>
      </c>
      <c r="U18" s="219">
        <v>61.640685361972558</v>
      </c>
      <c r="V18" s="76">
        <f t="shared" si="1"/>
        <v>-3.0650729718804559E-2</v>
      </c>
      <c r="W18" s="218">
        <v>30.5</v>
      </c>
      <c r="X18" s="219">
        <v>34.869999999999997</v>
      </c>
      <c r="Y18" s="219">
        <v>38.43</v>
      </c>
      <c r="Z18" s="219">
        <v>39.17</v>
      </c>
      <c r="AA18" s="219">
        <v>55.49</v>
      </c>
      <c r="AB18" s="76">
        <f t="shared" si="2"/>
        <v>0.41664539188154204</v>
      </c>
      <c r="AD18" s="23" t="s">
        <v>55</v>
      </c>
      <c r="AE18" s="220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21">
        <v>848948.24</v>
      </c>
      <c r="AN18" s="222">
        <v>1322071.6100000001</v>
      </c>
      <c r="AO18" s="222">
        <v>1460689.78</v>
      </c>
      <c r="AP18" s="222">
        <v>1532384.51</v>
      </c>
      <c r="AQ18" s="222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167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168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170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171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6592.4915951569301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172</v>
      </c>
      <c r="C27" s="282"/>
      <c r="D27" s="282"/>
      <c r="E27" s="282"/>
      <c r="F27" s="282"/>
      <c r="G27" s="282"/>
      <c r="H27" s="282"/>
      <c r="I27" s="146"/>
      <c r="P27" s="282" t="s">
        <v>173</v>
      </c>
      <c r="Q27" s="282"/>
      <c r="R27" s="282"/>
      <c r="S27" s="282"/>
      <c r="T27" s="282"/>
      <c r="U27" s="282"/>
      <c r="V27" s="282"/>
      <c r="W27" s="282"/>
      <c r="AE27" s="282" t="s">
        <v>174</v>
      </c>
      <c r="AF27" s="282"/>
      <c r="AG27" s="282"/>
      <c r="AH27" s="282"/>
      <c r="AI27" s="282"/>
      <c r="AJ27" s="282"/>
      <c r="AK27" s="282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6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6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167</v>
      </c>
      <c r="C43" s="280"/>
      <c r="D43" s="280"/>
      <c r="E43" s="280"/>
      <c r="F43" s="280"/>
      <c r="G43" s="280"/>
      <c r="H43" s="280"/>
      <c r="P43" s="280" t="s">
        <v>168</v>
      </c>
      <c r="Q43" s="280"/>
      <c r="R43" s="280"/>
      <c r="S43" s="280"/>
      <c r="T43" s="280"/>
      <c r="U43" s="280"/>
      <c r="V43" s="280"/>
      <c r="W43" s="280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170</v>
      </c>
      <c r="C44" s="280"/>
      <c r="D44" s="280"/>
      <c r="E44" s="280"/>
      <c r="F44" s="280"/>
      <c r="G44" s="280"/>
      <c r="H44" s="280"/>
      <c r="P44" s="319" t="s">
        <v>171</v>
      </c>
      <c r="Q44" s="319"/>
      <c r="R44" s="319"/>
      <c r="S44" s="319"/>
      <c r="T44" s="319"/>
      <c r="U44" s="319"/>
      <c r="V44" s="319"/>
      <c r="W44" s="319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94B61-A80F-46C3-8C0B-F78E1F7EABA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86.17</v>
      </c>
      <c r="L6" s="228">
        <v>87.38</v>
      </c>
      <c r="M6" s="228">
        <v>94.03</v>
      </c>
      <c r="N6" s="228">
        <v>102.38</v>
      </c>
      <c r="O6" s="228">
        <v>107.69</v>
      </c>
      <c r="P6" s="95">
        <f t="shared" ref="P6:P51" si="2">IFERROR(O6/N6-1,"-")</f>
        <v>5.1865598749755826E-2</v>
      </c>
      <c r="Q6" s="227">
        <f t="shared" ref="Q6:Q51" si="3">IFERROR(O6-N6,"-")</f>
        <v>5.3100000000000023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95.22</v>
      </c>
      <c r="L7" s="230">
        <v>93.56</v>
      </c>
      <c r="M7" s="230">
        <v>102.22</v>
      </c>
      <c r="N7" s="230">
        <v>110.27</v>
      </c>
      <c r="O7" s="230">
        <v>115.62</v>
      </c>
      <c r="P7" s="98">
        <f t="shared" si="2"/>
        <v>4.851727577763687E-2</v>
      </c>
      <c r="Q7" s="229">
        <f t="shared" si="3"/>
        <v>5.3500000000000085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104.71</v>
      </c>
      <c r="L8" s="232">
        <v>100.8</v>
      </c>
      <c r="M8" s="232">
        <v>109.95</v>
      </c>
      <c r="N8" s="232">
        <v>118.34</v>
      </c>
      <c r="O8" s="232">
        <v>124.12</v>
      </c>
      <c r="P8" s="100">
        <f t="shared" si="2"/>
        <v>4.8842318742606139E-2</v>
      </c>
      <c r="Q8" s="231">
        <f t="shared" si="3"/>
        <v>5.7800000000000011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44.93</v>
      </c>
      <c r="L9" s="232">
        <v>53.93</v>
      </c>
      <c r="M9" s="232">
        <v>58.18</v>
      </c>
      <c r="N9" s="232">
        <v>63.87</v>
      </c>
      <c r="O9" s="232">
        <v>68.12</v>
      </c>
      <c r="P9" s="100">
        <f t="shared" si="2"/>
        <v>6.6541412243619869E-2</v>
      </c>
      <c r="Q9" s="231">
        <f t="shared" si="3"/>
        <v>4.2500000000000071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55.87</v>
      </c>
      <c r="L10" s="230">
        <v>62</v>
      </c>
      <c r="M10" s="230">
        <v>61.19</v>
      </c>
      <c r="N10" s="230">
        <v>72.44</v>
      </c>
      <c r="O10" s="230">
        <v>78.62</v>
      </c>
      <c r="P10" s="98">
        <f t="shared" si="2"/>
        <v>8.5311982330204428E-2</v>
      </c>
      <c r="Q10" s="229">
        <f t="shared" si="3"/>
        <v>6.1800000000000068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112.98</v>
      </c>
      <c r="L11" s="234">
        <v>108.31</v>
      </c>
      <c r="M11" s="234">
        <v>112.07</v>
      </c>
      <c r="N11" s="234">
        <v>120.74</v>
      </c>
      <c r="O11" s="234">
        <v>123.41</v>
      </c>
      <c r="P11" s="102">
        <f t="shared" si="2"/>
        <v>2.2113632598973032E-2</v>
      </c>
      <c r="Q11" s="233">
        <f t="shared" si="3"/>
        <v>2.6700000000000017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121.35</v>
      </c>
      <c r="L12" s="230">
        <v>114.25</v>
      </c>
      <c r="M12" s="230">
        <v>121.58</v>
      </c>
      <c r="N12" s="230">
        <v>131.06</v>
      </c>
      <c r="O12" s="230">
        <v>134.24</v>
      </c>
      <c r="P12" s="98">
        <f t="shared" si="2"/>
        <v>2.4263696017091441E-2</v>
      </c>
      <c r="Q12" s="229">
        <f t="shared" si="3"/>
        <v>3.1800000000000068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122.22</v>
      </c>
      <c r="L13" s="232">
        <v>121.39</v>
      </c>
      <c r="M13" s="232">
        <v>129.54</v>
      </c>
      <c r="N13" s="232">
        <v>139.09</v>
      </c>
      <c r="O13" s="232">
        <v>143.36000000000001</v>
      </c>
      <c r="P13" s="100">
        <f t="shared" si="2"/>
        <v>3.0699547055863086E-2</v>
      </c>
      <c r="Q13" s="231">
        <f t="shared" si="3"/>
        <v>4.2700000000000102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35.49</v>
      </c>
      <c r="L14" s="232">
        <v>48.12</v>
      </c>
      <c r="M14" s="232">
        <v>49.27</v>
      </c>
      <c r="N14" s="232">
        <v>51.81</v>
      </c>
      <c r="O14" s="232">
        <v>55.62</v>
      </c>
      <c r="P14" s="100">
        <f t="shared" si="2"/>
        <v>7.3537927041111617E-2</v>
      </c>
      <c r="Q14" s="231">
        <f t="shared" si="3"/>
        <v>3.8099999999999952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66.459999999999994</v>
      </c>
      <c r="L15" s="230">
        <v>72.819999999999993</v>
      </c>
      <c r="M15" s="230">
        <v>61.59</v>
      </c>
      <c r="N15" s="230">
        <v>71.89</v>
      </c>
      <c r="O15" s="230">
        <v>74.7</v>
      </c>
      <c r="P15" s="98">
        <f t="shared" si="2"/>
        <v>3.9087494783697441E-2</v>
      </c>
      <c r="Q15" s="229">
        <f t="shared" si="3"/>
        <v>2.8100000000000023</v>
      </c>
    </row>
    <row r="16" spans="2:17" x14ac:dyDescent="0.25">
      <c r="B16" s="93" t="s">
        <v>46</v>
      </c>
      <c r="C16" s="233">
        <v>107.11</v>
      </c>
      <c r="D16" s="233">
        <v>119.42</v>
      </c>
      <c r="E16" s="233">
        <v>126.49</v>
      </c>
      <c r="F16" s="233">
        <v>131.02000000000001</v>
      </c>
      <c r="G16" s="233">
        <v>139.02000000000001</v>
      </c>
      <c r="H16" s="233">
        <v>151.54</v>
      </c>
      <c r="I16" s="102">
        <f t="shared" si="0"/>
        <v>9.0058984318802882E-2</v>
      </c>
      <c r="J16" s="233">
        <f t="shared" si="1"/>
        <v>12.519999999999982</v>
      </c>
      <c r="K16" s="234">
        <v>112.98</v>
      </c>
      <c r="L16" s="234">
        <v>108.31</v>
      </c>
      <c r="M16" s="234">
        <v>112.07</v>
      </c>
      <c r="N16" s="234">
        <v>120.74</v>
      </c>
      <c r="O16" s="234">
        <v>123.41</v>
      </c>
      <c r="P16" s="102">
        <f t="shared" si="2"/>
        <v>2.2113632598973032E-2</v>
      </c>
      <c r="Q16" s="233">
        <f t="shared" si="3"/>
        <v>2.6700000000000017</v>
      </c>
    </row>
    <row r="17" spans="2:17" x14ac:dyDescent="0.25">
      <c r="B17" s="96" t="s">
        <v>62</v>
      </c>
      <c r="C17" s="229">
        <v>115.8</v>
      </c>
      <c r="D17" s="229">
        <v>130.44999999999999</v>
      </c>
      <c r="E17" s="229">
        <v>134.97</v>
      </c>
      <c r="F17" s="229">
        <v>140.36000000000001</v>
      </c>
      <c r="G17" s="229">
        <v>150.84</v>
      </c>
      <c r="H17" s="229">
        <v>166.04</v>
      </c>
      <c r="I17" s="98">
        <f t="shared" si="0"/>
        <v>0.10076902678334654</v>
      </c>
      <c r="J17" s="229">
        <f t="shared" si="1"/>
        <v>15.199999999999989</v>
      </c>
      <c r="K17" s="230">
        <v>121.35</v>
      </c>
      <c r="L17" s="230">
        <v>114.25</v>
      </c>
      <c r="M17" s="230">
        <v>121.58</v>
      </c>
      <c r="N17" s="230">
        <v>131.06</v>
      </c>
      <c r="O17" s="230">
        <v>134.24</v>
      </c>
      <c r="P17" s="98">
        <f t="shared" si="2"/>
        <v>2.4263696017091441E-2</v>
      </c>
      <c r="Q17" s="229">
        <f t="shared" si="3"/>
        <v>3.1800000000000068</v>
      </c>
    </row>
    <row r="18" spans="2:17" x14ac:dyDescent="0.25">
      <c r="B18" s="99" t="s">
        <v>63</v>
      </c>
      <c r="C18" s="231">
        <v>125.04</v>
      </c>
      <c r="D18" s="231">
        <v>138.85</v>
      </c>
      <c r="E18" s="231">
        <v>143.38999999999999</v>
      </c>
      <c r="F18" s="231">
        <v>150.34</v>
      </c>
      <c r="G18" s="231">
        <v>161.43</v>
      </c>
      <c r="H18" s="231">
        <v>176.82</v>
      </c>
      <c r="I18" s="100">
        <f t="shared" si="0"/>
        <v>9.5335439509384834E-2</v>
      </c>
      <c r="J18" s="231">
        <f t="shared" si="1"/>
        <v>15.389999999999986</v>
      </c>
      <c r="K18" s="232">
        <v>122.22</v>
      </c>
      <c r="L18" s="232">
        <v>121.39</v>
      </c>
      <c r="M18" s="232">
        <v>129.54</v>
      </c>
      <c r="N18" s="232">
        <v>139.09</v>
      </c>
      <c r="O18" s="232">
        <v>143.36000000000001</v>
      </c>
      <c r="P18" s="100">
        <f t="shared" si="2"/>
        <v>3.0699547055863086E-2</v>
      </c>
      <c r="Q18" s="231">
        <f t="shared" si="3"/>
        <v>4.2700000000000102</v>
      </c>
    </row>
    <row r="19" spans="2:17" x14ac:dyDescent="0.25">
      <c r="B19" s="99" t="s">
        <v>64</v>
      </c>
      <c r="C19" s="231">
        <v>63.73</v>
      </c>
      <c r="D19" s="231">
        <v>65.55</v>
      </c>
      <c r="E19" s="231">
        <v>60.97</v>
      </c>
      <c r="F19" s="231">
        <v>62.16</v>
      </c>
      <c r="G19" s="231">
        <v>63.03</v>
      </c>
      <c r="H19" s="231">
        <v>64.42</v>
      </c>
      <c r="I19" s="100">
        <f t="shared" si="0"/>
        <v>2.2052990639378045E-2</v>
      </c>
      <c r="J19" s="231">
        <f t="shared" si="1"/>
        <v>1.3900000000000006</v>
      </c>
      <c r="K19" s="232">
        <v>35.49</v>
      </c>
      <c r="L19" s="232">
        <v>48.12</v>
      </c>
      <c r="M19" s="232">
        <v>49.27</v>
      </c>
      <c r="N19" s="232">
        <v>51.81</v>
      </c>
      <c r="O19" s="232">
        <v>55.62</v>
      </c>
      <c r="P19" s="100">
        <f t="shared" si="2"/>
        <v>7.3537927041111617E-2</v>
      </c>
      <c r="Q19" s="231">
        <f t="shared" si="3"/>
        <v>3.8099999999999952</v>
      </c>
    </row>
    <row r="20" spans="2:17" x14ac:dyDescent="0.25">
      <c r="B20" s="96" t="s">
        <v>65</v>
      </c>
      <c r="C20" s="229">
        <v>72.42</v>
      </c>
      <c r="D20" s="229">
        <v>76.66</v>
      </c>
      <c r="E20" s="229">
        <v>74.13</v>
      </c>
      <c r="F20" s="229">
        <v>78.930000000000007</v>
      </c>
      <c r="G20" s="229">
        <v>83.06</v>
      </c>
      <c r="H20" s="229">
        <v>86.47</v>
      </c>
      <c r="I20" s="98">
        <f t="shared" si="0"/>
        <v>4.1054659282446337E-2</v>
      </c>
      <c r="J20" s="229">
        <f t="shared" si="1"/>
        <v>3.4099999999999966</v>
      </c>
      <c r="K20" s="230">
        <v>66.459999999999994</v>
      </c>
      <c r="L20" s="230">
        <v>72.819999999999993</v>
      </c>
      <c r="M20" s="230">
        <v>61.59</v>
      </c>
      <c r="N20" s="230">
        <v>71.89</v>
      </c>
      <c r="O20" s="230">
        <v>74.7</v>
      </c>
      <c r="P20" s="98">
        <f t="shared" si="2"/>
        <v>3.9087494783697441E-2</v>
      </c>
      <c r="Q20" s="229">
        <f t="shared" si="3"/>
        <v>2.8100000000000023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50.39</v>
      </c>
      <c r="L21" s="234">
        <v>66.709999999999994</v>
      </c>
      <c r="M21" s="234">
        <v>58.18</v>
      </c>
      <c r="N21" s="234">
        <v>76.709999999999994</v>
      </c>
      <c r="O21" s="234">
        <v>85.07</v>
      </c>
      <c r="P21" s="102">
        <f t="shared" si="2"/>
        <v>0.10898187980706564</v>
      </c>
      <c r="Q21" s="233">
        <f t="shared" si="3"/>
        <v>8.36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50.39</v>
      </c>
      <c r="L22" s="230">
        <v>66.709999999999994</v>
      </c>
      <c r="M22" s="230">
        <v>57.99</v>
      </c>
      <c r="N22" s="230">
        <v>76.84</v>
      </c>
      <c r="O22" s="230">
        <v>85.03</v>
      </c>
      <c r="P22" s="98">
        <f t="shared" si="2"/>
        <v>0.1065851119208745</v>
      </c>
      <c r="Q22" s="229">
        <f t="shared" si="3"/>
        <v>8.1899999999999977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160.93</v>
      </c>
      <c r="L24" s="234">
        <v>104.86</v>
      </c>
      <c r="M24" s="234">
        <v>153.51</v>
      </c>
      <c r="N24" s="234">
        <v>130.86000000000001</v>
      </c>
      <c r="O24" s="234">
        <v>161.69999999999999</v>
      </c>
      <c r="P24" s="102">
        <f t="shared" si="2"/>
        <v>0.23567171022466726</v>
      </c>
      <c r="Q24" s="233">
        <f t="shared" si="3"/>
        <v>30.839999999999975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159.79</v>
      </c>
      <c r="L25" s="230">
        <v>100.03</v>
      </c>
      <c r="M25" s="230">
        <v>149.26</v>
      </c>
      <c r="N25" s="230">
        <v>130.86000000000001</v>
      </c>
      <c r="O25" s="230">
        <v>167.18</v>
      </c>
      <c r="P25" s="98">
        <f t="shared" si="2"/>
        <v>0.27754852514137229</v>
      </c>
      <c r="Q25" s="229">
        <f t="shared" si="3"/>
        <v>36.319999999999993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159.79</v>
      </c>
      <c r="L26" s="232">
        <v>0</v>
      </c>
      <c r="M26" s="232">
        <v>149.26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33.96</v>
      </c>
      <c r="L28" s="234">
        <v>46.88</v>
      </c>
      <c r="M28" s="234">
        <v>54.44</v>
      </c>
      <c r="N28" s="234">
        <v>58.54</v>
      </c>
      <c r="O28" s="234">
        <v>66.95</v>
      </c>
      <c r="P28" s="102">
        <f t="shared" si="2"/>
        <v>0.14366245302357372</v>
      </c>
      <c r="Q28" s="233">
        <f t="shared" si="3"/>
        <v>8.4100000000000037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36.47</v>
      </c>
      <c r="L29" s="230">
        <v>49.86</v>
      </c>
      <c r="M29" s="230">
        <v>58.2</v>
      </c>
      <c r="N29" s="230">
        <v>61.51</v>
      </c>
      <c r="O29" s="230">
        <v>71.97</v>
      </c>
      <c r="P29" s="98">
        <f t="shared" si="2"/>
        <v>0.1700536498130385</v>
      </c>
      <c r="Q29" s="229">
        <f t="shared" si="3"/>
        <v>10.46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41.4</v>
      </c>
      <c r="L30" s="232">
        <v>51.38</v>
      </c>
      <c r="M30" s="232">
        <v>60.53</v>
      </c>
      <c r="N30" s="232">
        <v>63.9</v>
      </c>
      <c r="O30" s="232">
        <v>75.59</v>
      </c>
      <c r="P30" s="100">
        <f t="shared" si="2"/>
        <v>0.18294209702660424</v>
      </c>
      <c r="Q30" s="231">
        <f t="shared" si="3"/>
        <v>11.690000000000005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27.63</v>
      </c>
      <c r="L31" s="232">
        <v>38.99</v>
      </c>
      <c r="M31" s="232">
        <v>43.24</v>
      </c>
      <c r="N31" s="232">
        <v>45.79</v>
      </c>
      <c r="O31" s="232">
        <v>49.31</v>
      </c>
      <c r="P31" s="100">
        <f t="shared" si="2"/>
        <v>7.6872679624372164E-2</v>
      </c>
      <c r="Q31" s="231">
        <f t="shared" si="3"/>
        <v>3.5200000000000031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29.17</v>
      </c>
      <c r="L32" s="230">
        <v>33.19</v>
      </c>
      <c r="M32" s="230">
        <v>37.479999999999997</v>
      </c>
      <c r="N32" s="230">
        <v>43.95</v>
      </c>
      <c r="O32" s="230">
        <v>46.29</v>
      </c>
      <c r="P32" s="98">
        <f t="shared" si="2"/>
        <v>5.3242320819112621E-2</v>
      </c>
      <c r="Q32" s="229">
        <f t="shared" si="3"/>
        <v>2.3399999999999963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80.28</v>
      </c>
      <c r="L33" s="234">
        <v>82.54</v>
      </c>
      <c r="M33" s="234">
        <v>86.96</v>
      </c>
      <c r="N33" s="234">
        <v>99.78</v>
      </c>
      <c r="O33" s="234">
        <v>106.08</v>
      </c>
      <c r="P33" s="102">
        <f t="shared" si="2"/>
        <v>6.3138905592303063E-2</v>
      </c>
      <c r="Q33" s="233">
        <f t="shared" si="3"/>
        <v>6.2999999999999972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80.28</v>
      </c>
      <c r="L34" s="230">
        <v>82.54</v>
      </c>
      <c r="M34" s="230">
        <v>86.96</v>
      </c>
      <c r="N34" s="230">
        <v>99.78</v>
      </c>
      <c r="O34" s="230">
        <v>106.08</v>
      </c>
      <c r="P34" s="98">
        <f t="shared" si="2"/>
        <v>6.3138905592303063E-2</v>
      </c>
      <c r="Q34" s="229">
        <f t="shared" si="3"/>
        <v>6.2999999999999972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92.13</v>
      </c>
      <c r="L35" s="234">
        <v>110.06</v>
      </c>
      <c r="M35" s="234">
        <v>137.72</v>
      </c>
      <c r="N35" s="234">
        <v>134.81</v>
      </c>
      <c r="O35" s="234">
        <v>156.78</v>
      </c>
      <c r="P35" s="102">
        <f t="shared" si="2"/>
        <v>0.16297010607521689</v>
      </c>
      <c r="Q35" s="233">
        <f t="shared" si="3"/>
        <v>21.97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92.18</v>
      </c>
      <c r="L36" s="230">
        <v>121.74</v>
      </c>
      <c r="M36" s="230">
        <v>147.33000000000001</v>
      </c>
      <c r="N36" s="230">
        <v>145.06</v>
      </c>
      <c r="O36" s="230">
        <v>171.52</v>
      </c>
      <c r="P36" s="98">
        <f t="shared" si="2"/>
        <v>0.18240727974631188</v>
      </c>
      <c r="Q36" s="229">
        <f t="shared" si="3"/>
        <v>26.460000000000008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63.95</v>
      </c>
      <c r="L37" s="230">
        <v>51.26</v>
      </c>
      <c r="M37" s="230">
        <v>89.3</v>
      </c>
      <c r="N37" s="230">
        <v>73.790000000000006</v>
      </c>
      <c r="O37" s="230">
        <v>80.510000000000005</v>
      </c>
      <c r="P37" s="98">
        <f t="shared" si="2"/>
        <v>9.1069250575958716E-2</v>
      </c>
      <c r="Q37" s="229">
        <f t="shared" si="3"/>
        <v>6.7199999999999989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65.77</v>
      </c>
      <c r="L38" s="234">
        <v>71.44</v>
      </c>
      <c r="M38" s="234">
        <v>78.97</v>
      </c>
      <c r="N38" s="234">
        <v>79.5</v>
      </c>
      <c r="O38" s="234">
        <v>90.02</v>
      </c>
      <c r="P38" s="102">
        <f t="shared" si="2"/>
        <v>0.13232704402515716</v>
      </c>
      <c r="Q38" s="233">
        <f t="shared" si="3"/>
        <v>10.519999999999996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65.77</v>
      </c>
      <c r="L39" s="230">
        <v>71.44</v>
      </c>
      <c r="M39" s="230">
        <v>78.97</v>
      </c>
      <c r="N39" s="230">
        <v>79.5</v>
      </c>
      <c r="O39" s="230">
        <v>90.02</v>
      </c>
      <c r="P39" s="98">
        <f t="shared" si="2"/>
        <v>0.13232704402515716</v>
      </c>
      <c r="Q39" s="229">
        <f t="shared" si="3"/>
        <v>10.519999999999996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72.2</v>
      </c>
      <c r="L40" s="232">
        <v>84.79</v>
      </c>
      <c r="M40" s="232">
        <v>93.22</v>
      </c>
      <c r="N40" s="232">
        <v>93.48</v>
      </c>
      <c r="O40" s="232">
        <v>102.66</v>
      </c>
      <c r="P40" s="100">
        <f t="shared" si="2"/>
        <v>9.8202824133504452E-2</v>
      </c>
      <c r="Q40" s="231">
        <f t="shared" si="3"/>
        <v>9.1799999999999926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56.46</v>
      </c>
      <c r="L41" s="232">
        <v>54.77</v>
      </c>
      <c r="M41" s="232">
        <v>60.7</v>
      </c>
      <c r="N41" s="232">
        <v>62.18</v>
      </c>
      <c r="O41" s="232">
        <v>67.88</v>
      </c>
      <c r="P41" s="100">
        <f t="shared" si="2"/>
        <v>9.1669347056931416E-2</v>
      </c>
      <c r="Q41" s="231">
        <f t="shared" si="3"/>
        <v>5.6999999999999957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80.63</v>
      </c>
      <c r="L42" s="234">
        <v>95.86</v>
      </c>
      <c r="M42" s="234">
        <v>113.97</v>
      </c>
      <c r="N42" s="234">
        <v>122.94</v>
      </c>
      <c r="O42" s="234">
        <v>91.08</v>
      </c>
      <c r="P42" s="102">
        <f t="shared" si="2"/>
        <v>-0.25915080527086387</v>
      </c>
      <c r="Q42" s="233">
        <f t="shared" si="3"/>
        <v>-31.86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94.86</v>
      </c>
      <c r="L43" s="230">
        <v>101.74</v>
      </c>
      <c r="M43" s="230">
        <v>120.85</v>
      </c>
      <c r="N43" s="230">
        <v>130.04</v>
      </c>
      <c r="O43" s="230">
        <v>93.36</v>
      </c>
      <c r="P43" s="98">
        <f t="shared" si="2"/>
        <v>-0.28206705629037221</v>
      </c>
      <c r="Q43" s="229">
        <f t="shared" si="3"/>
        <v>-36.679999999999993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109.9</v>
      </c>
      <c r="M44" s="232">
        <v>126.67</v>
      </c>
      <c r="N44" s="232">
        <v>137.72</v>
      </c>
      <c r="O44" s="232">
        <v>90.94</v>
      </c>
      <c r="P44" s="100">
        <f t="shared" si="2"/>
        <v>-0.33967470229451058</v>
      </c>
      <c r="Q44" s="231">
        <f t="shared" si="3"/>
        <v>-46.78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74.56</v>
      </c>
      <c r="M45" s="232">
        <v>99.77</v>
      </c>
      <c r="N45" s="232">
        <v>99.71</v>
      </c>
      <c r="O45" s="232">
        <v>103.12</v>
      </c>
      <c r="P45" s="100">
        <f t="shared" si="2"/>
        <v>3.4199177615083842E-2</v>
      </c>
      <c r="Q45" s="231">
        <f t="shared" si="3"/>
        <v>3.4100000000000108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38.590000000000003</v>
      </c>
      <c r="L46" s="230">
        <v>42.61</v>
      </c>
      <c r="M46" s="230">
        <v>59.51</v>
      </c>
      <c r="N46" s="230">
        <v>68.319999999999993</v>
      </c>
      <c r="O46" s="230">
        <v>74.400000000000006</v>
      </c>
      <c r="P46" s="98">
        <f t="shared" si="2"/>
        <v>8.8992974238875977E-2</v>
      </c>
      <c r="Q46" s="229">
        <f t="shared" si="3"/>
        <v>6.0800000000000125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79.44</v>
      </c>
      <c r="L47" s="234">
        <v>51.13</v>
      </c>
      <c r="M47" s="234">
        <v>53.39</v>
      </c>
      <c r="N47" s="234">
        <v>54.91</v>
      </c>
      <c r="O47" s="234">
        <v>77.97</v>
      </c>
      <c r="P47" s="102">
        <f t="shared" si="2"/>
        <v>0.4199599344381717</v>
      </c>
      <c r="Q47" s="233">
        <f t="shared" si="3"/>
        <v>23.060000000000002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79.84</v>
      </c>
      <c r="L48" s="230">
        <v>51.4</v>
      </c>
      <c r="M48" s="230">
        <v>52.45</v>
      </c>
      <c r="N48" s="230">
        <v>55.89</v>
      </c>
      <c r="O48" s="230">
        <v>80.12</v>
      </c>
      <c r="P48" s="98">
        <f t="shared" si="2"/>
        <v>0.43353014850599392</v>
      </c>
      <c r="Q48" s="229">
        <f t="shared" si="3"/>
        <v>24.230000000000004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75.88</v>
      </c>
      <c r="L49" s="232">
        <v>56.79</v>
      </c>
      <c r="M49" s="232">
        <v>57.55</v>
      </c>
      <c r="N49" s="232">
        <v>58.48</v>
      </c>
      <c r="O49" s="232">
        <v>91.49</v>
      </c>
      <c r="P49" s="100">
        <f t="shared" si="2"/>
        <v>0.56446648426812596</v>
      </c>
      <c r="Q49" s="231">
        <f t="shared" si="3"/>
        <v>33.01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114.9</v>
      </c>
      <c r="L50" s="232">
        <v>40.46</v>
      </c>
      <c r="M50" s="232">
        <v>40.31</v>
      </c>
      <c r="N50" s="232">
        <v>49.95</v>
      </c>
      <c r="O50" s="232">
        <v>53</v>
      </c>
      <c r="P50" s="100">
        <f t="shared" si="2"/>
        <v>6.1061061061060906E-2</v>
      </c>
      <c r="Q50" s="231">
        <f t="shared" si="3"/>
        <v>3.0499999999999972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164.19</v>
      </c>
      <c r="L51" s="230">
        <v>132.30000000000001</v>
      </c>
      <c r="M51" s="230">
        <v>118.26</v>
      </c>
      <c r="N51" s="230">
        <v>45.82</v>
      </c>
      <c r="O51" s="230">
        <v>84.07</v>
      </c>
      <c r="P51" s="98">
        <f t="shared" si="2"/>
        <v>0.83478830205150567</v>
      </c>
      <c r="Q51" s="229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85823-4E81-4A26-824A-28FD37074A5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29.15</v>
      </c>
      <c r="L6" s="228">
        <v>61.04</v>
      </c>
      <c r="M6" s="228">
        <v>68.22</v>
      </c>
      <c r="N6" s="228">
        <v>77.86</v>
      </c>
      <c r="O6" s="228">
        <v>81.08</v>
      </c>
      <c r="P6" s="95">
        <f t="shared" ref="P6:P51" si="2">IFERROR(O6/N6-1,"-")</f>
        <v>4.1356280503467735E-2</v>
      </c>
      <c r="Q6" s="227">
        <f t="shared" ref="Q6:Q51" si="3">IFERROR(O6-N6,"-")</f>
        <v>3.2199999999999989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37.21</v>
      </c>
      <c r="L7" s="230">
        <v>67.489999999999995</v>
      </c>
      <c r="M7" s="230">
        <v>77.17</v>
      </c>
      <c r="N7" s="230">
        <v>85.04</v>
      </c>
      <c r="O7" s="230">
        <v>88.82</v>
      </c>
      <c r="P7" s="98">
        <f t="shared" si="2"/>
        <v>4.4449670743179626E-2</v>
      </c>
      <c r="Q7" s="229">
        <f t="shared" si="3"/>
        <v>3.7799999999999869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41.83</v>
      </c>
      <c r="L8" s="232">
        <v>74.41</v>
      </c>
      <c r="M8" s="232">
        <v>84.42</v>
      </c>
      <c r="N8" s="232">
        <v>92.88</v>
      </c>
      <c r="O8" s="232">
        <v>96.25</v>
      </c>
      <c r="P8" s="100">
        <f t="shared" si="2"/>
        <v>3.6283376399655509E-2</v>
      </c>
      <c r="Q8" s="231">
        <f t="shared" si="3"/>
        <v>3.3700000000000045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15.72</v>
      </c>
      <c r="L9" s="232">
        <v>34.58</v>
      </c>
      <c r="M9" s="232">
        <v>40.07</v>
      </c>
      <c r="N9" s="232">
        <v>44.77</v>
      </c>
      <c r="O9" s="232">
        <v>49.74</v>
      </c>
      <c r="P9" s="100">
        <f t="shared" si="2"/>
        <v>0.11101183828456551</v>
      </c>
      <c r="Q9" s="231">
        <f t="shared" si="3"/>
        <v>4.9699999999999989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13.04</v>
      </c>
      <c r="L10" s="230">
        <v>38.340000000000003</v>
      </c>
      <c r="M10" s="230">
        <v>38.380000000000003</v>
      </c>
      <c r="N10" s="230">
        <v>52.34</v>
      </c>
      <c r="O10" s="230">
        <v>55.16</v>
      </c>
      <c r="P10" s="98">
        <f t="shared" si="2"/>
        <v>5.3878486816965943E-2</v>
      </c>
      <c r="Q10" s="229">
        <f t="shared" si="3"/>
        <v>2.8199999999999932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38.03</v>
      </c>
      <c r="L11" s="234">
        <v>83.6</v>
      </c>
      <c r="M11" s="234">
        <v>89.91</v>
      </c>
      <c r="N11" s="234">
        <v>99.56</v>
      </c>
      <c r="O11" s="234">
        <v>98.01</v>
      </c>
      <c r="P11" s="102">
        <f t="shared" si="2"/>
        <v>-1.5568501406187152E-2</v>
      </c>
      <c r="Q11" s="233">
        <f t="shared" si="3"/>
        <v>-1.5499999999999972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45.63</v>
      </c>
      <c r="L12" s="230">
        <v>90.64</v>
      </c>
      <c r="M12" s="230">
        <v>100.62</v>
      </c>
      <c r="N12" s="230">
        <v>109.83</v>
      </c>
      <c r="O12" s="230">
        <v>109.22</v>
      </c>
      <c r="P12" s="98">
        <f t="shared" si="2"/>
        <v>-5.5540380588181559E-3</v>
      </c>
      <c r="Q12" s="229">
        <f t="shared" si="3"/>
        <v>-0.60999999999999943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50.11</v>
      </c>
      <c r="L13" s="232">
        <v>98.47</v>
      </c>
      <c r="M13" s="232">
        <v>108.06</v>
      </c>
      <c r="N13" s="232">
        <v>117.13</v>
      </c>
      <c r="O13" s="232">
        <v>116.81</v>
      </c>
      <c r="P13" s="100">
        <f t="shared" si="2"/>
        <v>-2.7320071715187799E-3</v>
      </c>
      <c r="Q13" s="231">
        <f t="shared" si="3"/>
        <v>-0.31999999999999318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1.46</v>
      </c>
      <c r="L14" s="232">
        <v>31.71</v>
      </c>
      <c r="M14" s="232">
        <v>38.020000000000003</v>
      </c>
      <c r="N14" s="232">
        <v>41.42</v>
      </c>
      <c r="O14" s="232">
        <v>44.68</v>
      </c>
      <c r="P14" s="100">
        <f t="shared" si="2"/>
        <v>7.8705939159826155E-2</v>
      </c>
      <c r="Q14" s="231">
        <f t="shared" si="3"/>
        <v>3.259999999999998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14.14</v>
      </c>
      <c r="L15" s="230">
        <v>48.39</v>
      </c>
      <c r="M15" s="230">
        <v>42.53</v>
      </c>
      <c r="N15" s="230">
        <v>55.08</v>
      </c>
      <c r="O15" s="230">
        <v>53.58</v>
      </c>
      <c r="P15" s="98">
        <f t="shared" si="2"/>
        <v>-2.7233115468409563E-2</v>
      </c>
      <c r="Q15" s="229">
        <f t="shared" si="3"/>
        <v>-1.5</v>
      </c>
    </row>
    <row r="16" spans="2:17" x14ac:dyDescent="0.25">
      <c r="B16" s="93" t="s">
        <v>46</v>
      </c>
      <c r="C16" s="233">
        <v>89.94</v>
      </c>
      <c r="D16" s="233">
        <v>61.17</v>
      </c>
      <c r="E16" s="233">
        <v>72.88</v>
      </c>
      <c r="F16" s="233">
        <v>107.72</v>
      </c>
      <c r="G16" s="233">
        <v>119.35</v>
      </c>
      <c r="H16" s="233">
        <v>131.18</v>
      </c>
      <c r="I16" s="102">
        <f t="shared" si="0"/>
        <v>9.9120234604105573E-2</v>
      </c>
      <c r="J16" s="233">
        <f t="shared" si="1"/>
        <v>11.830000000000013</v>
      </c>
      <c r="K16" s="234">
        <v>38.03</v>
      </c>
      <c r="L16" s="234">
        <v>83.6</v>
      </c>
      <c r="M16" s="234">
        <v>89.91</v>
      </c>
      <c r="N16" s="234">
        <v>99.56</v>
      </c>
      <c r="O16" s="234">
        <v>98.01</v>
      </c>
      <c r="P16" s="102">
        <f t="shared" si="2"/>
        <v>-1.5568501406187152E-2</v>
      </c>
      <c r="Q16" s="233">
        <f t="shared" si="3"/>
        <v>-1.5499999999999972</v>
      </c>
    </row>
    <row r="17" spans="2:17" x14ac:dyDescent="0.25">
      <c r="B17" s="96" t="s">
        <v>62</v>
      </c>
      <c r="C17" s="229">
        <v>98.21</v>
      </c>
      <c r="D17" s="229">
        <v>66.36</v>
      </c>
      <c r="E17" s="229">
        <v>79.650000000000006</v>
      </c>
      <c r="F17" s="229">
        <v>116.54</v>
      </c>
      <c r="G17" s="229">
        <v>130.88999999999999</v>
      </c>
      <c r="H17" s="229">
        <v>144.94</v>
      </c>
      <c r="I17" s="98">
        <f t="shared" si="0"/>
        <v>0.10734204293681726</v>
      </c>
      <c r="J17" s="229">
        <f t="shared" si="1"/>
        <v>14.050000000000011</v>
      </c>
      <c r="K17" s="230">
        <v>45.63</v>
      </c>
      <c r="L17" s="230">
        <v>90.64</v>
      </c>
      <c r="M17" s="230">
        <v>100.62</v>
      </c>
      <c r="N17" s="230">
        <v>109.83</v>
      </c>
      <c r="O17" s="230">
        <v>109.22</v>
      </c>
      <c r="P17" s="98">
        <f t="shared" si="2"/>
        <v>-5.5540380588181559E-3</v>
      </c>
      <c r="Q17" s="229">
        <f t="shared" si="3"/>
        <v>-0.60999999999999943</v>
      </c>
    </row>
    <row r="18" spans="2:17" x14ac:dyDescent="0.25">
      <c r="B18" s="99" t="s">
        <v>63</v>
      </c>
      <c r="C18" s="231">
        <v>106.38</v>
      </c>
      <c r="D18" s="231">
        <v>71.150000000000006</v>
      </c>
      <c r="E18" s="231">
        <v>85.14</v>
      </c>
      <c r="F18" s="231">
        <v>125.38</v>
      </c>
      <c r="G18" s="231">
        <v>140.15</v>
      </c>
      <c r="H18" s="231">
        <v>154.63999999999999</v>
      </c>
      <c r="I18" s="100">
        <f t="shared" si="0"/>
        <v>0.10338922582946819</v>
      </c>
      <c r="J18" s="231">
        <f t="shared" si="1"/>
        <v>14.489999999999981</v>
      </c>
      <c r="K18" s="232">
        <v>50.11</v>
      </c>
      <c r="L18" s="232">
        <v>98.47</v>
      </c>
      <c r="M18" s="232">
        <v>108.06</v>
      </c>
      <c r="N18" s="232">
        <v>117.13</v>
      </c>
      <c r="O18" s="232">
        <v>116.81</v>
      </c>
      <c r="P18" s="100">
        <f t="shared" si="2"/>
        <v>-2.7320071715187799E-3</v>
      </c>
      <c r="Q18" s="231">
        <f t="shared" si="3"/>
        <v>-0.31999999999999318</v>
      </c>
    </row>
    <row r="19" spans="2:17" x14ac:dyDescent="0.25">
      <c r="B19" s="99" t="s">
        <v>64</v>
      </c>
      <c r="C19" s="231">
        <v>53.15</v>
      </c>
      <c r="D19" s="231">
        <v>31.55</v>
      </c>
      <c r="E19" s="231">
        <v>34.18</v>
      </c>
      <c r="F19" s="231">
        <v>49.88</v>
      </c>
      <c r="G19" s="231">
        <v>54.45</v>
      </c>
      <c r="H19" s="231">
        <v>55.23</v>
      </c>
      <c r="I19" s="100">
        <f t="shared" si="0"/>
        <v>1.4325068870523205E-2</v>
      </c>
      <c r="J19" s="231">
        <f t="shared" si="1"/>
        <v>0.77999999999999403</v>
      </c>
      <c r="K19" s="232">
        <v>1.46</v>
      </c>
      <c r="L19" s="232">
        <v>31.71</v>
      </c>
      <c r="M19" s="232">
        <v>38.020000000000003</v>
      </c>
      <c r="N19" s="232">
        <v>41.42</v>
      </c>
      <c r="O19" s="232">
        <v>44.68</v>
      </c>
      <c r="P19" s="100">
        <f t="shared" si="2"/>
        <v>7.8705939159826155E-2</v>
      </c>
      <c r="Q19" s="231">
        <f t="shared" si="3"/>
        <v>3.259999999999998</v>
      </c>
    </row>
    <row r="20" spans="2:17" x14ac:dyDescent="0.25">
      <c r="B20" s="96" t="s">
        <v>65</v>
      </c>
      <c r="C20" s="229">
        <v>58.49</v>
      </c>
      <c r="D20" s="229">
        <v>40.36</v>
      </c>
      <c r="E20" s="229">
        <v>37.26</v>
      </c>
      <c r="F20" s="229">
        <v>61.52</v>
      </c>
      <c r="G20" s="229">
        <v>67.89</v>
      </c>
      <c r="H20" s="229">
        <v>72.16</v>
      </c>
      <c r="I20" s="98">
        <f t="shared" si="0"/>
        <v>6.2895860951539095E-2</v>
      </c>
      <c r="J20" s="229">
        <f t="shared" si="1"/>
        <v>4.269999999999996</v>
      </c>
      <c r="K20" s="230">
        <v>14.14</v>
      </c>
      <c r="L20" s="230">
        <v>48.39</v>
      </c>
      <c r="M20" s="230">
        <v>42.53</v>
      </c>
      <c r="N20" s="230">
        <v>55.08</v>
      </c>
      <c r="O20" s="230">
        <v>53.58</v>
      </c>
      <c r="P20" s="98">
        <f t="shared" si="2"/>
        <v>-2.7233115468409563E-2</v>
      </c>
      <c r="Q20" s="229">
        <f t="shared" si="3"/>
        <v>-1.5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19.03</v>
      </c>
      <c r="L21" s="234">
        <v>35.21</v>
      </c>
      <c r="M21" s="234">
        <v>27.56</v>
      </c>
      <c r="N21" s="234">
        <v>28.5</v>
      </c>
      <c r="O21" s="234">
        <v>40.020000000000003</v>
      </c>
      <c r="P21" s="102">
        <f t="shared" si="2"/>
        <v>0.40421052631578958</v>
      </c>
      <c r="Q21" s="233">
        <f t="shared" si="3"/>
        <v>11.520000000000003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19.03</v>
      </c>
      <c r="L22" s="230">
        <v>35.21</v>
      </c>
      <c r="M22" s="230">
        <v>27.47</v>
      </c>
      <c r="N22" s="230">
        <v>28.43</v>
      </c>
      <c r="O22" s="230">
        <v>40.43</v>
      </c>
      <c r="P22" s="98">
        <f t="shared" si="2"/>
        <v>0.42208934224410832</v>
      </c>
      <c r="Q22" s="229">
        <f t="shared" si="3"/>
        <v>12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51.71</v>
      </c>
      <c r="L24" s="234">
        <v>40.42</v>
      </c>
      <c r="M24" s="234">
        <v>53.45</v>
      </c>
      <c r="N24" s="234">
        <v>80.97</v>
      </c>
      <c r="O24" s="234">
        <v>109.85</v>
      </c>
      <c r="P24" s="102">
        <f t="shared" si="2"/>
        <v>0.35667531184389278</v>
      </c>
      <c r="Q24" s="233">
        <f t="shared" si="3"/>
        <v>28.879999999999995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57.15</v>
      </c>
      <c r="L25" s="230">
        <v>40.369999999999997</v>
      </c>
      <c r="M25" s="230">
        <v>53.19</v>
      </c>
      <c r="N25" s="230">
        <v>80.97</v>
      </c>
      <c r="O25" s="230">
        <v>113.58</v>
      </c>
      <c r="P25" s="98">
        <f t="shared" si="2"/>
        <v>0.40274175620600228</v>
      </c>
      <c r="Q25" s="229">
        <f t="shared" si="3"/>
        <v>32.61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57.15</v>
      </c>
      <c r="L26" s="232">
        <v>0</v>
      </c>
      <c r="M26" s="232">
        <v>53.19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14.65</v>
      </c>
      <c r="L28" s="234">
        <v>30.01</v>
      </c>
      <c r="M28" s="234">
        <v>36.36</v>
      </c>
      <c r="N28" s="234">
        <v>39.32</v>
      </c>
      <c r="O28" s="234">
        <v>47.74</v>
      </c>
      <c r="P28" s="102">
        <f t="shared" si="2"/>
        <v>0.2141403865717193</v>
      </c>
      <c r="Q28" s="233">
        <f t="shared" si="3"/>
        <v>8.4200000000000017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16.68</v>
      </c>
      <c r="L29" s="230">
        <v>32.770000000000003</v>
      </c>
      <c r="M29" s="230">
        <v>40.01</v>
      </c>
      <c r="N29" s="230">
        <v>42.37</v>
      </c>
      <c r="O29" s="230">
        <v>51.46</v>
      </c>
      <c r="P29" s="98">
        <f t="shared" si="2"/>
        <v>0.21453858862402653</v>
      </c>
      <c r="Q29" s="229">
        <f t="shared" si="3"/>
        <v>9.0900000000000034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17.18</v>
      </c>
      <c r="L30" s="232">
        <v>34.24</v>
      </c>
      <c r="M30" s="232">
        <v>41.71</v>
      </c>
      <c r="N30" s="232">
        <v>43.9</v>
      </c>
      <c r="O30" s="232">
        <v>53.95</v>
      </c>
      <c r="P30" s="100">
        <f t="shared" si="2"/>
        <v>0.22892938496583159</v>
      </c>
      <c r="Q30" s="231">
        <f t="shared" si="3"/>
        <v>10.050000000000004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15.47</v>
      </c>
      <c r="L31" s="232">
        <v>23.36</v>
      </c>
      <c r="M31" s="232">
        <v>29.28</v>
      </c>
      <c r="N31" s="232">
        <v>32.090000000000003</v>
      </c>
      <c r="O31" s="232">
        <v>35.700000000000003</v>
      </c>
      <c r="P31" s="100">
        <f t="shared" si="2"/>
        <v>0.11249610470551574</v>
      </c>
      <c r="Q31" s="231">
        <f t="shared" si="3"/>
        <v>3.6099999999999994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11.34</v>
      </c>
      <c r="L32" s="230">
        <v>18.98</v>
      </c>
      <c r="M32" s="230">
        <v>22.18</v>
      </c>
      <c r="N32" s="230">
        <v>26.33</v>
      </c>
      <c r="O32" s="230">
        <v>32.619999999999997</v>
      </c>
      <c r="P32" s="98">
        <f t="shared" si="2"/>
        <v>0.23889099886061516</v>
      </c>
      <c r="Q32" s="229">
        <f t="shared" si="3"/>
        <v>6.2899999999999991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36.950000000000003</v>
      </c>
      <c r="L33" s="234">
        <v>59.7</v>
      </c>
      <c r="M33" s="234">
        <v>60.27</v>
      </c>
      <c r="N33" s="234">
        <v>69.36</v>
      </c>
      <c r="O33" s="234">
        <v>82.85</v>
      </c>
      <c r="P33" s="102">
        <f t="shared" si="2"/>
        <v>0.19449250288350628</v>
      </c>
      <c r="Q33" s="233">
        <f t="shared" si="3"/>
        <v>13.489999999999995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36.950000000000003</v>
      </c>
      <c r="L34" s="230">
        <v>59.7</v>
      </c>
      <c r="M34" s="230">
        <v>60.27</v>
      </c>
      <c r="N34" s="230">
        <v>69.36</v>
      </c>
      <c r="O34" s="230">
        <v>82.85</v>
      </c>
      <c r="P34" s="98">
        <f t="shared" si="2"/>
        <v>0.19449250288350628</v>
      </c>
      <c r="Q34" s="229">
        <f t="shared" si="3"/>
        <v>13.489999999999995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47.09</v>
      </c>
      <c r="L35" s="234">
        <v>74.209999999999994</v>
      </c>
      <c r="M35" s="234">
        <v>101.32</v>
      </c>
      <c r="N35" s="234">
        <v>107.84</v>
      </c>
      <c r="O35" s="234">
        <v>121.14</v>
      </c>
      <c r="P35" s="102">
        <f t="shared" si="2"/>
        <v>0.12333086053412456</v>
      </c>
      <c r="Q35" s="233">
        <f t="shared" si="3"/>
        <v>13.299999999999997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48.57</v>
      </c>
      <c r="L36" s="230">
        <v>83.18</v>
      </c>
      <c r="M36" s="230">
        <v>106.29</v>
      </c>
      <c r="N36" s="230">
        <v>116.94</v>
      </c>
      <c r="O36" s="230">
        <v>130.44</v>
      </c>
      <c r="P36" s="98">
        <f t="shared" si="2"/>
        <v>0.11544381734222675</v>
      </c>
      <c r="Q36" s="229">
        <f t="shared" si="3"/>
        <v>13.5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1.65</v>
      </c>
      <c r="L37" s="230">
        <v>32.43</v>
      </c>
      <c r="M37" s="230">
        <v>72.94</v>
      </c>
      <c r="N37" s="230">
        <v>56.4</v>
      </c>
      <c r="O37" s="230">
        <v>67.84</v>
      </c>
      <c r="P37" s="98">
        <f t="shared" si="2"/>
        <v>0.2028368794326243</v>
      </c>
      <c r="Q37" s="229">
        <f t="shared" si="3"/>
        <v>11.440000000000005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28.77</v>
      </c>
      <c r="L38" s="234">
        <v>52.03</v>
      </c>
      <c r="M38" s="234">
        <v>48.39</v>
      </c>
      <c r="N38" s="234">
        <v>46.6</v>
      </c>
      <c r="O38" s="234">
        <v>60.98</v>
      </c>
      <c r="P38" s="102">
        <f t="shared" si="2"/>
        <v>0.30858369098712446</v>
      </c>
      <c r="Q38" s="233">
        <f t="shared" si="3"/>
        <v>14.379999999999995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28.77</v>
      </c>
      <c r="L39" s="230">
        <v>52.03</v>
      </c>
      <c r="M39" s="230">
        <v>48.39</v>
      </c>
      <c r="N39" s="230">
        <v>46.6</v>
      </c>
      <c r="O39" s="230">
        <v>60.98</v>
      </c>
      <c r="P39" s="98">
        <f t="shared" si="2"/>
        <v>0.30858369098712446</v>
      </c>
      <c r="Q39" s="229">
        <f t="shared" si="3"/>
        <v>14.379999999999995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28.61</v>
      </c>
      <c r="L40" s="232">
        <v>59.98</v>
      </c>
      <c r="M40" s="232">
        <v>59.48</v>
      </c>
      <c r="N40" s="232">
        <v>53.97</v>
      </c>
      <c r="O40" s="232">
        <v>68.59</v>
      </c>
      <c r="P40" s="100">
        <f t="shared" si="2"/>
        <v>0.27089123587178077</v>
      </c>
      <c r="Q40" s="231">
        <f t="shared" si="3"/>
        <v>14.620000000000005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29.07</v>
      </c>
      <c r="L41" s="232">
        <v>41.41</v>
      </c>
      <c r="M41" s="232">
        <v>35.39</v>
      </c>
      <c r="N41" s="232">
        <v>37.15</v>
      </c>
      <c r="O41" s="232">
        <v>47.12</v>
      </c>
      <c r="P41" s="100">
        <f t="shared" si="2"/>
        <v>0.26837146702557191</v>
      </c>
      <c r="Q41" s="231">
        <f t="shared" si="3"/>
        <v>9.9699999999999989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29.03</v>
      </c>
      <c r="L42" s="234">
        <v>65.599999999999994</v>
      </c>
      <c r="M42" s="234">
        <v>86.93</v>
      </c>
      <c r="N42" s="234">
        <v>98.95</v>
      </c>
      <c r="O42" s="234">
        <v>72.53</v>
      </c>
      <c r="P42" s="102">
        <f t="shared" si="2"/>
        <v>-0.26700353713996972</v>
      </c>
      <c r="Q42" s="233">
        <f t="shared" si="3"/>
        <v>-26.42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41.3</v>
      </c>
      <c r="L43" s="230">
        <v>74.73</v>
      </c>
      <c r="M43" s="230">
        <v>98.38</v>
      </c>
      <c r="N43" s="230">
        <v>110.38</v>
      </c>
      <c r="O43" s="230">
        <v>78.489999999999995</v>
      </c>
      <c r="P43" s="98">
        <f t="shared" si="2"/>
        <v>-0.28891103460771883</v>
      </c>
      <c r="Q43" s="229">
        <f t="shared" si="3"/>
        <v>-31.89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77.349999999999994</v>
      </c>
      <c r="M44" s="232">
        <v>102.01</v>
      </c>
      <c r="N44" s="232">
        <v>116.24</v>
      </c>
      <c r="O44" s="232">
        <v>76.28</v>
      </c>
      <c r="P44" s="100">
        <f t="shared" si="2"/>
        <v>-0.34377150722642802</v>
      </c>
      <c r="Q44" s="231">
        <f t="shared" si="3"/>
        <v>-39.959999999999994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64.069999999999993</v>
      </c>
      <c r="M45" s="232">
        <v>84.56</v>
      </c>
      <c r="N45" s="232">
        <v>86.59</v>
      </c>
      <c r="O45" s="232">
        <v>87.47</v>
      </c>
      <c r="P45" s="100">
        <f t="shared" si="2"/>
        <v>1.0162836355237292E-2</v>
      </c>
      <c r="Q45" s="231">
        <f t="shared" si="3"/>
        <v>0.87999999999999545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9.19</v>
      </c>
      <c r="L46" s="230">
        <v>18</v>
      </c>
      <c r="M46" s="230">
        <v>30.27</v>
      </c>
      <c r="N46" s="230">
        <v>39.299999999999997</v>
      </c>
      <c r="O46" s="230">
        <v>42.76</v>
      </c>
      <c r="P46" s="98">
        <f t="shared" si="2"/>
        <v>8.8040712468193449E-2</v>
      </c>
      <c r="Q46" s="229">
        <f t="shared" si="3"/>
        <v>3.4600000000000009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30.5</v>
      </c>
      <c r="L47" s="234">
        <v>34.869999999999997</v>
      </c>
      <c r="M47" s="234">
        <v>38.43</v>
      </c>
      <c r="N47" s="234">
        <v>39.17</v>
      </c>
      <c r="O47" s="234">
        <v>55.49</v>
      </c>
      <c r="P47" s="102">
        <f t="shared" si="2"/>
        <v>0.41664539188154204</v>
      </c>
      <c r="Q47" s="233">
        <f t="shared" si="3"/>
        <v>16.32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30.64</v>
      </c>
      <c r="L48" s="230">
        <v>35.54</v>
      </c>
      <c r="M48" s="230">
        <v>38.700000000000003</v>
      </c>
      <c r="N48" s="230">
        <v>40.549999999999997</v>
      </c>
      <c r="O48" s="230">
        <v>59.35</v>
      </c>
      <c r="P48" s="98">
        <f t="shared" si="2"/>
        <v>0.46362515413070304</v>
      </c>
      <c r="Q48" s="229">
        <f t="shared" si="3"/>
        <v>18.800000000000004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27.69</v>
      </c>
      <c r="L49" s="232">
        <v>37.799999999999997</v>
      </c>
      <c r="M49" s="232">
        <v>40.369999999999997</v>
      </c>
      <c r="N49" s="232">
        <v>40.380000000000003</v>
      </c>
      <c r="O49" s="232">
        <v>66.17</v>
      </c>
      <c r="P49" s="100">
        <f t="shared" si="2"/>
        <v>0.63868251609707771</v>
      </c>
      <c r="Q49" s="231">
        <f t="shared" si="3"/>
        <v>25.79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81.319999999999993</v>
      </c>
      <c r="L50" s="232">
        <v>30.37</v>
      </c>
      <c r="M50" s="232">
        <v>33.94</v>
      </c>
      <c r="N50" s="232">
        <v>41</v>
      </c>
      <c r="O50" s="232">
        <v>41.66</v>
      </c>
      <c r="P50" s="100">
        <f t="shared" si="2"/>
        <v>1.609756097560977E-2</v>
      </c>
      <c r="Q50" s="231">
        <f t="shared" si="3"/>
        <v>0.65999999999999659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13.22</v>
      </c>
      <c r="L51" s="230">
        <v>35.5</v>
      </c>
      <c r="M51" s="230">
        <v>47.03</v>
      </c>
      <c r="N51" s="230">
        <v>28.3</v>
      </c>
      <c r="O51" s="230">
        <v>48.96</v>
      </c>
      <c r="P51" s="98">
        <f t="shared" si="2"/>
        <v>0.73003533568904588</v>
      </c>
      <c r="Q51" s="229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7F5C4-E25E-4F6E-9570-744FC229F033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7D337-F285-40DA-9751-D5BC39AC9E7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263</v>
      </c>
      <c r="D5" s="174" t="s">
        <v>264</v>
      </c>
      <c r="E5" s="174" t="s">
        <v>265</v>
      </c>
      <c r="F5" s="174" t="s">
        <v>266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344170</v>
      </c>
      <c r="D6" s="237">
        <v>134314</v>
      </c>
      <c r="E6" s="237">
        <v>683221</v>
      </c>
      <c r="F6" s="237">
        <v>758695</v>
      </c>
      <c r="G6" s="238">
        <f t="shared" ref="G6:G11" si="0">F6/E6-1</f>
        <v>0.11046791594520666</v>
      </c>
      <c r="H6" s="237">
        <f t="shared" ref="H6:H11" si="1">F6-E6</f>
        <v>75474</v>
      </c>
      <c r="I6" s="238"/>
      <c r="J6" s="237">
        <v>801852</v>
      </c>
      <c r="K6" s="238">
        <f t="shared" ref="K6:K11" si="2">J6/F6-1</f>
        <v>5.6883200759198393E-2</v>
      </c>
      <c r="L6" s="237">
        <f t="shared" ref="L6:L11" si="3">J6-F6</f>
        <v>43157</v>
      </c>
      <c r="M6" s="238"/>
      <c r="N6" s="237">
        <v>771372</v>
      </c>
      <c r="O6" s="238">
        <f t="shared" ref="O6:O11" si="4">N6/J6-1</f>
        <v>-3.8012002214872553E-2</v>
      </c>
      <c r="P6" s="237">
        <f t="shared" ref="P6:P11" si="5">N6-J6</f>
        <v>-30480</v>
      </c>
      <c r="Q6" s="238">
        <f>N6/C6-1</f>
        <v>1.2412528692216056</v>
      </c>
      <c r="R6" s="237">
        <f>N6-C6</f>
        <v>427202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20277</v>
      </c>
      <c r="D7" s="237">
        <v>67859</v>
      </c>
      <c r="E7" s="237">
        <v>65893</v>
      </c>
      <c r="F7" s="237">
        <v>57104</v>
      </c>
      <c r="G7" s="238">
        <f t="shared" si="0"/>
        <v>-0.13338290865494062</v>
      </c>
      <c r="H7" s="237">
        <f t="shared" si="1"/>
        <v>-8789</v>
      </c>
      <c r="I7" s="238">
        <f>F7/$F$7</f>
        <v>1</v>
      </c>
      <c r="J7" s="237">
        <v>49810</v>
      </c>
      <c r="K7" s="238">
        <f t="shared" si="2"/>
        <v>-0.12773185766321093</v>
      </c>
      <c r="L7" s="237">
        <f t="shared" si="3"/>
        <v>-7294</v>
      </c>
      <c r="M7" s="238">
        <f>J7/$J$7</f>
        <v>1</v>
      </c>
      <c r="N7" s="237">
        <v>47755</v>
      </c>
      <c r="O7" s="238">
        <f t="shared" si="4"/>
        <v>-4.1256775747841812E-2</v>
      </c>
      <c r="P7" s="237">
        <f t="shared" si="5"/>
        <v>-2055</v>
      </c>
      <c r="Q7" s="238">
        <f t="shared" ref="Q7:Q11" si="6">N7/C7-1</f>
        <v>1.3551314296986732</v>
      </c>
      <c r="R7" s="237">
        <f t="shared" ref="R7:R11" si="7">N7-C7</f>
        <v>27478</v>
      </c>
      <c r="S7" s="238">
        <f>N7/$N$7</f>
        <v>1</v>
      </c>
      <c r="T7" s="238">
        <f>N7/$N$6</f>
        <v>6.190916963540289E-2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10899</v>
      </c>
      <c r="D8" s="240">
        <v>23249</v>
      </c>
      <c r="E8" s="240">
        <v>35485</v>
      </c>
      <c r="F8" s="240">
        <v>32677</v>
      </c>
      <c r="G8" s="241">
        <f t="shared" si="0"/>
        <v>-7.9132027617303091E-2</v>
      </c>
      <c r="H8" s="240">
        <f t="shared" si="1"/>
        <v>-2808</v>
      </c>
      <c r="I8" s="241">
        <f>F8/$F$7</f>
        <v>0.5722366209022135</v>
      </c>
      <c r="J8" s="240">
        <v>31243</v>
      </c>
      <c r="K8" s="241">
        <f t="shared" si="2"/>
        <v>-4.388407748569334E-2</v>
      </c>
      <c r="L8" s="240">
        <f t="shared" si="3"/>
        <v>-1434</v>
      </c>
      <c r="M8" s="241">
        <f>J8/$J$7</f>
        <v>0.62724352539650674</v>
      </c>
      <c r="N8" s="240">
        <v>27512</v>
      </c>
      <c r="O8" s="241">
        <f t="shared" si="4"/>
        <v>-0.11941874979995515</v>
      </c>
      <c r="P8" s="240">
        <f t="shared" si="5"/>
        <v>-3731</v>
      </c>
      <c r="Q8" s="241">
        <f t="shared" si="6"/>
        <v>1.5242682814937152</v>
      </c>
      <c r="R8" s="240">
        <f t="shared" si="7"/>
        <v>16613</v>
      </c>
      <c r="S8" s="241">
        <f>N8/$N$7</f>
        <v>0.57610721390430319</v>
      </c>
      <c r="T8" s="241">
        <f>N8/$N$6</f>
        <v>3.5666319233780851E-2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9378</v>
      </c>
      <c r="D9" s="243">
        <v>44610</v>
      </c>
      <c r="E9" s="243">
        <v>30408</v>
      </c>
      <c r="F9" s="243">
        <v>24427</v>
      </c>
      <c r="G9" s="244">
        <f t="shared" si="0"/>
        <v>-0.19669166008945016</v>
      </c>
      <c r="H9" s="245">
        <f t="shared" si="1"/>
        <v>-5981</v>
      </c>
      <c r="I9" s="246">
        <f>F9/$F$7</f>
        <v>0.4277633790977865</v>
      </c>
      <c r="J9" s="243">
        <v>18567</v>
      </c>
      <c r="K9" s="244">
        <f t="shared" si="2"/>
        <v>-0.23989847300118716</v>
      </c>
      <c r="L9" s="245">
        <f t="shared" si="3"/>
        <v>-5860</v>
      </c>
      <c r="M9" s="246">
        <f>J9/$J$7</f>
        <v>0.37275647460349326</v>
      </c>
      <c r="N9" s="243">
        <v>20243</v>
      </c>
      <c r="O9" s="244">
        <f t="shared" si="4"/>
        <v>9.0267679215813024E-2</v>
      </c>
      <c r="P9" s="245">
        <f t="shared" si="5"/>
        <v>1676</v>
      </c>
      <c r="Q9" s="244">
        <f t="shared" si="6"/>
        <v>1.1585625933034764</v>
      </c>
      <c r="R9" s="245">
        <f t="shared" si="7"/>
        <v>10865</v>
      </c>
      <c r="S9" s="246">
        <f>N9/$N$7</f>
        <v>0.42389278609569681</v>
      </c>
      <c r="T9" s="246">
        <f>N9/$N$6</f>
        <v>2.6242850401622046E-2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6489</v>
      </c>
      <c r="D10" s="29">
        <v>25058</v>
      </c>
      <c r="E10" s="29">
        <v>19254</v>
      </c>
      <c r="F10" s="29">
        <v>17415</v>
      </c>
      <c r="G10" s="22">
        <f t="shared" si="0"/>
        <v>-9.551262075412903E-2</v>
      </c>
      <c r="H10" s="20">
        <f t="shared" si="1"/>
        <v>-1839</v>
      </c>
      <c r="I10" s="31">
        <f>F10/$F$7</f>
        <v>0.30496987951807231</v>
      </c>
      <c r="J10" s="29">
        <v>10329</v>
      </c>
      <c r="K10" s="22">
        <f t="shared" si="2"/>
        <v>-0.40689061154177431</v>
      </c>
      <c r="L10" s="20">
        <f t="shared" si="3"/>
        <v>-7086</v>
      </c>
      <c r="M10" s="31">
        <f>J10/$J$7</f>
        <v>0.2073679983938968</v>
      </c>
      <c r="N10" s="29">
        <v>14965</v>
      </c>
      <c r="O10" s="22">
        <f t="shared" si="4"/>
        <v>0.44883338174072995</v>
      </c>
      <c r="P10" s="20">
        <f t="shared" si="5"/>
        <v>4636</v>
      </c>
      <c r="Q10" s="22">
        <f t="shared" si="6"/>
        <v>1.3062105100940054</v>
      </c>
      <c r="R10" s="20">
        <f t="shared" si="7"/>
        <v>8476</v>
      </c>
      <c r="S10" s="31">
        <f>N10/$N$7</f>
        <v>0.31337032771437545</v>
      </c>
      <c r="T10" s="31">
        <f>N10/$N$6</f>
        <v>1.9400496777171067E-2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2889</v>
      </c>
      <c r="D11" s="29">
        <f>D9-D10</f>
        <v>19552</v>
      </c>
      <c r="E11" s="29">
        <f>E9-E10</f>
        <v>11154</v>
      </c>
      <c r="F11" s="29">
        <f>F9-F10</f>
        <v>7012</v>
      </c>
      <c r="G11" s="22">
        <f t="shared" si="0"/>
        <v>-0.37134660211583292</v>
      </c>
      <c r="H11" s="20">
        <f t="shared" si="1"/>
        <v>-4142</v>
      </c>
      <c r="I11" s="31">
        <f>F11/$F$7</f>
        <v>0.12279349957971421</v>
      </c>
      <c r="J11" s="29">
        <f>J9-J10</f>
        <v>8238</v>
      </c>
      <c r="K11" s="22">
        <f t="shared" si="2"/>
        <v>0.17484312606959507</v>
      </c>
      <c r="L11" s="20">
        <f t="shared" si="3"/>
        <v>1226</v>
      </c>
      <c r="M11" s="31">
        <f>J11/$J$7</f>
        <v>0.16538847620959646</v>
      </c>
      <c r="N11" s="29">
        <f>N9-N10</f>
        <v>5278</v>
      </c>
      <c r="O11" s="22">
        <f t="shared" si="4"/>
        <v>-0.35931051226025734</v>
      </c>
      <c r="P11" s="20">
        <f t="shared" si="5"/>
        <v>-2960</v>
      </c>
      <c r="Q11" s="22">
        <f t="shared" si="6"/>
        <v>0.82692973347178955</v>
      </c>
      <c r="R11" s="20">
        <f t="shared" si="7"/>
        <v>2389</v>
      </c>
      <c r="S11" s="31">
        <f>N11/$N$7</f>
        <v>0.11052245838132133</v>
      </c>
      <c r="T11" s="31">
        <f>N11/$N$6</f>
        <v>6.8423536244509786E-3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3" t="s">
        <v>185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187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81" t="s">
        <v>185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312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550867</v>
      </c>
      <c r="D124" s="237">
        <v>881045</v>
      </c>
      <c r="E124" s="237">
        <v>1757049</v>
      </c>
      <c r="F124" s="237">
        <v>1888332</v>
      </c>
      <c r="G124" s="238">
        <f t="shared" ref="G124:G129" si="8">F124/E124-1</f>
        <v>7.4717893467968199E-2</v>
      </c>
      <c r="H124" s="237">
        <f t="shared" ref="H124:H129" si="9">F124-E124</f>
        <v>131283</v>
      </c>
      <c r="I124" s="238"/>
      <c r="J124" s="237">
        <v>1938898</v>
      </c>
      <c r="K124" s="238"/>
      <c r="L124" s="238">
        <f t="shared" ref="L124:L129" si="10">J124/F124-1</f>
        <v>2.677813011694985E-2</v>
      </c>
      <c r="M124" s="237">
        <f t="shared" ref="M124:M129" si="11">J124-F124</f>
        <v>50566</v>
      </c>
      <c r="N124" s="238">
        <f t="shared" ref="N124:N129" si="12">J124/D124-1</f>
        <v>1.200679874467252</v>
      </c>
      <c r="O124" s="237">
        <f t="shared" ref="O124:O129" si="13">J124-D124</f>
        <v>1057853</v>
      </c>
      <c r="Z124" s="1"/>
      <c r="AE124"/>
    </row>
    <row r="125" spans="2:31" ht="18.75" x14ac:dyDescent="0.3">
      <c r="B125" s="236" t="s">
        <v>176</v>
      </c>
      <c r="C125" s="237">
        <v>117997</v>
      </c>
      <c r="D125" s="237">
        <v>247584</v>
      </c>
      <c r="E125" s="237">
        <v>207208</v>
      </c>
      <c r="F125" s="237">
        <v>181512</v>
      </c>
      <c r="G125" s="238">
        <f t="shared" si="8"/>
        <v>-0.12401065595922933</v>
      </c>
      <c r="H125" s="237">
        <f t="shared" si="9"/>
        <v>-25696</v>
      </c>
      <c r="I125" s="238">
        <f>F125/$F$7</f>
        <v>3.1786214625945641</v>
      </c>
      <c r="J125" s="237">
        <v>161819</v>
      </c>
      <c r="K125" s="238">
        <f>J125/$J$125</f>
        <v>1</v>
      </c>
      <c r="L125" s="238">
        <f t="shared" si="10"/>
        <v>-0.10849420423994005</v>
      </c>
      <c r="M125" s="237">
        <f t="shared" si="11"/>
        <v>-19693</v>
      </c>
      <c r="N125" s="238">
        <f t="shared" si="12"/>
        <v>-0.34640768385679199</v>
      </c>
      <c r="O125" s="237">
        <f t="shared" si="13"/>
        <v>-85765</v>
      </c>
      <c r="Z125" s="1"/>
      <c r="AE125"/>
    </row>
    <row r="126" spans="2:31" ht="15.75" x14ac:dyDescent="0.25">
      <c r="B126" s="239" t="s">
        <v>102</v>
      </c>
      <c r="C126" s="240">
        <v>49521</v>
      </c>
      <c r="D126" s="240">
        <v>120918</v>
      </c>
      <c r="E126" s="240">
        <v>120397</v>
      </c>
      <c r="F126" s="240">
        <v>106138</v>
      </c>
      <c r="G126" s="241">
        <f t="shared" si="8"/>
        <v>-0.11843318355108512</v>
      </c>
      <c r="H126" s="240">
        <f t="shared" si="9"/>
        <v>-14259</v>
      </c>
      <c r="I126" s="241">
        <f>F126/$F$7</f>
        <v>1.8586789016531242</v>
      </c>
      <c r="J126" s="240">
        <v>101169</v>
      </c>
      <c r="K126" s="241">
        <f>J126/$J$125</f>
        <v>0.62519852427712441</v>
      </c>
      <c r="L126" s="241">
        <f t="shared" si="10"/>
        <v>-4.6816408826245048E-2</v>
      </c>
      <c r="M126" s="240">
        <f t="shared" si="11"/>
        <v>-4969</v>
      </c>
      <c r="N126" s="241">
        <f t="shared" si="12"/>
        <v>-0.16332555947005412</v>
      </c>
      <c r="O126" s="240">
        <f t="shared" si="13"/>
        <v>-19749</v>
      </c>
      <c r="Z126" s="1"/>
      <c r="AE126"/>
    </row>
    <row r="127" spans="2:31" x14ac:dyDescent="0.25">
      <c r="B127" s="242" t="s">
        <v>105</v>
      </c>
      <c r="C127" s="243">
        <v>68476</v>
      </c>
      <c r="D127" s="243">
        <v>126666</v>
      </c>
      <c r="E127" s="243">
        <v>86811</v>
      </c>
      <c r="F127" s="243">
        <v>75374</v>
      </c>
      <c r="G127" s="244">
        <f t="shared" si="8"/>
        <v>-0.13174597689232936</v>
      </c>
      <c r="H127" s="245">
        <f t="shared" si="9"/>
        <v>-11437</v>
      </c>
      <c r="I127" s="246">
        <f>F127/$F$7</f>
        <v>1.3199425609414401</v>
      </c>
      <c r="J127" s="243">
        <v>60650</v>
      </c>
      <c r="K127" s="246">
        <f>J127/$J$125</f>
        <v>0.37480147572287553</v>
      </c>
      <c r="L127" s="244">
        <f t="shared" si="10"/>
        <v>-0.19534587523549229</v>
      </c>
      <c r="M127" s="245">
        <f t="shared" si="11"/>
        <v>-14724</v>
      </c>
      <c r="N127" s="244">
        <f t="shared" si="12"/>
        <v>-0.52118169042994955</v>
      </c>
      <c r="O127" s="245">
        <f t="shared" si="13"/>
        <v>-66016</v>
      </c>
      <c r="Z127" s="1"/>
      <c r="AE127"/>
    </row>
    <row r="128" spans="2:31" x14ac:dyDescent="0.25">
      <c r="B128" s="247" t="s">
        <v>180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0.86911599887923785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47" t="s">
        <v>182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0.45082656206220229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3" t="s">
        <v>185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471A6-AD3B-4BDE-B159-2F01912ECF1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BE609-5B2C-4401-B56A-FE598B0A5B5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20277</v>
      </c>
      <c r="D6" s="255">
        <v>67859</v>
      </c>
      <c r="E6" s="255">
        <v>65893</v>
      </c>
      <c r="F6" s="256">
        <f>E6/$E$6</f>
        <v>1</v>
      </c>
      <c r="G6" s="255">
        <v>57104</v>
      </c>
      <c r="H6" s="256">
        <f>G6/E6-1</f>
        <v>-0.13338290865494062</v>
      </c>
      <c r="I6" s="255">
        <f>G6-E6</f>
        <v>-8789</v>
      </c>
      <c r="J6" s="256">
        <f>G6/$G$6</f>
        <v>1</v>
      </c>
      <c r="K6" s="255">
        <v>49810</v>
      </c>
      <c r="L6" s="256">
        <f t="shared" ref="L6:L12" si="0">K6/G6-1</f>
        <v>-0.12773185766321093</v>
      </c>
      <c r="M6" s="255">
        <f t="shared" ref="M6:M12" si="1">K6-G6</f>
        <v>-7294</v>
      </c>
      <c r="N6" s="256">
        <f>K6/$K$6</f>
        <v>1</v>
      </c>
      <c r="O6" s="255">
        <v>47755</v>
      </c>
      <c r="P6" s="256">
        <f t="shared" ref="P6:P11" si="2">O6/K6-1</f>
        <v>-4.1256775747841812E-2</v>
      </c>
      <c r="Q6" s="255">
        <f t="shared" ref="Q6:Q12" si="3">O6-K6</f>
        <v>-2055</v>
      </c>
      <c r="R6" s="256">
        <f>O6/C6-1</f>
        <v>1.3551314296986732</v>
      </c>
      <c r="S6" s="255">
        <f>O6-C6</f>
        <v>27478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16647</v>
      </c>
      <c r="D7" s="258">
        <v>51731</v>
      </c>
      <c r="E7" s="258">
        <v>55488</v>
      </c>
      <c r="F7" s="259">
        <f t="shared" ref="F7:F12" si="4">E7/$E$6</f>
        <v>0.84209248326832897</v>
      </c>
      <c r="G7" s="258">
        <v>44883</v>
      </c>
      <c r="H7" s="260">
        <f>G7/E7-1</f>
        <v>-0.19112240484429066</v>
      </c>
      <c r="I7" s="261">
        <f>G7-E7</f>
        <v>-10605</v>
      </c>
      <c r="J7" s="259">
        <f>G7/$G$6</f>
        <v>0.78598697114037541</v>
      </c>
      <c r="K7" s="258">
        <v>37960</v>
      </c>
      <c r="L7" s="262">
        <f t="shared" si="0"/>
        <v>-0.15424548269946303</v>
      </c>
      <c r="M7" s="263">
        <f t="shared" si="1"/>
        <v>-6923</v>
      </c>
      <c r="N7" s="259">
        <f>K7/$K$6</f>
        <v>0.76209596466572982</v>
      </c>
      <c r="O7" s="258">
        <v>36558</v>
      </c>
      <c r="P7" s="260">
        <f t="shared" si="2"/>
        <v>-3.6933614330874609E-2</v>
      </c>
      <c r="Q7" s="261">
        <f t="shared" si="3"/>
        <v>-1402</v>
      </c>
      <c r="R7" s="260">
        <f t="shared" ref="R7:R10" si="5">O7/C7-1</f>
        <v>1.1960713642097676</v>
      </c>
      <c r="S7" s="261">
        <f t="shared" ref="S7:S10" si="6">O7-C7</f>
        <v>19911</v>
      </c>
      <c r="T7" s="259">
        <f>O7/$O$6</f>
        <v>0.76553240498377129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1527</v>
      </c>
      <c r="D8" s="264">
        <v>413</v>
      </c>
      <c r="E8" s="264">
        <v>4277</v>
      </c>
      <c r="F8" s="265">
        <f t="shared" si="4"/>
        <v>6.4908260361495149E-2</v>
      </c>
      <c r="G8" s="264">
        <v>4227</v>
      </c>
      <c r="H8" s="266">
        <f>IFERROR(G8/E8-1,"-")</f>
        <v>-1.1690437222352079E-2</v>
      </c>
      <c r="I8" s="267">
        <f t="shared" ref="I8:I12" si="7">G8-E8</f>
        <v>-50</v>
      </c>
      <c r="J8" s="265">
        <f t="shared" ref="J8:J12" si="8">G8/$G$6</f>
        <v>7.402283552815915E-2</v>
      </c>
      <c r="K8" s="264">
        <v>2166</v>
      </c>
      <c r="L8" s="268">
        <f>IFERROR(K8/G8-1,"-")</f>
        <v>-0.48757984386089426</v>
      </c>
      <c r="M8" s="269">
        <f>IF(G8=0,"nd",K8-G8)</f>
        <v>-2061</v>
      </c>
      <c r="N8" s="270">
        <f t="shared" ref="N8:N12" si="9">K8/$K$6</f>
        <v>4.3485243926922303E-2</v>
      </c>
      <c r="O8" s="264">
        <v>2943</v>
      </c>
      <c r="P8" s="268">
        <f>IFERROR(O8/K8-1,"-")</f>
        <v>0.3587257617728532</v>
      </c>
      <c r="Q8" s="271">
        <f t="shared" si="3"/>
        <v>777</v>
      </c>
      <c r="R8" s="268">
        <f>IFERROR(O8/C8-1,"-")</f>
        <v>0.92730844793713163</v>
      </c>
      <c r="S8" s="271">
        <f t="shared" si="6"/>
        <v>1416</v>
      </c>
      <c r="T8" s="270">
        <f t="shared" ref="T8:T12" si="10">O8/$O$6</f>
        <v>6.1627054758664014E-2</v>
      </c>
      <c r="V8" s="29"/>
      <c r="W8" s="81"/>
      <c r="AE8" s="1"/>
    </row>
    <row r="9" spans="1:31" s="4" customFormat="1" x14ac:dyDescent="0.25">
      <c r="B9" s="99" t="s">
        <v>63</v>
      </c>
      <c r="C9" s="264">
        <v>15120</v>
      </c>
      <c r="D9" s="264">
        <v>51318</v>
      </c>
      <c r="E9" s="264">
        <v>51211</v>
      </c>
      <c r="F9" s="270">
        <f t="shared" si="4"/>
        <v>0.77718422290683375</v>
      </c>
      <c r="G9" s="264">
        <v>40656</v>
      </c>
      <c r="H9" s="266">
        <f>IFERROR(G9/E9-1,"-")</f>
        <v>-0.20610806272089977</v>
      </c>
      <c r="I9" s="271">
        <f t="shared" si="7"/>
        <v>-10555</v>
      </c>
      <c r="J9" s="270">
        <f t="shared" si="8"/>
        <v>0.71196413561221628</v>
      </c>
      <c r="K9" s="264">
        <v>35794</v>
      </c>
      <c r="L9" s="268">
        <f>IFERROR(K9/G9-1,"-")</f>
        <v>-0.11958874458874458</v>
      </c>
      <c r="M9" s="269">
        <f>IF(G9=0,"nd",K9-G9)</f>
        <v>-4862</v>
      </c>
      <c r="N9" s="270">
        <f t="shared" si="9"/>
        <v>0.7186107207388075</v>
      </c>
      <c r="O9" s="264">
        <v>33615</v>
      </c>
      <c r="P9" s="268">
        <f t="shared" si="2"/>
        <v>-6.0876124490138017E-2</v>
      </c>
      <c r="Q9" s="271">
        <f t="shared" si="3"/>
        <v>-2179</v>
      </c>
      <c r="R9" s="272">
        <f t="shared" si="5"/>
        <v>1.2232142857142856</v>
      </c>
      <c r="S9" s="271">
        <f t="shared" si="6"/>
        <v>18495</v>
      </c>
      <c r="T9" s="270">
        <f t="shared" si="10"/>
        <v>0.70390535022510736</v>
      </c>
      <c r="V9" s="29"/>
      <c r="W9" s="81"/>
      <c r="AE9" s="1"/>
    </row>
    <row r="10" spans="1:31" s="4" customFormat="1" x14ac:dyDescent="0.25">
      <c r="B10" s="257" t="s">
        <v>195</v>
      </c>
      <c r="C10" s="273">
        <v>3630</v>
      </c>
      <c r="D10" s="273">
        <v>16128</v>
      </c>
      <c r="E10" s="273">
        <v>10405</v>
      </c>
      <c r="F10" s="274">
        <f>IFERROR(E10/$E$6,"-")</f>
        <v>0.15790751673167105</v>
      </c>
      <c r="G10" s="273">
        <v>12221</v>
      </c>
      <c r="H10" s="262">
        <f>IFERROR(G10/E10-1,"-")</f>
        <v>0.17453147525228263</v>
      </c>
      <c r="I10" s="263">
        <f>IFERROR(G10-E10,"-")</f>
        <v>1816</v>
      </c>
      <c r="J10" s="274">
        <f>IFERROR(G10/$G$6,"-")</f>
        <v>0.21401302885962453</v>
      </c>
      <c r="K10" s="273">
        <v>11850</v>
      </c>
      <c r="L10" s="262">
        <f>IFERROR(K10/G10-1,"-")</f>
        <v>-3.035758121266674E-2</v>
      </c>
      <c r="M10" s="263">
        <f>IFERROR(K10-G10,"-")</f>
        <v>-371</v>
      </c>
      <c r="N10" s="274">
        <f>IFERROR(K10/$K$6,"-")</f>
        <v>0.23790403533427024</v>
      </c>
      <c r="O10" s="273">
        <v>11197</v>
      </c>
      <c r="P10" s="262">
        <f>IFERROR(O10/K10-1,"-")</f>
        <v>-5.5105485232067486E-2</v>
      </c>
      <c r="Q10" s="263">
        <f>IFERROR(O10-K10,"-")</f>
        <v>-653</v>
      </c>
      <c r="R10" s="262">
        <f t="shared" si="5"/>
        <v>2.084573002754821</v>
      </c>
      <c r="S10" s="263">
        <f t="shared" si="6"/>
        <v>7567</v>
      </c>
      <c r="T10" s="274">
        <f>IFERROR(O10/$O$6,"-")</f>
        <v>0.23446759501622866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671</v>
      </c>
      <c r="D11" s="264">
        <v>0</v>
      </c>
      <c r="E11" s="264">
        <v>0</v>
      </c>
      <c r="F11" s="270">
        <f t="shared" si="4"/>
        <v>0</v>
      </c>
      <c r="G11" s="264">
        <v>0</v>
      </c>
      <c r="H11" s="272" t="e">
        <f t="shared" ref="H11:H12" si="11">G11/E11-1</f>
        <v>#DIV/0!</v>
      </c>
      <c r="I11" s="271">
        <f t="shared" si="7"/>
        <v>0</v>
      </c>
      <c r="J11" s="270">
        <f t="shared" si="8"/>
        <v>0</v>
      </c>
      <c r="K11" s="264">
        <v>0</v>
      </c>
      <c r="L11" s="268" t="e">
        <f>K11/G11-1</f>
        <v>#DIV/0!</v>
      </c>
      <c r="M11" s="271">
        <f t="shared" si="1"/>
        <v>0</v>
      </c>
      <c r="N11" s="270">
        <f t="shared" si="9"/>
        <v>0</v>
      </c>
      <c r="O11" s="264">
        <v>0</v>
      </c>
      <c r="P11" s="272" t="e">
        <f t="shared" si="2"/>
        <v>#DIV/0!</v>
      </c>
      <c r="Q11" s="271">
        <f t="shared" si="3"/>
        <v>0</v>
      </c>
      <c r="R11" s="272" t="e">
        <f t="shared" ref="R11:R12" si="12">O11/D11-1</f>
        <v>#DIV/0!</v>
      </c>
      <c r="S11" s="271">
        <f t="shared" ref="S11:S12" si="13">O11-D11</f>
        <v>0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53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36.558 viajeros 
cuota: 76,6%</v>
      </c>
    </row>
    <row r="20" spans="1:27" x14ac:dyDescent="0.25">
      <c r="AA20" t="str">
        <f>CONCATENATE("Apartamentos: 
",FIXED(O10,0)," viajeros
cuota: ",FIXED(T10*100,1),"%")</f>
        <v>Apartamentos: 
11.197 viajeros
cuota: 23,4%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20277</v>
      </c>
      <c r="D134" s="240">
        <v>120918</v>
      </c>
      <c r="E134" s="240">
        <v>120397</v>
      </c>
      <c r="F134" s="240">
        <v>106138</v>
      </c>
      <c r="G134" s="241">
        <f>F134/E134-1</f>
        <v>-0.11843318355108512</v>
      </c>
      <c r="H134" s="240">
        <f>F134-E134</f>
        <v>-14259</v>
      </c>
      <c r="I134" s="241">
        <f>F134/F$134</f>
        <v>1</v>
      </c>
      <c r="J134" s="240">
        <v>101169</v>
      </c>
      <c r="K134" s="241">
        <f>J134/J$134</f>
        <v>1</v>
      </c>
      <c r="L134" s="241">
        <f>J134/F134-1</f>
        <v>-4.6816408826245048E-2</v>
      </c>
      <c r="M134" s="240">
        <f>J134-F134</f>
        <v>-4969</v>
      </c>
      <c r="N134" s="241">
        <f>J134/D134-1</f>
        <v>-0.16332555947005412</v>
      </c>
      <c r="O134" s="240">
        <f>J134-D134</f>
        <v>-19749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16647</v>
      </c>
      <c r="D135" s="258">
        <v>110000</v>
      </c>
      <c r="E135" s="258">
        <v>105592</v>
      </c>
      <c r="F135" s="258">
        <v>87910</v>
      </c>
      <c r="G135" s="262">
        <f>IFERROR(F135/E135-1,"-")</f>
        <v>-0.16745586786877797</v>
      </c>
      <c r="H135" s="258">
        <f t="shared" ref="H135:H138" si="14">F135-E135</f>
        <v>-17682</v>
      </c>
      <c r="I135" s="260">
        <f>F135/F$134</f>
        <v>0.82826132016808307</v>
      </c>
      <c r="J135" s="258">
        <v>84381</v>
      </c>
      <c r="K135" s="259">
        <f t="shared" ref="K135:K138" si="15">J135/J$134</f>
        <v>0.83405984046496462</v>
      </c>
      <c r="L135" s="260">
        <f t="shared" ref="L135:L138" si="16">J135/F135-1</f>
        <v>-4.014332840404955E-2</v>
      </c>
      <c r="M135" s="261">
        <f t="shared" ref="M135:M138" si="17">J135-F135</f>
        <v>-3529</v>
      </c>
      <c r="N135" s="259">
        <f t="shared" ref="N135:N138" si="18">J135/D135-1</f>
        <v>-0.2329</v>
      </c>
      <c r="O135" s="258">
        <f t="shared" ref="O135:O138" si="19">J135-D135</f>
        <v>-25619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1527</v>
      </c>
      <c r="D136" s="264">
        <v>4534</v>
      </c>
      <c r="E136" s="264">
        <v>6601</v>
      </c>
      <c r="F136" s="264">
        <v>6222</v>
      </c>
      <c r="G136" s="268">
        <f t="shared" ref="G136:G138" si="20">IFERROR(F136/E136-1,"-")</f>
        <v>-5.7415543099530342E-2</v>
      </c>
      <c r="H136" s="264">
        <f t="shared" si="14"/>
        <v>-379</v>
      </c>
      <c r="I136" s="272">
        <f t="shared" ref="I136:I138" si="21">F136/F$134</f>
        <v>5.8621794267839984E-2</v>
      </c>
      <c r="J136" s="264">
        <v>5327</v>
      </c>
      <c r="K136" s="270">
        <f t="shared" si="15"/>
        <v>5.265446925441588E-2</v>
      </c>
      <c r="L136" s="272">
        <f t="shared" si="16"/>
        <v>-0.14384442301510769</v>
      </c>
      <c r="M136" s="271">
        <f t="shared" si="17"/>
        <v>-895</v>
      </c>
      <c r="N136" s="270">
        <f t="shared" si="18"/>
        <v>0.17490074988972215</v>
      </c>
      <c r="O136" s="264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45099</v>
      </c>
      <c r="D137" s="264">
        <v>105466</v>
      </c>
      <c r="E137" s="264">
        <v>98991</v>
      </c>
      <c r="F137" s="264">
        <v>81688</v>
      </c>
      <c r="G137" s="266">
        <f t="shared" si="20"/>
        <v>-0.17479366811124242</v>
      </c>
      <c r="H137" s="264">
        <f t="shared" si="14"/>
        <v>-17303</v>
      </c>
      <c r="I137" s="276">
        <f t="shared" si="21"/>
        <v>0.76963952590024309</v>
      </c>
      <c r="J137" s="264">
        <v>79054</v>
      </c>
      <c r="K137" s="270">
        <f t="shared" si="15"/>
        <v>0.78140537121054865</v>
      </c>
      <c r="L137" s="272">
        <f t="shared" si="16"/>
        <v>-3.2244638135344283E-2</v>
      </c>
      <c r="M137" s="271">
        <f t="shared" si="17"/>
        <v>-2634</v>
      </c>
      <c r="N137" s="270">
        <f t="shared" si="18"/>
        <v>-0.2504314186562494</v>
      </c>
      <c r="O137" s="264">
        <f t="shared" si="19"/>
        <v>-26412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3255</v>
      </c>
      <c r="D138" s="258">
        <v>10918</v>
      </c>
      <c r="E138" s="258">
        <v>14805</v>
      </c>
      <c r="F138" s="258">
        <v>18228</v>
      </c>
      <c r="G138" s="262">
        <f t="shared" si="20"/>
        <v>0.23120567375886525</v>
      </c>
      <c r="H138" s="258">
        <f t="shared" si="14"/>
        <v>3423</v>
      </c>
      <c r="I138" s="260">
        <f t="shared" si="21"/>
        <v>0.17173867983191693</v>
      </c>
      <c r="J138" s="258">
        <v>16788</v>
      </c>
      <c r="K138" s="259">
        <f t="shared" si="15"/>
        <v>0.16594015953503544</v>
      </c>
      <c r="L138" s="260">
        <f t="shared" si="16"/>
        <v>-7.8999341672152723E-2</v>
      </c>
      <c r="M138" s="261">
        <f t="shared" si="17"/>
        <v>-1440</v>
      </c>
      <c r="N138" s="259">
        <f t="shared" si="18"/>
        <v>0.53764425718996156</v>
      </c>
      <c r="O138" s="258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F0505-1FD2-4D03-9109-4C09FB75ACE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10899</v>
      </c>
      <c r="D6" s="255">
        <v>23249</v>
      </c>
      <c r="E6" s="255">
        <v>35485</v>
      </c>
      <c r="F6" s="256">
        <f>E6/$E$6</f>
        <v>1</v>
      </c>
      <c r="G6" s="255">
        <v>32677</v>
      </c>
      <c r="H6" s="256">
        <f>G6/E6-1</f>
        <v>-7.9132027617303091E-2</v>
      </c>
      <c r="I6" s="255">
        <f>G6-E6</f>
        <v>-2808</v>
      </c>
      <c r="J6" s="256">
        <f>G6/$G$6</f>
        <v>1</v>
      </c>
      <c r="K6" s="255">
        <v>31243</v>
      </c>
      <c r="L6" s="256">
        <f t="shared" ref="L6:L12" si="0">K6/G6-1</f>
        <v>-4.388407748569334E-2</v>
      </c>
      <c r="M6" s="255">
        <f t="shared" ref="M6:M12" si="1">K6-G6</f>
        <v>-1434</v>
      </c>
      <c r="N6" s="256">
        <f>K6/$K$6</f>
        <v>1</v>
      </c>
      <c r="O6" s="255">
        <v>27512</v>
      </c>
      <c r="P6" s="256">
        <f t="shared" ref="P6:P11" si="2">O6/K6-1</f>
        <v>-0.11941874979995515</v>
      </c>
      <c r="Q6" s="255">
        <f t="shared" ref="Q6:Q12" si="3">O6-K6</f>
        <v>-3731</v>
      </c>
      <c r="R6" s="256">
        <f>O6/C6-1</f>
        <v>1.5242682814937152</v>
      </c>
      <c r="S6" s="255">
        <f>O6-C6</f>
        <v>16613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10175</v>
      </c>
      <c r="D7" s="258">
        <v>20520</v>
      </c>
      <c r="E7" s="258">
        <v>31214</v>
      </c>
      <c r="F7" s="259">
        <f t="shared" ref="F7:F12" si="4">E7/$E$6</f>
        <v>0.87963928420459347</v>
      </c>
      <c r="G7" s="258">
        <v>26949</v>
      </c>
      <c r="H7" s="260">
        <f>G7/E7-1</f>
        <v>-0.13663740629204846</v>
      </c>
      <c r="I7" s="261">
        <f>G7-E7</f>
        <v>-4265</v>
      </c>
      <c r="J7" s="259">
        <f>G7/$G$6</f>
        <v>0.82470851057318606</v>
      </c>
      <c r="K7" s="258">
        <v>25474</v>
      </c>
      <c r="L7" s="262">
        <f t="shared" si="0"/>
        <v>-5.473301421203014E-2</v>
      </c>
      <c r="M7" s="263">
        <f t="shared" si="1"/>
        <v>-1475</v>
      </c>
      <c r="N7" s="259">
        <f>K7/$K$6</f>
        <v>0.81535063854303369</v>
      </c>
      <c r="O7" s="258">
        <v>20591</v>
      </c>
      <c r="P7" s="260">
        <f t="shared" si="2"/>
        <v>-0.19168564026065793</v>
      </c>
      <c r="Q7" s="261">
        <f t="shared" si="3"/>
        <v>-4883</v>
      </c>
      <c r="R7" s="260">
        <f t="shared" ref="R7:R10" si="5">O7/C7-1</f>
        <v>1.0236855036855035</v>
      </c>
      <c r="S7" s="261">
        <f t="shared" ref="S7:S10" si="6">O7-C7</f>
        <v>10416</v>
      </c>
      <c r="T7" s="259">
        <f>O7/$O$6</f>
        <v>0.748437045652806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523</v>
      </c>
      <c r="D8" s="264">
        <v>253</v>
      </c>
      <c r="E8" s="264">
        <v>1607</v>
      </c>
      <c r="F8" s="265">
        <f t="shared" si="4"/>
        <v>4.5286740876426659E-2</v>
      </c>
      <c r="G8" s="264">
        <v>2049</v>
      </c>
      <c r="H8" s="266">
        <f>IFERROR(G8/E8-1,"-")</f>
        <v>0.27504667081518352</v>
      </c>
      <c r="I8" s="267">
        <f t="shared" ref="I8:I12" si="7">G8-E8</f>
        <v>442</v>
      </c>
      <c r="J8" s="265">
        <f t="shared" ref="J8:J12" si="8">G8/$G$6</f>
        <v>6.2704654650059671E-2</v>
      </c>
      <c r="K8" s="264">
        <v>1540</v>
      </c>
      <c r="L8" s="268">
        <f>IFERROR(K8/G8-1,"-")</f>
        <v>-0.24841386041971691</v>
      </c>
      <c r="M8" s="269">
        <f>IF(G8=0,"nd",K8-G8)</f>
        <v>-509</v>
      </c>
      <c r="N8" s="270">
        <f t="shared" ref="N8:N12" si="9">K8/$K$6</f>
        <v>4.9291041193227282E-2</v>
      </c>
      <c r="O8" s="264">
        <v>1902</v>
      </c>
      <c r="P8" s="268">
        <f>IFERROR(O8/K8-1,"-")</f>
        <v>0.23506493506493498</v>
      </c>
      <c r="Q8" s="271">
        <f t="shared" si="3"/>
        <v>362</v>
      </c>
      <c r="R8" s="268">
        <f>IFERROR(O8/C8-1,"-")</f>
        <v>2.6367112810707458</v>
      </c>
      <c r="S8" s="271">
        <f t="shared" si="6"/>
        <v>1379</v>
      </c>
      <c r="T8" s="270">
        <f t="shared" ref="T8:T12" si="10">O8/$O$6</f>
        <v>6.913346903169526E-2</v>
      </c>
      <c r="V8" s="29"/>
      <c r="W8" s="81"/>
      <c r="AE8" s="1"/>
    </row>
    <row r="9" spans="1:31" s="4" customFormat="1" x14ac:dyDescent="0.25">
      <c r="B9" s="99" t="s">
        <v>63</v>
      </c>
      <c r="C9" s="264">
        <v>9652</v>
      </c>
      <c r="D9" s="264">
        <v>20267</v>
      </c>
      <c r="E9" s="264">
        <v>29607</v>
      </c>
      <c r="F9" s="270">
        <f t="shared" si="4"/>
        <v>0.83435254332816688</v>
      </c>
      <c r="G9" s="264">
        <v>24900</v>
      </c>
      <c r="H9" s="266">
        <f>IFERROR(G9/E9-1,"-")</f>
        <v>-0.15898267301651636</v>
      </c>
      <c r="I9" s="271">
        <f t="shared" si="7"/>
        <v>-4707</v>
      </c>
      <c r="J9" s="270">
        <f t="shared" si="8"/>
        <v>0.76200385592312636</v>
      </c>
      <c r="K9" s="264">
        <v>23934</v>
      </c>
      <c r="L9" s="268">
        <f>IFERROR(K9/G9-1,"-")</f>
        <v>-3.8795180722891565E-2</v>
      </c>
      <c r="M9" s="269">
        <f>IF(G9=0,"nd",K9-G9)</f>
        <v>-966</v>
      </c>
      <c r="N9" s="270">
        <f t="shared" si="9"/>
        <v>0.76605959734980633</v>
      </c>
      <c r="O9" s="264">
        <v>18689</v>
      </c>
      <c r="P9" s="268">
        <f t="shared" si="2"/>
        <v>-0.21914431352887109</v>
      </c>
      <c r="Q9" s="271">
        <f t="shared" si="3"/>
        <v>-5245</v>
      </c>
      <c r="R9" s="272">
        <f t="shared" si="5"/>
        <v>0.93628263572316617</v>
      </c>
      <c r="S9" s="271">
        <f t="shared" si="6"/>
        <v>9037</v>
      </c>
      <c r="T9" s="270">
        <f t="shared" si="10"/>
        <v>0.67930357662111074</v>
      </c>
      <c r="V9" s="29"/>
      <c r="W9" s="81"/>
      <c r="AE9" s="1"/>
    </row>
    <row r="10" spans="1:31" s="4" customFormat="1" x14ac:dyDescent="0.25">
      <c r="B10" s="257" t="s">
        <v>195</v>
      </c>
      <c r="C10" s="273">
        <v>724</v>
      </c>
      <c r="D10" s="273">
        <v>2729</v>
      </c>
      <c r="E10" s="273">
        <v>4271</v>
      </c>
      <c r="F10" s="274">
        <f>IFERROR(E10/$E$6,"-")</f>
        <v>0.12036071579540651</v>
      </c>
      <c r="G10" s="273">
        <v>5728</v>
      </c>
      <c r="H10" s="262">
        <f>IFERROR(G10/E10-1,"-")</f>
        <v>0.34113790681339262</v>
      </c>
      <c r="I10" s="263">
        <f>IFERROR(G10-E10,"-")</f>
        <v>1457</v>
      </c>
      <c r="J10" s="274">
        <f>IFERROR(G10/$G$6,"-")</f>
        <v>0.17529148942681397</v>
      </c>
      <c r="K10" s="273">
        <v>5769</v>
      </c>
      <c r="L10" s="262">
        <f>IFERROR(K10/G10-1,"-")</f>
        <v>7.1578212290501764E-3</v>
      </c>
      <c r="M10" s="263">
        <f>IFERROR(K10-G10,"-")</f>
        <v>41</v>
      </c>
      <c r="N10" s="274">
        <f>IFERROR(K10/$K$6,"-")</f>
        <v>0.18464936145696637</v>
      </c>
      <c r="O10" s="273">
        <v>6921</v>
      </c>
      <c r="P10" s="262">
        <f>IFERROR(O10/K10-1,"-")</f>
        <v>0.19968798751950079</v>
      </c>
      <c r="Q10" s="263">
        <f>IFERROR(O10-K10,"-")</f>
        <v>1152</v>
      </c>
      <c r="R10" s="262">
        <f t="shared" si="5"/>
        <v>8.5593922651933703</v>
      </c>
      <c r="S10" s="263">
        <f t="shared" si="6"/>
        <v>6197</v>
      </c>
      <c r="T10" s="274">
        <f>IFERROR(O10/$O$6,"-")</f>
        <v>0.25156295434719395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671</v>
      </c>
      <c r="D11" s="264">
        <v>0</v>
      </c>
      <c r="E11" s="264">
        <v>0</v>
      </c>
      <c r="F11" s="270">
        <f t="shared" si="4"/>
        <v>0</v>
      </c>
      <c r="G11" s="264">
        <v>0</v>
      </c>
      <c r="H11" s="272" t="e">
        <f t="shared" ref="H11:H12" si="11">G11/E11-1</f>
        <v>#DIV/0!</v>
      </c>
      <c r="I11" s="271">
        <f t="shared" si="7"/>
        <v>0</v>
      </c>
      <c r="J11" s="270">
        <f t="shared" si="8"/>
        <v>0</v>
      </c>
      <c r="K11" s="264">
        <v>0</v>
      </c>
      <c r="L11" s="268" t="e">
        <f>K11/G11-1</f>
        <v>#DIV/0!</v>
      </c>
      <c r="M11" s="271">
        <f t="shared" si="1"/>
        <v>0</v>
      </c>
      <c r="N11" s="270">
        <f t="shared" si="9"/>
        <v>0</v>
      </c>
      <c r="O11" s="264">
        <v>0</v>
      </c>
      <c r="P11" s="272" t="e">
        <f t="shared" si="2"/>
        <v>#DIV/0!</v>
      </c>
      <c r="Q11" s="271">
        <f t="shared" si="3"/>
        <v>0</v>
      </c>
      <c r="R11" s="272" t="e">
        <f t="shared" ref="R11:R12" si="12">O11/D11-1</f>
        <v>#DIV/0!</v>
      </c>
      <c r="S11" s="271">
        <f t="shared" ref="S11:S12" si="13">O11-D11</f>
        <v>0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53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20.591 viajeros 
cuota: 74,8%</v>
      </c>
    </row>
    <row r="20" spans="27:27" x14ac:dyDescent="0.25">
      <c r="AA20" t="str">
        <f>CONCATENATE("Apartamentos: 
",FIXED(O10,0)," viajeros
cuota: ",FIXED(T10*100,1),"%")</f>
        <v>Apartamentos: 
6.921 viajeros
cuota: 25,2%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49521</v>
      </c>
      <c r="D134" s="240">
        <v>120918</v>
      </c>
      <c r="E134" s="240">
        <v>120397</v>
      </c>
      <c r="F134" s="240">
        <v>106138</v>
      </c>
      <c r="G134" s="241">
        <f>F134/E134-1</f>
        <v>-0.11843318355108512</v>
      </c>
      <c r="H134" s="240">
        <f>F134-E134</f>
        <v>-14259</v>
      </c>
      <c r="I134" s="241">
        <f>F134/F$134</f>
        <v>1</v>
      </c>
      <c r="J134" s="240">
        <v>101169</v>
      </c>
      <c r="K134" s="241">
        <f>J134/J$134</f>
        <v>1</v>
      </c>
      <c r="L134" s="241">
        <f>J134/F134-1</f>
        <v>-4.6816408826245048E-2</v>
      </c>
      <c r="M134" s="240">
        <f>J134-F134</f>
        <v>-4969</v>
      </c>
      <c r="N134" s="241">
        <f>J134/D134-1</f>
        <v>-0.16332555947005412</v>
      </c>
      <c r="O134" s="240">
        <f>J134-D134</f>
        <v>-19749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46266</v>
      </c>
      <c r="D135" s="258">
        <v>110000</v>
      </c>
      <c r="E135" s="258">
        <v>105592</v>
      </c>
      <c r="F135" s="258">
        <v>87910</v>
      </c>
      <c r="G135" s="262">
        <f>IFERROR(F135/E135-1,"-")</f>
        <v>-0.16745586786877797</v>
      </c>
      <c r="H135" s="258">
        <f t="shared" ref="H135:H138" si="14">F135-E135</f>
        <v>-17682</v>
      </c>
      <c r="I135" s="260">
        <f>F135/F$134</f>
        <v>0.82826132016808307</v>
      </c>
      <c r="J135" s="258">
        <v>84381</v>
      </c>
      <c r="K135" s="259">
        <f t="shared" ref="K135:K138" si="15">J135/J$134</f>
        <v>0.83405984046496462</v>
      </c>
      <c r="L135" s="260">
        <f t="shared" ref="L135:L138" si="16">J135/F135-1</f>
        <v>-4.014332840404955E-2</v>
      </c>
      <c r="M135" s="261">
        <f t="shared" ref="M135:M138" si="17">J135-F135</f>
        <v>-3529</v>
      </c>
      <c r="N135" s="259">
        <f t="shared" ref="N135:N138" si="18">J135/D135-1</f>
        <v>-0.2329</v>
      </c>
      <c r="O135" s="258">
        <f t="shared" ref="O135:O138" si="19">J135-D135</f>
        <v>-25619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1167</v>
      </c>
      <c r="D136" s="264">
        <v>4534</v>
      </c>
      <c r="E136" s="264">
        <v>6601</v>
      </c>
      <c r="F136" s="264">
        <v>6222</v>
      </c>
      <c r="G136" s="268">
        <f t="shared" ref="G136:G138" si="20">IFERROR(F136/E136-1,"-")</f>
        <v>-5.7415543099530342E-2</v>
      </c>
      <c r="H136" s="264">
        <f t="shared" si="14"/>
        <v>-379</v>
      </c>
      <c r="I136" s="272">
        <f t="shared" ref="I136:I138" si="21">F136/F$134</f>
        <v>5.8621794267839984E-2</v>
      </c>
      <c r="J136" s="264">
        <v>5327</v>
      </c>
      <c r="K136" s="270">
        <f t="shared" si="15"/>
        <v>5.265446925441588E-2</v>
      </c>
      <c r="L136" s="272">
        <f t="shared" si="16"/>
        <v>-0.14384442301510769</v>
      </c>
      <c r="M136" s="271">
        <f t="shared" si="17"/>
        <v>-895</v>
      </c>
      <c r="N136" s="270">
        <f t="shared" si="18"/>
        <v>0.17490074988972215</v>
      </c>
      <c r="O136" s="264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45099</v>
      </c>
      <c r="D137" s="264">
        <v>105466</v>
      </c>
      <c r="E137" s="264">
        <v>98991</v>
      </c>
      <c r="F137" s="264">
        <v>81688</v>
      </c>
      <c r="G137" s="266">
        <f t="shared" si="20"/>
        <v>-0.17479366811124242</v>
      </c>
      <c r="H137" s="264">
        <f t="shared" si="14"/>
        <v>-17303</v>
      </c>
      <c r="I137" s="276">
        <f t="shared" si="21"/>
        <v>0.76963952590024309</v>
      </c>
      <c r="J137" s="264">
        <v>79054</v>
      </c>
      <c r="K137" s="270">
        <f t="shared" si="15"/>
        <v>0.78140537121054865</v>
      </c>
      <c r="L137" s="272">
        <f t="shared" si="16"/>
        <v>-3.2244638135344283E-2</v>
      </c>
      <c r="M137" s="271">
        <f t="shared" si="17"/>
        <v>-2634</v>
      </c>
      <c r="N137" s="270">
        <f t="shared" si="18"/>
        <v>-0.2504314186562494</v>
      </c>
      <c r="O137" s="264">
        <f t="shared" si="19"/>
        <v>-26412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3255</v>
      </c>
      <c r="D138" s="258">
        <v>10918</v>
      </c>
      <c r="E138" s="258">
        <v>14805</v>
      </c>
      <c r="F138" s="258">
        <v>18228</v>
      </c>
      <c r="G138" s="262">
        <f t="shared" si="20"/>
        <v>0.23120567375886525</v>
      </c>
      <c r="H138" s="258">
        <f t="shared" si="14"/>
        <v>3423</v>
      </c>
      <c r="I138" s="260">
        <f t="shared" si="21"/>
        <v>0.17173867983191693</v>
      </c>
      <c r="J138" s="258">
        <v>16788</v>
      </c>
      <c r="K138" s="259">
        <f t="shared" si="15"/>
        <v>0.16594015953503544</v>
      </c>
      <c r="L138" s="260">
        <f t="shared" si="16"/>
        <v>-7.8999341672152723E-2</v>
      </c>
      <c r="M138" s="261">
        <f t="shared" si="17"/>
        <v>-1440</v>
      </c>
      <c r="N138" s="259">
        <f t="shared" si="18"/>
        <v>0.53764425718996156</v>
      </c>
      <c r="O138" s="258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A623C-B18A-40C7-A99C-A335199282E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9378</v>
      </c>
      <c r="D6" s="255">
        <v>44610</v>
      </c>
      <c r="E6" s="255">
        <v>30408</v>
      </c>
      <c r="F6" s="256">
        <f>E6/$E$6</f>
        <v>1</v>
      </c>
      <c r="G6" s="255">
        <v>24427</v>
      </c>
      <c r="H6" s="256">
        <f>G6/E6-1</f>
        <v>-0.19669166008945016</v>
      </c>
      <c r="I6" s="255">
        <f>G6-E6</f>
        <v>-5981</v>
      </c>
      <c r="J6" s="256">
        <f>G6/$G$6</f>
        <v>1</v>
      </c>
      <c r="K6" s="255">
        <v>18567</v>
      </c>
      <c r="L6" s="256">
        <f t="shared" ref="L6:L12" si="0">K6/G6-1</f>
        <v>-0.23989847300118716</v>
      </c>
      <c r="M6" s="255">
        <f t="shared" ref="M6:M12" si="1">K6-G6</f>
        <v>-5860</v>
      </c>
      <c r="N6" s="256">
        <f>K6/$K$6</f>
        <v>1</v>
      </c>
      <c r="O6" s="255">
        <v>20243</v>
      </c>
      <c r="P6" s="256">
        <f t="shared" ref="P6:P11" si="2">O6/K6-1</f>
        <v>9.0267679215813024E-2</v>
      </c>
      <c r="Q6" s="255">
        <f t="shared" ref="Q6:Q12" si="3">O6-K6</f>
        <v>1676</v>
      </c>
      <c r="R6" s="256">
        <f>O6/C6-1</f>
        <v>1.1585625933034764</v>
      </c>
      <c r="S6" s="255">
        <f>O6-C6</f>
        <v>10865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6472</v>
      </c>
      <c r="D7" s="258">
        <v>31211</v>
      </c>
      <c r="E7" s="258">
        <v>24274</v>
      </c>
      <c r="F7" s="259">
        <f t="shared" ref="F7:F12" si="4">E7/$E$6</f>
        <v>0.79827676927124436</v>
      </c>
      <c r="G7" s="258">
        <v>17934</v>
      </c>
      <c r="H7" s="260">
        <f>G7/E7-1</f>
        <v>-0.26118480678915712</v>
      </c>
      <c r="I7" s="261">
        <f>G7-E7</f>
        <v>-6340</v>
      </c>
      <c r="J7" s="259">
        <f>G7/$G$6</f>
        <v>0.73418757931796785</v>
      </c>
      <c r="K7" s="258">
        <v>12486</v>
      </c>
      <c r="L7" s="262">
        <f t="shared" si="0"/>
        <v>-0.30378052860488458</v>
      </c>
      <c r="M7" s="263">
        <f t="shared" si="1"/>
        <v>-5448</v>
      </c>
      <c r="N7" s="259">
        <f>K7/$K$6</f>
        <v>0.67248343835837776</v>
      </c>
      <c r="O7" s="258">
        <v>15967</v>
      </c>
      <c r="P7" s="260">
        <f t="shared" si="2"/>
        <v>0.27879224731699503</v>
      </c>
      <c r="Q7" s="261">
        <f t="shared" si="3"/>
        <v>3481</v>
      </c>
      <c r="R7" s="260">
        <f t="shared" ref="R7:R10" si="5">O7/C7-1</f>
        <v>1.4670889987639062</v>
      </c>
      <c r="S7" s="261">
        <f t="shared" ref="S7:S10" si="6">O7-C7</f>
        <v>9495</v>
      </c>
      <c r="T7" s="259">
        <f>O7/$O$6</f>
        <v>0.78876648718075382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1004</v>
      </c>
      <c r="D8" s="264">
        <v>160</v>
      </c>
      <c r="E8" s="264">
        <v>2670</v>
      </c>
      <c r="F8" s="265">
        <f t="shared" si="4"/>
        <v>8.7805840568271509E-2</v>
      </c>
      <c r="G8" s="264">
        <v>2178</v>
      </c>
      <c r="H8" s="266">
        <f>IFERROR(G8/E8-1,"-")</f>
        <v>-0.18426966292134828</v>
      </c>
      <c r="I8" s="267">
        <f t="shared" ref="I8:I12" si="7">G8-E8</f>
        <v>-492</v>
      </c>
      <c r="J8" s="265">
        <f t="shared" ref="J8:J12" si="8">G8/$G$6</f>
        <v>8.9163630408973682E-2</v>
      </c>
      <c r="K8" s="264">
        <v>626</v>
      </c>
      <c r="L8" s="268">
        <f>IFERROR(K8/G8-1,"-")</f>
        <v>-0.71258034894398525</v>
      </c>
      <c r="M8" s="269">
        <f>IF(G8=0,"nd",K8-G8)</f>
        <v>-1552</v>
      </c>
      <c r="N8" s="270">
        <f t="shared" ref="N8:N12" si="9">K8/$K$6</f>
        <v>3.3715732213066195E-2</v>
      </c>
      <c r="O8" s="264">
        <v>1041</v>
      </c>
      <c r="P8" s="268">
        <f>IFERROR(O8/K8-1,"-")</f>
        <v>0.66293929712460065</v>
      </c>
      <c r="Q8" s="271">
        <f t="shared" si="3"/>
        <v>415</v>
      </c>
      <c r="R8" s="268">
        <f>IFERROR(O8/C8-1,"-")</f>
        <v>3.685258964143423E-2</v>
      </c>
      <c r="S8" s="271">
        <f t="shared" si="6"/>
        <v>37</v>
      </c>
      <c r="T8" s="270">
        <f t="shared" ref="T8:T12" si="10">O8/$O$6</f>
        <v>5.1425184014227139E-2</v>
      </c>
      <c r="V8" s="29"/>
      <c r="W8" s="81"/>
      <c r="AE8" s="1"/>
    </row>
    <row r="9" spans="1:31" s="4" customFormat="1" x14ac:dyDescent="0.25">
      <c r="B9" s="99" t="s">
        <v>63</v>
      </c>
      <c r="C9" s="264">
        <v>5468</v>
      </c>
      <c r="D9" s="264">
        <v>31051</v>
      </c>
      <c r="E9" s="264">
        <v>21604</v>
      </c>
      <c r="F9" s="270">
        <f t="shared" si="4"/>
        <v>0.7104709287029729</v>
      </c>
      <c r="G9" s="264">
        <v>15756</v>
      </c>
      <c r="H9" s="266">
        <f>IFERROR(G9/E9-1,"-")</f>
        <v>-0.27069061284947227</v>
      </c>
      <c r="I9" s="271">
        <f t="shared" si="7"/>
        <v>-5848</v>
      </c>
      <c r="J9" s="270">
        <f t="shared" si="8"/>
        <v>0.64502394890899417</v>
      </c>
      <c r="K9" s="264">
        <v>11860</v>
      </c>
      <c r="L9" s="268">
        <f>IFERROR(K9/G9-1,"-")</f>
        <v>-0.24727088093424732</v>
      </c>
      <c r="M9" s="269">
        <f>IF(G9=0,"nd",K9-G9)</f>
        <v>-3896</v>
      </c>
      <c r="N9" s="270">
        <f t="shared" si="9"/>
        <v>0.63876770614531153</v>
      </c>
      <c r="O9" s="264">
        <v>14926</v>
      </c>
      <c r="P9" s="268">
        <f t="shared" si="2"/>
        <v>0.25851602023608766</v>
      </c>
      <c r="Q9" s="271">
        <f t="shared" si="3"/>
        <v>3066</v>
      </c>
      <c r="R9" s="272">
        <f t="shared" si="5"/>
        <v>1.7297000731528898</v>
      </c>
      <c r="S9" s="271">
        <f t="shared" si="6"/>
        <v>9458</v>
      </c>
      <c r="T9" s="270">
        <f t="shared" si="10"/>
        <v>0.73734130316652668</v>
      </c>
      <c r="V9" s="29"/>
      <c r="W9" s="81"/>
      <c r="AE9" s="1"/>
    </row>
    <row r="10" spans="1:31" s="4" customFormat="1" x14ac:dyDescent="0.25">
      <c r="B10" s="257" t="s">
        <v>195</v>
      </c>
      <c r="C10" s="273">
        <v>2906</v>
      </c>
      <c r="D10" s="273">
        <v>13399</v>
      </c>
      <c r="E10" s="273">
        <v>6134</v>
      </c>
      <c r="F10" s="274">
        <f>IFERROR(E10/$E$6,"-")</f>
        <v>0.20172323072875559</v>
      </c>
      <c r="G10" s="273">
        <v>6493</v>
      </c>
      <c r="H10" s="262">
        <f>IFERROR(G10/E10-1,"-")</f>
        <v>5.8526247147049126E-2</v>
      </c>
      <c r="I10" s="263">
        <f>IFERROR(G10-E10,"-")</f>
        <v>359</v>
      </c>
      <c r="J10" s="274">
        <f>IFERROR(G10/$G$6,"-")</f>
        <v>0.2658124206820322</v>
      </c>
      <c r="K10" s="273">
        <v>6081</v>
      </c>
      <c r="L10" s="262">
        <f>IFERROR(K10/G10-1,"-")</f>
        <v>-6.3452949330047748E-2</v>
      </c>
      <c r="M10" s="263">
        <f>IFERROR(K10-G10,"-")</f>
        <v>-412</v>
      </c>
      <c r="N10" s="274">
        <f>IFERROR(K10/$K$6,"-")</f>
        <v>0.32751656164162224</v>
      </c>
      <c r="O10" s="273">
        <v>4276</v>
      </c>
      <c r="P10" s="262">
        <f>IFERROR(O10/K10-1,"-")</f>
        <v>-0.2968261799046209</v>
      </c>
      <c r="Q10" s="263">
        <f>IFERROR(O10-K10,"-")</f>
        <v>-1805</v>
      </c>
      <c r="R10" s="262">
        <f t="shared" si="5"/>
        <v>0.47143840330350995</v>
      </c>
      <c r="S10" s="263">
        <f t="shared" si="6"/>
        <v>1370</v>
      </c>
      <c r="T10" s="274">
        <f>IFERROR(O10/$O$6,"-")</f>
        <v>0.21123351281924616</v>
      </c>
      <c r="V10" s="29"/>
      <c r="W10" s="81"/>
      <c r="AE10" s="1"/>
    </row>
    <row r="11" spans="1:31" s="4" customFormat="1" hidden="1" x14ac:dyDescent="0.25">
      <c r="B11" s="99" t="s">
        <v>64</v>
      </c>
      <c r="C11" s="264">
        <v>2832</v>
      </c>
      <c r="D11" s="264">
        <v>0</v>
      </c>
      <c r="E11" s="264">
        <v>0</v>
      </c>
      <c r="F11" s="270">
        <f t="shared" si="4"/>
        <v>0</v>
      </c>
      <c r="G11" s="264">
        <v>0</v>
      </c>
      <c r="H11" s="272" t="e">
        <f t="shared" ref="H11:H12" si="11">G11/E11-1</f>
        <v>#DIV/0!</v>
      </c>
      <c r="I11" s="271">
        <f t="shared" si="7"/>
        <v>0</v>
      </c>
      <c r="J11" s="270">
        <f t="shared" si="8"/>
        <v>0</v>
      </c>
      <c r="K11" s="264">
        <v>0</v>
      </c>
      <c r="L11" s="268" t="e">
        <f>K11/G11-1</f>
        <v>#DIV/0!</v>
      </c>
      <c r="M11" s="271">
        <f t="shared" si="1"/>
        <v>0</v>
      </c>
      <c r="N11" s="270">
        <f t="shared" si="9"/>
        <v>0</v>
      </c>
      <c r="O11" s="264">
        <v>0</v>
      </c>
      <c r="P11" s="272" t="e">
        <f t="shared" si="2"/>
        <v>#DIV/0!</v>
      </c>
      <c r="Q11" s="271">
        <f t="shared" si="3"/>
        <v>0</v>
      </c>
      <c r="R11" s="272" t="e">
        <f t="shared" ref="R11:R12" si="12">O11/D11-1</f>
        <v>#DIV/0!</v>
      </c>
      <c r="S11" s="271">
        <f t="shared" ref="S11:S12" si="13">O11-D11</f>
        <v>0</v>
      </c>
      <c r="T11" s="270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4">
        <v>74</v>
      </c>
      <c r="D12" s="264">
        <v>0</v>
      </c>
      <c r="E12" s="264">
        <v>0</v>
      </c>
      <c r="F12" s="270">
        <f t="shared" si="4"/>
        <v>0</v>
      </c>
      <c r="G12" s="264">
        <v>0</v>
      </c>
      <c r="H12" s="272" t="e">
        <f t="shared" si="11"/>
        <v>#DIV/0!</v>
      </c>
      <c r="I12" s="271">
        <f t="shared" si="7"/>
        <v>0</v>
      </c>
      <c r="J12" s="270">
        <f t="shared" si="8"/>
        <v>0</v>
      </c>
      <c r="K12" s="264">
        <v>0</v>
      </c>
      <c r="L12" s="268" t="e">
        <f t="shared" si="0"/>
        <v>#DIV/0!</v>
      </c>
      <c r="M12" s="271">
        <f t="shared" si="1"/>
        <v>0</v>
      </c>
      <c r="N12" s="270">
        <f t="shared" si="9"/>
        <v>0</v>
      </c>
      <c r="O12" s="264">
        <v>0</v>
      </c>
      <c r="P12" s="272" t="e">
        <f>O12/K12-1</f>
        <v>#DIV/0!</v>
      </c>
      <c r="Q12" s="271">
        <f t="shared" si="3"/>
        <v>0</v>
      </c>
      <c r="R12" s="272" t="e">
        <f t="shared" si="12"/>
        <v>#DIV/0!</v>
      </c>
      <c r="S12" s="271">
        <f t="shared" si="13"/>
        <v>0</v>
      </c>
      <c r="T12" s="270">
        <f t="shared" si="10"/>
        <v>0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3" t="s">
        <v>185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15.967 viajeros 
cuota: 78,9%</v>
      </c>
    </row>
    <row r="20" spans="27:27" x14ac:dyDescent="0.25">
      <c r="AA20" t="str">
        <f>CONCATENATE("Apartamentos: 
",FIXED(O10,0)," viajeros
cuota: ",FIXED(T10*100,1),"%")</f>
        <v>Apartamentos: 
4.276 viajeros
cuota: 21,1%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68476</v>
      </c>
      <c r="D134" s="240">
        <v>126666</v>
      </c>
      <c r="E134" s="240">
        <v>86811</v>
      </c>
      <c r="F134" s="240">
        <v>75374</v>
      </c>
      <c r="G134" s="241">
        <f>F134/E134-1</f>
        <v>-0.13174597689232936</v>
      </c>
      <c r="H134" s="240">
        <f>F134-E134</f>
        <v>-11437</v>
      </c>
      <c r="I134" s="241">
        <f>F134/F$134</f>
        <v>1</v>
      </c>
      <c r="J134" s="240">
        <v>60650</v>
      </c>
      <c r="K134" s="241">
        <f>J134/J$134</f>
        <v>1</v>
      </c>
      <c r="L134" s="241">
        <f>J134/F134-1</f>
        <v>-0.19534587523549229</v>
      </c>
      <c r="M134" s="240">
        <f>J134-F134</f>
        <v>-14724</v>
      </c>
      <c r="N134" s="241">
        <f>J134/D134-1</f>
        <v>-0.52118169042994955</v>
      </c>
      <c r="O134" s="240">
        <f>J134-D134</f>
        <v>-66016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46830</v>
      </c>
      <c r="D135" s="258">
        <v>97227</v>
      </c>
      <c r="E135" s="258">
        <v>68469</v>
      </c>
      <c r="F135" s="258">
        <v>54932</v>
      </c>
      <c r="G135" s="262">
        <f>IFERROR(F135/E135-1,"-")</f>
        <v>-0.1977099125151528</v>
      </c>
      <c r="H135" s="258">
        <f t="shared" ref="H135:H138" si="14">F135-E135</f>
        <v>-13537</v>
      </c>
      <c r="I135" s="260">
        <f>F135/F$134</f>
        <v>0.72879242179000714</v>
      </c>
      <c r="J135" s="258">
        <v>43983</v>
      </c>
      <c r="K135" s="259">
        <f t="shared" ref="K135:K138" si="15">J135/J$134</f>
        <v>0.72519373454245672</v>
      </c>
      <c r="L135" s="260">
        <f t="shared" ref="L135:L138" si="16">J135/F135-1</f>
        <v>-0.19931915823199597</v>
      </c>
      <c r="M135" s="261">
        <f t="shared" ref="M135:M138" si="17">J135-F135</f>
        <v>-10949</v>
      </c>
      <c r="N135" s="259">
        <f t="shared" ref="N135:N138" si="18">J135/D135-1</f>
        <v>-0.54762565953901698</v>
      </c>
      <c r="O135" s="258">
        <f t="shared" ref="O135:O138" si="19">J135-D135</f>
        <v>-53244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1786</v>
      </c>
      <c r="D136" s="264">
        <v>4418</v>
      </c>
      <c r="E136" s="264">
        <v>6088</v>
      </c>
      <c r="F136" s="264">
        <v>5359</v>
      </c>
      <c r="G136" s="268">
        <f t="shared" ref="G136:G138" si="20">IFERROR(F136/E136-1,"-")</f>
        <v>-0.11974375821287775</v>
      </c>
      <c r="H136" s="264">
        <f t="shared" si="14"/>
        <v>-729</v>
      </c>
      <c r="I136" s="272">
        <f t="shared" ref="I136:I138" si="21">F136/F$134</f>
        <v>7.1098787380263748E-2</v>
      </c>
      <c r="J136" s="264">
        <v>2401</v>
      </c>
      <c r="K136" s="270">
        <f t="shared" si="15"/>
        <v>3.9587798845836769E-2</v>
      </c>
      <c r="L136" s="272">
        <f t="shared" si="16"/>
        <v>-0.5519686508676992</v>
      </c>
      <c r="M136" s="271">
        <f t="shared" si="17"/>
        <v>-2958</v>
      </c>
      <c r="N136" s="270">
        <f t="shared" si="18"/>
        <v>-0.45654142145767318</v>
      </c>
      <c r="O136" s="264">
        <f t="shared" si="19"/>
        <v>-2017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45044</v>
      </c>
      <c r="D137" s="264">
        <v>92809</v>
      </c>
      <c r="E137" s="264">
        <v>62381</v>
      </c>
      <c r="F137" s="264">
        <v>49573</v>
      </c>
      <c r="G137" s="266">
        <f t="shared" si="20"/>
        <v>-0.20531892723746015</v>
      </c>
      <c r="H137" s="264">
        <f t="shared" si="14"/>
        <v>-12808</v>
      </c>
      <c r="I137" s="276">
        <f t="shared" si="21"/>
        <v>0.65769363440974338</v>
      </c>
      <c r="J137" s="264">
        <v>41582</v>
      </c>
      <c r="K137" s="270">
        <f t="shared" si="15"/>
        <v>0.68560593569661998</v>
      </c>
      <c r="L137" s="272">
        <f t="shared" si="16"/>
        <v>-0.16119661912734751</v>
      </c>
      <c r="M137" s="271">
        <f t="shared" si="17"/>
        <v>-7991</v>
      </c>
      <c r="N137" s="270">
        <f t="shared" si="18"/>
        <v>-0.55196155545259618</v>
      </c>
      <c r="O137" s="264">
        <f t="shared" si="19"/>
        <v>-51227</v>
      </c>
      <c r="Q137" s="29"/>
      <c r="R137" s="81"/>
      <c r="Z137" s="1"/>
    </row>
    <row r="138" spans="1:31" s="4" customFormat="1" x14ac:dyDescent="0.25">
      <c r="B138" s="257" t="s">
        <v>195</v>
      </c>
      <c r="C138" s="258">
        <v>21646</v>
      </c>
      <c r="D138" s="258">
        <v>29439</v>
      </c>
      <c r="E138" s="258">
        <v>18342</v>
      </c>
      <c r="F138" s="258">
        <v>20442</v>
      </c>
      <c r="G138" s="262">
        <f t="shared" si="20"/>
        <v>0.11449133137062484</v>
      </c>
      <c r="H138" s="258">
        <f t="shared" si="14"/>
        <v>2100</v>
      </c>
      <c r="I138" s="260">
        <f t="shared" si="21"/>
        <v>0.27120757820999286</v>
      </c>
      <c r="J138" s="258">
        <v>16667</v>
      </c>
      <c r="K138" s="259">
        <f t="shared" si="15"/>
        <v>0.27480626545754328</v>
      </c>
      <c r="L138" s="260">
        <f t="shared" si="16"/>
        <v>-0.18466881909793564</v>
      </c>
      <c r="M138" s="261">
        <f t="shared" si="17"/>
        <v>-3775</v>
      </c>
      <c r="N138" s="259">
        <f t="shared" si="18"/>
        <v>-0.43384625836475421</v>
      </c>
      <c r="O138" s="258">
        <f t="shared" si="19"/>
        <v>-12772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7C0DD-B603-42C6-A1B7-0C07E81FC8A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140877</v>
      </c>
      <c r="D6" s="255">
        <v>194447</v>
      </c>
      <c r="E6" s="255">
        <v>345836</v>
      </c>
      <c r="F6" s="256">
        <f>E6/$E$6</f>
        <v>1</v>
      </c>
      <c r="G6" s="255">
        <v>368879</v>
      </c>
      <c r="H6" s="256">
        <f>G6/E6-1</f>
        <v>6.6629847673463694E-2</v>
      </c>
      <c r="I6" s="255">
        <f>G6-E6</f>
        <v>23043</v>
      </c>
      <c r="J6" s="256">
        <f>G6/$G$6</f>
        <v>1</v>
      </c>
      <c r="K6" s="255">
        <v>368338</v>
      </c>
      <c r="L6" s="256">
        <f>K6/G6-1</f>
        <v>-1.4666055806917822E-3</v>
      </c>
      <c r="M6" s="255">
        <f>K6-G6</f>
        <v>-541</v>
      </c>
      <c r="N6" s="256">
        <f>K6/$K$6</f>
        <v>1</v>
      </c>
      <c r="O6" s="255">
        <v>373306</v>
      </c>
      <c r="P6" s="256">
        <f>O6/K6-1</f>
        <v>1.3487611921658926E-2</v>
      </c>
      <c r="Q6" s="255">
        <f>O6-K6</f>
        <v>4968</v>
      </c>
      <c r="R6" s="256">
        <f>IFERROR(O6/C6-1,"-")</f>
        <v>1.6498718740461538</v>
      </c>
      <c r="S6" s="255">
        <f>O6-C6</f>
        <v>232429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67859</v>
      </c>
      <c r="E7" s="264">
        <v>65893</v>
      </c>
      <c r="F7" s="270">
        <f t="shared" ref="F7:F16" si="0">E7/$E$6</f>
        <v>0.19053250673729744</v>
      </c>
      <c r="G7" s="264">
        <v>57104</v>
      </c>
      <c r="H7" s="272">
        <f>G7/E7-1</f>
        <v>-0.13338290865494062</v>
      </c>
      <c r="I7" s="271">
        <f>G7-E7</f>
        <v>-8789</v>
      </c>
      <c r="J7" s="270">
        <f>G7/$G$6</f>
        <v>0.15480414987028265</v>
      </c>
      <c r="K7" s="264">
        <v>49810</v>
      </c>
      <c r="L7" s="272">
        <f>K7/G7-1</f>
        <v>-0.12773185766321093</v>
      </c>
      <c r="M7" s="271">
        <f>K7-G7</f>
        <v>-7294</v>
      </c>
      <c r="N7" s="270">
        <f>K7/$K$6</f>
        <v>0.13522905592146345</v>
      </c>
      <c r="O7" s="264">
        <v>47755</v>
      </c>
      <c r="P7" s="272">
        <f>O7/K7-1</f>
        <v>-4.1256775747841812E-2</v>
      </c>
      <c r="Q7" s="271">
        <f>O7-K7</f>
        <v>-2055</v>
      </c>
      <c r="R7" s="272">
        <f t="shared" ref="R7:R16" si="1">IFERROR(O7/C7-1,"-")</f>
        <v>1.3551314296986732</v>
      </c>
      <c r="S7" s="271">
        <f t="shared" ref="S7:S16" si="2">O7-C7</f>
        <v>27478</v>
      </c>
      <c r="T7" s="270">
        <f>O7/$O$6</f>
        <v>0.12792454447557769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20214</v>
      </c>
      <c r="E8" s="264">
        <v>39365</v>
      </c>
      <c r="F8" s="270">
        <f t="shared" si="0"/>
        <v>0.11382562833250442</v>
      </c>
      <c r="G8" s="264">
        <v>36909</v>
      </c>
      <c r="H8" s="272">
        <f t="shared" ref="H8:H16" si="3">G8/E8-1</f>
        <v>-6.2390448367839468E-2</v>
      </c>
      <c r="I8" s="271">
        <f t="shared" ref="I8:I16" si="4">G8-E8</f>
        <v>-2456</v>
      </c>
      <c r="J8" s="270">
        <f t="shared" ref="J8:J16" si="5">G8/$G$6</f>
        <v>0.10005720032856302</v>
      </c>
      <c r="K8" s="264">
        <v>35905</v>
      </c>
      <c r="L8" s="272">
        <f t="shared" ref="L8:L16" si="6">K8/G8-1</f>
        <v>-2.7202037443441962E-2</v>
      </c>
      <c r="M8" s="271">
        <f t="shared" ref="M8:M16" si="7">K8-G8</f>
        <v>-1004</v>
      </c>
      <c r="N8" s="270">
        <f t="shared" ref="N8:N16" si="8">K8/$K$6</f>
        <v>9.7478402988559421E-2</v>
      </c>
      <c r="O8" s="264">
        <v>39006</v>
      </c>
      <c r="P8" s="272">
        <f t="shared" ref="P8:P16" si="9">O8/K8-1</f>
        <v>8.63668012811587E-2</v>
      </c>
      <c r="Q8" s="271">
        <f t="shared" ref="Q8:Q16" si="10">O8-K8</f>
        <v>3101</v>
      </c>
      <c r="R8" s="272">
        <f t="shared" si="1"/>
        <v>1.7955278434745217</v>
      </c>
      <c r="S8" s="271">
        <f t="shared" si="2"/>
        <v>25053</v>
      </c>
      <c r="T8" s="270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787</v>
      </c>
      <c r="E9" s="264">
        <v>1482</v>
      </c>
      <c r="F9" s="265">
        <f t="shared" si="0"/>
        <v>4.2852681617876684E-3</v>
      </c>
      <c r="G9" s="264">
        <v>10615</v>
      </c>
      <c r="H9" s="276">
        <f t="shared" si="3"/>
        <v>6.162618083670715</v>
      </c>
      <c r="I9" s="267">
        <f t="shared" si="4"/>
        <v>9133</v>
      </c>
      <c r="J9" s="265">
        <f t="shared" si="5"/>
        <v>2.8776373824479031E-2</v>
      </c>
      <c r="K9" s="264">
        <v>5673</v>
      </c>
      <c r="L9" s="272">
        <f t="shared" si="6"/>
        <v>-0.46556759302873296</v>
      </c>
      <c r="M9" s="271">
        <f t="shared" si="7"/>
        <v>-4942</v>
      </c>
      <c r="N9" s="270">
        <f t="shared" si="8"/>
        <v>1.5401614821169687E-2</v>
      </c>
      <c r="O9" s="264">
        <v>3481</v>
      </c>
      <c r="P9" s="272">
        <f t="shared" si="9"/>
        <v>-0.38639167988718492</v>
      </c>
      <c r="Q9" s="271">
        <f t="shared" si="10"/>
        <v>-2192</v>
      </c>
      <c r="R9" s="272">
        <f t="shared" si="1"/>
        <v>2.0997328584149599</v>
      </c>
      <c r="S9" s="271">
        <f t="shared" si="2"/>
        <v>2358</v>
      </c>
      <c r="T9" s="270">
        <f t="shared" si="11"/>
        <v>9.324789850685496E-3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23087</v>
      </c>
      <c r="E10" s="264">
        <v>115113</v>
      </c>
      <c r="F10" s="270">
        <f t="shared" si="0"/>
        <v>0.33285430088249923</v>
      </c>
      <c r="G10" s="264">
        <v>123715</v>
      </c>
      <c r="H10" s="272">
        <f t="shared" si="3"/>
        <v>7.4726573019554765E-2</v>
      </c>
      <c r="I10" s="271">
        <f t="shared" si="4"/>
        <v>8602</v>
      </c>
      <c r="J10" s="270">
        <f t="shared" si="5"/>
        <v>0.33538097858647414</v>
      </c>
      <c r="K10" s="264">
        <v>132182</v>
      </c>
      <c r="L10" s="272">
        <f t="shared" si="6"/>
        <v>6.8439558663056177E-2</v>
      </c>
      <c r="M10" s="271">
        <f t="shared" si="7"/>
        <v>8467</v>
      </c>
      <c r="N10" s="270">
        <f t="shared" si="8"/>
        <v>0.35886061172075651</v>
      </c>
      <c r="O10" s="264">
        <v>139895</v>
      </c>
      <c r="P10" s="272">
        <f t="shared" si="9"/>
        <v>5.8351364028385033E-2</v>
      </c>
      <c r="Q10" s="271">
        <f t="shared" si="10"/>
        <v>7713</v>
      </c>
      <c r="R10" s="272">
        <f t="shared" si="1"/>
        <v>1.9726944326391842</v>
      </c>
      <c r="S10" s="271">
        <f t="shared" si="2"/>
        <v>92835</v>
      </c>
      <c r="T10" s="270">
        <f>O10/$O$6</f>
        <v>0.37474618677438881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12072</v>
      </c>
      <c r="E11" s="264">
        <v>15168</v>
      </c>
      <c r="F11" s="265">
        <f t="shared" si="0"/>
        <v>4.3858938919025203E-2</v>
      </c>
      <c r="G11" s="264">
        <v>19220</v>
      </c>
      <c r="H11" s="276">
        <f t="shared" si="3"/>
        <v>0.26714135021097052</v>
      </c>
      <c r="I11" s="267">
        <f t="shared" si="4"/>
        <v>4052</v>
      </c>
      <c r="J11" s="265">
        <f t="shared" si="5"/>
        <v>5.2103806397219683E-2</v>
      </c>
      <c r="K11" s="264">
        <v>17517</v>
      </c>
      <c r="L11" s="272">
        <f t="shared" si="6"/>
        <v>-8.8605619146722159E-2</v>
      </c>
      <c r="M11" s="271">
        <f t="shared" si="7"/>
        <v>-1703</v>
      </c>
      <c r="N11" s="270">
        <f t="shared" si="8"/>
        <v>4.7556863532950716E-2</v>
      </c>
      <c r="O11" s="264">
        <v>19777</v>
      </c>
      <c r="P11" s="272">
        <f t="shared" si="9"/>
        <v>0.12901752583204895</v>
      </c>
      <c r="Q11" s="271">
        <f t="shared" si="10"/>
        <v>2260</v>
      </c>
      <c r="R11" s="272">
        <f t="shared" si="1"/>
        <v>1.743756936736959</v>
      </c>
      <c r="S11" s="271">
        <f t="shared" si="2"/>
        <v>12569</v>
      </c>
      <c r="T11" s="270">
        <f t="shared" si="11"/>
        <v>5.2977985888252532E-2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28730</v>
      </c>
      <c r="E12" s="264">
        <v>50567</v>
      </c>
      <c r="F12" s="270">
        <f t="shared" si="0"/>
        <v>0.14621670387119906</v>
      </c>
      <c r="G12" s="264">
        <v>63399</v>
      </c>
      <c r="H12" s="272">
        <f t="shared" si="3"/>
        <v>0.25376233511974222</v>
      </c>
      <c r="I12" s="271">
        <f t="shared" si="4"/>
        <v>12832</v>
      </c>
      <c r="J12" s="270">
        <f t="shared" si="5"/>
        <v>0.17186936637759265</v>
      </c>
      <c r="K12" s="264">
        <v>61062</v>
      </c>
      <c r="L12" s="272">
        <f t="shared" si="6"/>
        <v>-3.6861780154261115E-2</v>
      </c>
      <c r="M12" s="271">
        <f t="shared" si="7"/>
        <v>-2337</v>
      </c>
      <c r="N12" s="270">
        <f t="shared" si="8"/>
        <v>0.16577708517720138</v>
      </c>
      <c r="O12" s="264">
        <v>71053</v>
      </c>
      <c r="P12" s="272">
        <f t="shared" si="9"/>
        <v>0.16362058235891386</v>
      </c>
      <c r="Q12" s="271">
        <f t="shared" si="10"/>
        <v>9991</v>
      </c>
      <c r="R12" s="272">
        <f t="shared" si="1"/>
        <v>1.6374536005939122</v>
      </c>
      <c r="S12" s="271">
        <f t="shared" si="2"/>
        <v>44113</v>
      </c>
      <c r="T12" s="270">
        <f t="shared" si="11"/>
        <v>0.19033447091662067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5503</v>
      </c>
      <c r="E13" s="264">
        <v>11803</v>
      </c>
      <c r="F13" s="265">
        <f t="shared" si="0"/>
        <v>3.4128893463954015E-2</v>
      </c>
      <c r="G13" s="264">
        <v>16636</v>
      </c>
      <c r="H13" s="276">
        <f t="shared" si="3"/>
        <v>0.40947216809285769</v>
      </c>
      <c r="I13" s="267">
        <f t="shared" si="4"/>
        <v>4833</v>
      </c>
      <c r="J13" s="265">
        <f t="shared" si="5"/>
        <v>4.5098799335283386E-2</v>
      </c>
      <c r="K13" s="264">
        <v>13888</v>
      </c>
      <c r="L13" s="272">
        <f t="shared" si="6"/>
        <v>-0.16518393844674195</v>
      </c>
      <c r="M13" s="271">
        <f t="shared" si="7"/>
        <v>-2748</v>
      </c>
      <c r="N13" s="270">
        <f t="shared" si="8"/>
        <v>3.7704499671497374E-2</v>
      </c>
      <c r="O13" s="264">
        <v>13527</v>
      </c>
      <c r="P13" s="272">
        <f t="shared" si="9"/>
        <v>-2.5993663594470084E-2</v>
      </c>
      <c r="Q13" s="271">
        <f t="shared" si="10"/>
        <v>-361</v>
      </c>
      <c r="R13" s="272">
        <f t="shared" si="1"/>
        <v>0.81473034612288697</v>
      </c>
      <c r="S13" s="271">
        <f t="shared" si="2"/>
        <v>6073</v>
      </c>
      <c r="T13" s="270">
        <f t="shared" si="11"/>
        <v>3.6235688684350106E-2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17683</v>
      </c>
      <c r="E14" s="264">
        <v>9518</v>
      </c>
      <c r="F14" s="270">
        <f t="shared" si="0"/>
        <v>2.7521715495205819E-2</v>
      </c>
      <c r="G14" s="264">
        <v>11034</v>
      </c>
      <c r="H14" s="272">
        <f t="shared" si="3"/>
        <v>0.15927715906703099</v>
      </c>
      <c r="I14" s="271">
        <f t="shared" si="4"/>
        <v>1516</v>
      </c>
      <c r="J14" s="270">
        <f t="shared" si="5"/>
        <v>2.9912247647602603E-2</v>
      </c>
      <c r="K14" s="264">
        <v>8304</v>
      </c>
      <c r="L14" s="272">
        <f t="shared" si="6"/>
        <v>-0.24741707449700923</v>
      </c>
      <c r="M14" s="271">
        <f t="shared" si="7"/>
        <v>-2730</v>
      </c>
      <c r="N14" s="270">
        <f t="shared" si="8"/>
        <v>2.2544510748280112E-2</v>
      </c>
      <c r="O14" s="264">
        <v>6547</v>
      </c>
      <c r="P14" s="272">
        <f t="shared" si="9"/>
        <v>-0.21158477842003853</v>
      </c>
      <c r="Q14" s="271">
        <f t="shared" si="10"/>
        <v>-1757</v>
      </c>
      <c r="R14" s="272">
        <f t="shared" si="1"/>
        <v>1.490300494484595</v>
      </c>
      <c r="S14" s="271">
        <f t="shared" si="2"/>
        <v>3918</v>
      </c>
      <c r="T14" s="270">
        <f t="shared" si="11"/>
        <v>1.7537891167031871E-2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6965</v>
      </c>
      <c r="E15" s="264">
        <v>12964</v>
      </c>
      <c r="F15" s="265">
        <f t="shared" si="0"/>
        <v>3.7485976011751236E-2</v>
      </c>
      <c r="G15" s="264">
        <v>7172</v>
      </c>
      <c r="H15" s="276">
        <f t="shared" si="3"/>
        <v>-0.44677568651650723</v>
      </c>
      <c r="I15" s="267">
        <f t="shared" si="4"/>
        <v>-5792</v>
      </c>
      <c r="J15" s="265">
        <f t="shared" si="5"/>
        <v>1.9442689879337127E-2</v>
      </c>
      <c r="K15" s="264">
        <v>21594</v>
      </c>
      <c r="L15" s="272">
        <f t="shared" si="6"/>
        <v>2.0108756274400448</v>
      </c>
      <c r="M15" s="271">
        <f t="shared" si="7"/>
        <v>14422</v>
      </c>
      <c r="N15" s="270">
        <f t="shared" si="8"/>
        <v>5.8625501577355583E-2</v>
      </c>
      <c r="O15" s="264">
        <v>13320</v>
      </c>
      <c r="P15" s="272">
        <f t="shared" si="9"/>
        <v>-0.38316198944151159</v>
      </c>
      <c r="Q15" s="271">
        <f t="shared" si="10"/>
        <v>-8274</v>
      </c>
      <c r="R15" s="272">
        <f t="shared" si="1"/>
        <v>1.4021641118124437</v>
      </c>
      <c r="S15" s="271">
        <f t="shared" si="2"/>
        <v>7775</v>
      </c>
      <c r="T15" s="270">
        <f t="shared" si="11"/>
        <v>3.5681183800956855E-2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8688</v>
      </c>
      <c r="D16" s="264">
        <f>D6-SUM(D7:D15)</f>
        <v>11547</v>
      </c>
      <c r="E16" s="264">
        <f>E6-SUM(E7:E15)</f>
        <v>23963</v>
      </c>
      <c r="F16" s="270">
        <f t="shared" si="0"/>
        <v>6.9290068124775908E-2</v>
      </c>
      <c r="G16" s="264">
        <f>G6-SUM(G7:G15)</f>
        <v>23075</v>
      </c>
      <c r="H16" s="272">
        <f t="shared" si="3"/>
        <v>-3.7057129741685069E-2</v>
      </c>
      <c r="I16" s="271">
        <f t="shared" si="4"/>
        <v>-888</v>
      </c>
      <c r="J16" s="270">
        <f t="shared" si="5"/>
        <v>6.2554387753165672E-2</v>
      </c>
      <c r="K16" s="264">
        <f>K6-SUM(K7:K15)</f>
        <v>22403</v>
      </c>
      <c r="L16" s="272">
        <f t="shared" si="6"/>
        <v>-2.912242686890576E-2</v>
      </c>
      <c r="M16" s="271">
        <f t="shared" si="7"/>
        <v>-672</v>
      </c>
      <c r="N16" s="270">
        <f t="shared" si="8"/>
        <v>6.082185384076582E-2</v>
      </c>
      <c r="O16" s="264">
        <f>O6-SUM(O7:O15)</f>
        <v>18945</v>
      </c>
      <c r="P16" s="272">
        <f t="shared" si="9"/>
        <v>-0.154354327545418</v>
      </c>
      <c r="Q16" s="271">
        <f t="shared" si="10"/>
        <v>-3458</v>
      </c>
      <c r="R16" s="272">
        <f t="shared" si="1"/>
        <v>1.1805939226519335</v>
      </c>
      <c r="S16" s="271">
        <f t="shared" si="2"/>
        <v>10257</v>
      </c>
      <c r="T16" s="270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3D532-0CF7-493A-8160-F284C193CE4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89409</v>
      </c>
      <c r="D6" s="255">
        <v>59393</v>
      </c>
      <c r="E6" s="255">
        <v>196651</v>
      </c>
      <c r="F6" s="256">
        <f>E6/$E$6</f>
        <v>1</v>
      </c>
      <c r="G6" s="255">
        <v>222242</v>
      </c>
      <c r="H6" s="256">
        <f>G6/E6-1</f>
        <v>0.13013409542794085</v>
      </c>
      <c r="I6" s="255">
        <f>G6-E6</f>
        <v>25591</v>
      </c>
      <c r="J6" s="256">
        <f>G6/$G$6</f>
        <v>1</v>
      </c>
      <c r="K6" s="255">
        <v>227572</v>
      </c>
      <c r="L6" s="256">
        <f>K6/G6-1</f>
        <v>2.3982865524968311E-2</v>
      </c>
      <c r="M6" s="255">
        <f>K6-G6</f>
        <v>5330</v>
      </c>
      <c r="N6" s="256">
        <f>K6/$K$6</f>
        <v>1</v>
      </c>
      <c r="O6" s="255">
        <v>237548</v>
      </c>
      <c r="P6" s="256">
        <f>O6/K6-1</f>
        <v>4.3836675865220665E-2</v>
      </c>
      <c r="Q6" s="255">
        <f>O6-K6</f>
        <v>9976</v>
      </c>
      <c r="R6" s="256">
        <f>IFERROR(O6/C6-1,"-")</f>
        <v>1.6568689952913016</v>
      </c>
      <c r="S6" s="255">
        <f>O6-C6</f>
        <v>148139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23249</v>
      </c>
      <c r="E7" s="264">
        <v>35485</v>
      </c>
      <c r="F7" s="270">
        <f t="shared" ref="F7:F16" si="0">E7/$E$6</f>
        <v>0.18044657794773483</v>
      </c>
      <c r="G7" s="264">
        <v>32677</v>
      </c>
      <c r="H7" s="272">
        <f>G7/E7-1</f>
        <v>-7.9132027617303091E-2</v>
      </c>
      <c r="I7" s="271">
        <f>G7-E7</f>
        <v>-2808</v>
      </c>
      <c r="J7" s="270">
        <f>G7/$G$6</f>
        <v>0.14703341402615167</v>
      </c>
      <c r="K7" s="264">
        <v>31243</v>
      </c>
      <c r="L7" s="272">
        <f>K7/G7-1</f>
        <v>-4.388407748569334E-2</v>
      </c>
      <c r="M7" s="271">
        <f>K7-G7</f>
        <v>-1434</v>
      </c>
      <c r="N7" s="270">
        <f>K7/$K$6</f>
        <v>0.13728841861037386</v>
      </c>
      <c r="O7" s="264">
        <v>27512</v>
      </c>
      <c r="P7" s="272">
        <f>O7/K7-1</f>
        <v>-0.11941874979995515</v>
      </c>
      <c r="Q7" s="271">
        <f>O7-K7</f>
        <v>-3731</v>
      </c>
      <c r="R7" s="272">
        <f t="shared" ref="R7:R16" si="1">IFERROR(O7/C7-1,"-")</f>
        <v>1.5242682814937152</v>
      </c>
      <c r="S7" s="271">
        <f t="shared" ref="S7:S16" si="2">O7-C7</f>
        <v>16613</v>
      </c>
      <c r="T7" s="270">
        <f>O7/$O$6</f>
        <v>0.11581659285702257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3806</v>
      </c>
      <c r="E8" s="264">
        <v>23004</v>
      </c>
      <c r="F8" s="270">
        <f t="shared" si="0"/>
        <v>0.11697881017640388</v>
      </c>
      <c r="G8" s="264">
        <v>22463</v>
      </c>
      <c r="H8" s="272">
        <f t="shared" ref="H8:H16" si="3">G8/E8-1</f>
        <v>-2.3517649104503602E-2</v>
      </c>
      <c r="I8" s="271">
        <f t="shared" ref="I8:I16" si="4">G8-E8</f>
        <v>-541</v>
      </c>
      <c r="J8" s="270">
        <f t="shared" ref="J8:J16" si="5">G8/$G$6</f>
        <v>0.10107450436911115</v>
      </c>
      <c r="K8" s="264">
        <v>20973</v>
      </c>
      <c r="L8" s="272">
        <f t="shared" ref="L8:L16" si="6">K8/G8-1</f>
        <v>-6.6331300360592982E-2</v>
      </c>
      <c r="M8" s="271">
        <f t="shared" ref="M8:M16" si="7">K8-G8</f>
        <v>-1490</v>
      </c>
      <c r="N8" s="270">
        <f t="shared" ref="N8:N16" si="8">K8/$K$6</f>
        <v>9.2159843917529391E-2</v>
      </c>
      <c r="O8" s="264">
        <v>23308</v>
      </c>
      <c r="P8" s="272">
        <f t="shared" ref="P8:P16" si="9">O8/K8-1</f>
        <v>0.11133361941543884</v>
      </c>
      <c r="Q8" s="271">
        <f t="shared" ref="Q8:Q16" si="10">O8-K8</f>
        <v>2335</v>
      </c>
      <c r="R8" s="272">
        <f t="shared" si="1"/>
        <v>1.6265494703628578</v>
      </c>
      <c r="S8" s="271">
        <f t="shared" si="2"/>
        <v>14434</v>
      </c>
      <c r="T8" s="270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478</v>
      </c>
      <c r="E9" s="264">
        <v>1003</v>
      </c>
      <c r="F9" s="265">
        <f t="shared" si="0"/>
        <v>5.1004063035529953E-3</v>
      </c>
      <c r="G9" s="264">
        <v>2724</v>
      </c>
      <c r="H9" s="276">
        <f t="shared" si="3"/>
        <v>1.7158524426719839</v>
      </c>
      <c r="I9" s="267">
        <f t="shared" si="4"/>
        <v>1721</v>
      </c>
      <c r="J9" s="265">
        <f t="shared" si="5"/>
        <v>1.2256909135086978E-2</v>
      </c>
      <c r="K9" s="264">
        <v>1794</v>
      </c>
      <c r="L9" s="272">
        <f t="shared" si="6"/>
        <v>-0.34140969162995594</v>
      </c>
      <c r="M9" s="271">
        <f t="shared" si="7"/>
        <v>-930</v>
      </c>
      <c r="N9" s="270">
        <f t="shared" si="8"/>
        <v>7.8832193767247281E-3</v>
      </c>
      <c r="O9" s="264">
        <v>1296</v>
      </c>
      <c r="P9" s="272">
        <f t="shared" si="9"/>
        <v>-0.27759197324414719</v>
      </c>
      <c r="Q9" s="271">
        <f t="shared" si="10"/>
        <v>-498</v>
      </c>
      <c r="R9" s="272">
        <f t="shared" si="1"/>
        <v>1.2153846153846155</v>
      </c>
      <c r="S9" s="271">
        <f t="shared" si="2"/>
        <v>711</v>
      </c>
      <c r="T9" s="270">
        <f t="shared" si="11"/>
        <v>5.4557394716015289E-3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11597</v>
      </c>
      <c r="E10" s="264">
        <v>82138</v>
      </c>
      <c r="F10" s="270">
        <f t="shared" si="0"/>
        <v>0.4176841205994376</v>
      </c>
      <c r="G10" s="264">
        <v>93908</v>
      </c>
      <c r="H10" s="272">
        <f t="shared" si="3"/>
        <v>0.14329542964279618</v>
      </c>
      <c r="I10" s="271">
        <f t="shared" si="4"/>
        <v>11770</v>
      </c>
      <c r="J10" s="270">
        <f t="shared" si="5"/>
        <v>0.4225483931930058</v>
      </c>
      <c r="K10" s="264">
        <v>97415</v>
      </c>
      <c r="L10" s="272">
        <f t="shared" si="6"/>
        <v>3.7345061123652989E-2</v>
      </c>
      <c r="M10" s="271">
        <f t="shared" si="7"/>
        <v>3507</v>
      </c>
      <c r="N10" s="270">
        <f t="shared" si="8"/>
        <v>0.42806232752711232</v>
      </c>
      <c r="O10" s="264">
        <v>108590</v>
      </c>
      <c r="P10" s="272">
        <f t="shared" si="9"/>
        <v>0.11471539290663646</v>
      </c>
      <c r="Q10" s="271">
        <f t="shared" si="10"/>
        <v>11175</v>
      </c>
      <c r="R10" s="272">
        <f t="shared" si="1"/>
        <v>1.8346559465385819</v>
      </c>
      <c r="S10" s="271">
        <f t="shared" si="2"/>
        <v>70282</v>
      </c>
      <c r="T10" s="270">
        <f>O10/$O$6</f>
        <v>0.45712866452253859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898</v>
      </c>
      <c r="E11" s="264">
        <v>8596</v>
      </c>
      <c r="F11" s="265">
        <f t="shared" si="0"/>
        <v>4.3711956715195954E-2</v>
      </c>
      <c r="G11" s="264">
        <v>11298</v>
      </c>
      <c r="H11" s="276">
        <f t="shared" si="3"/>
        <v>0.31433224755700317</v>
      </c>
      <c r="I11" s="267">
        <f t="shared" si="4"/>
        <v>2702</v>
      </c>
      <c r="J11" s="265">
        <f t="shared" si="5"/>
        <v>5.0836475553675722E-2</v>
      </c>
      <c r="K11" s="264">
        <v>12797</v>
      </c>
      <c r="L11" s="272">
        <f t="shared" si="6"/>
        <v>0.13267835015046914</v>
      </c>
      <c r="M11" s="271">
        <f t="shared" si="7"/>
        <v>1499</v>
      </c>
      <c r="N11" s="270">
        <f t="shared" si="8"/>
        <v>5.623275271122985E-2</v>
      </c>
      <c r="O11" s="264">
        <v>13166</v>
      </c>
      <c r="P11" s="272">
        <f t="shared" si="9"/>
        <v>2.8834883175744341E-2</v>
      </c>
      <c r="Q11" s="271">
        <f t="shared" si="10"/>
        <v>369</v>
      </c>
      <c r="R11" s="272">
        <f t="shared" si="1"/>
        <v>1.2869550112906025</v>
      </c>
      <c r="S11" s="271">
        <f t="shared" si="2"/>
        <v>7409</v>
      </c>
      <c r="T11" s="270">
        <f t="shared" si="11"/>
        <v>5.5424587872766766E-2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13394</v>
      </c>
      <c r="E12" s="264">
        <v>25860</v>
      </c>
      <c r="F12" s="270">
        <f t="shared" si="0"/>
        <v>0.13150200100685988</v>
      </c>
      <c r="G12" s="264">
        <v>34187</v>
      </c>
      <c r="H12" s="272">
        <f t="shared" si="3"/>
        <v>0.3220030935808198</v>
      </c>
      <c r="I12" s="271">
        <f t="shared" si="4"/>
        <v>8327</v>
      </c>
      <c r="J12" s="270">
        <f t="shared" si="5"/>
        <v>0.15382780932497009</v>
      </c>
      <c r="K12" s="264">
        <v>34286</v>
      </c>
      <c r="L12" s="272">
        <f t="shared" si="6"/>
        <v>2.895837599087292E-3</v>
      </c>
      <c r="M12" s="271">
        <f t="shared" si="7"/>
        <v>99</v>
      </c>
      <c r="N12" s="270">
        <f t="shared" si="8"/>
        <v>0.15066001089764997</v>
      </c>
      <c r="O12" s="264">
        <v>35908</v>
      </c>
      <c r="P12" s="272">
        <f t="shared" si="9"/>
        <v>4.7307939100507568E-2</v>
      </c>
      <c r="Q12" s="271">
        <f t="shared" si="10"/>
        <v>1622</v>
      </c>
      <c r="R12" s="272">
        <f t="shared" si="1"/>
        <v>1.7151606805293005</v>
      </c>
      <c r="S12" s="271">
        <f t="shared" si="2"/>
        <v>22683</v>
      </c>
      <c r="T12" s="270">
        <f t="shared" si="11"/>
        <v>0.1511610285079226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2350</v>
      </c>
      <c r="E13" s="264">
        <v>6154</v>
      </c>
      <c r="F13" s="265">
        <f t="shared" si="0"/>
        <v>3.1294018337053968E-2</v>
      </c>
      <c r="G13" s="264">
        <v>11499</v>
      </c>
      <c r="H13" s="276">
        <f t="shared" si="3"/>
        <v>0.86854078648033806</v>
      </c>
      <c r="I13" s="267">
        <f t="shared" si="4"/>
        <v>5345</v>
      </c>
      <c r="J13" s="265">
        <f t="shared" si="5"/>
        <v>5.1740895060339631E-2</v>
      </c>
      <c r="K13" s="264">
        <v>9940</v>
      </c>
      <c r="L13" s="272">
        <f t="shared" si="6"/>
        <v>-0.1355770066962344</v>
      </c>
      <c r="M13" s="271">
        <f t="shared" si="7"/>
        <v>-1559</v>
      </c>
      <c r="N13" s="270">
        <f t="shared" si="8"/>
        <v>4.3678484172042252E-2</v>
      </c>
      <c r="O13" s="264">
        <v>9155</v>
      </c>
      <c r="P13" s="272">
        <f t="shared" si="9"/>
        <v>-7.8973843058350091E-2</v>
      </c>
      <c r="Q13" s="271">
        <f t="shared" si="10"/>
        <v>-785</v>
      </c>
      <c r="R13" s="272">
        <f t="shared" si="1"/>
        <v>1.8475894245723175</v>
      </c>
      <c r="S13" s="271">
        <f t="shared" si="2"/>
        <v>5940</v>
      </c>
      <c r="T13" s="270">
        <f t="shared" si="11"/>
        <v>3.853957936922222E-2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2208</v>
      </c>
      <c r="E14" s="264">
        <v>2888</v>
      </c>
      <c r="F14" s="270">
        <f t="shared" si="0"/>
        <v>1.4685915657687985E-2</v>
      </c>
      <c r="G14" s="264">
        <v>3665</v>
      </c>
      <c r="H14" s="272">
        <f t="shared" si="3"/>
        <v>0.26904432132963985</v>
      </c>
      <c r="I14" s="271">
        <f t="shared" si="4"/>
        <v>777</v>
      </c>
      <c r="J14" s="270">
        <f t="shared" si="5"/>
        <v>1.6491032298125468E-2</v>
      </c>
      <c r="K14" s="264">
        <v>3052</v>
      </c>
      <c r="L14" s="272">
        <f t="shared" si="6"/>
        <v>-0.16725784447476122</v>
      </c>
      <c r="M14" s="271">
        <f t="shared" si="7"/>
        <v>-613</v>
      </c>
      <c r="N14" s="270">
        <f t="shared" si="8"/>
        <v>1.3411140210570721E-2</v>
      </c>
      <c r="O14" s="264">
        <v>3545</v>
      </c>
      <c r="P14" s="272">
        <f t="shared" si="9"/>
        <v>0.16153342070773258</v>
      </c>
      <c r="Q14" s="271">
        <f t="shared" si="10"/>
        <v>493</v>
      </c>
      <c r="R14" s="272">
        <f t="shared" si="1"/>
        <v>3.0935334872979219</v>
      </c>
      <c r="S14" s="271">
        <f t="shared" si="2"/>
        <v>2679</v>
      </c>
      <c r="T14" s="270">
        <f t="shared" si="11"/>
        <v>1.4923299712058195E-2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154</v>
      </c>
      <c r="E15" s="264">
        <v>3868</v>
      </c>
      <c r="F15" s="265">
        <f t="shared" si="0"/>
        <v>1.9669363491667979E-2</v>
      </c>
      <c r="G15" s="264">
        <v>2605</v>
      </c>
      <c r="H15" s="276">
        <f t="shared" si="3"/>
        <v>-0.32652533609100309</v>
      </c>
      <c r="I15" s="267">
        <f t="shared" si="4"/>
        <v>-1263</v>
      </c>
      <c r="J15" s="265">
        <f t="shared" si="5"/>
        <v>1.1721456790345659E-2</v>
      </c>
      <c r="K15" s="264">
        <v>9404</v>
      </c>
      <c r="L15" s="272">
        <f t="shared" si="6"/>
        <v>2.6099808061420346</v>
      </c>
      <c r="M15" s="271">
        <f t="shared" si="7"/>
        <v>6799</v>
      </c>
      <c r="N15" s="270">
        <f t="shared" si="8"/>
        <v>4.1323185629163518E-2</v>
      </c>
      <c r="O15" s="264">
        <v>8323</v>
      </c>
      <c r="P15" s="272">
        <f t="shared" si="9"/>
        <v>-0.11495108464483195</v>
      </c>
      <c r="Q15" s="271">
        <f t="shared" si="10"/>
        <v>-1081</v>
      </c>
      <c r="R15" s="272">
        <f t="shared" si="1"/>
        <v>1.5359536867763559</v>
      </c>
      <c r="S15" s="271">
        <f t="shared" si="2"/>
        <v>5041</v>
      </c>
      <c r="T15" s="270">
        <f t="shared" si="11"/>
        <v>3.503712933807062E-2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4398</v>
      </c>
      <c r="D16" s="264">
        <f>D6-SUM(D7:D15)</f>
        <v>1259</v>
      </c>
      <c r="E16" s="264">
        <f>E6-SUM(E7:E15)</f>
        <v>7655</v>
      </c>
      <c r="F16" s="270">
        <f t="shared" si="0"/>
        <v>3.8926829764404959E-2</v>
      </c>
      <c r="G16" s="264">
        <f>G6-SUM(G7:G15)</f>
        <v>7216</v>
      </c>
      <c r="H16" s="272">
        <f t="shared" si="3"/>
        <v>-5.7348138471587151E-2</v>
      </c>
      <c r="I16" s="271">
        <f t="shared" si="4"/>
        <v>-439</v>
      </c>
      <c r="J16" s="270">
        <f t="shared" si="5"/>
        <v>3.2469110249187826E-2</v>
      </c>
      <c r="K16" s="264">
        <f>K6-SUM(K7:K15)</f>
        <v>6668</v>
      </c>
      <c r="L16" s="272">
        <f t="shared" si="6"/>
        <v>-7.5942350332594222E-2</v>
      </c>
      <c r="M16" s="271">
        <f t="shared" si="7"/>
        <v>-548</v>
      </c>
      <c r="N16" s="270">
        <f t="shared" si="8"/>
        <v>2.9300616947603397E-2</v>
      </c>
      <c r="O16" s="264">
        <f>O6-SUM(O7:O15)</f>
        <v>6745</v>
      </c>
      <c r="P16" s="272">
        <f t="shared" si="9"/>
        <v>1.1547690461907623E-2</v>
      </c>
      <c r="Q16" s="271">
        <f t="shared" si="10"/>
        <v>77</v>
      </c>
      <c r="R16" s="272">
        <f t="shared" si="1"/>
        <v>0.53365165984538421</v>
      </c>
      <c r="S16" s="271">
        <f t="shared" si="2"/>
        <v>2347</v>
      </c>
      <c r="T16" s="270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028ED-8586-42B6-9081-7019781F64D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263</v>
      </c>
      <c r="D5" s="253" t="s">
        <v>264</v>
      </c>
      <c r="E5" s="253" t="s">
        <v>265</v>
      </c>
      <c r="F5" s="254" t="str">
        <f>CONCATENATE("%/s total Tenerife ",RIGHT(E5,4))</f>
        <v>%/s total Tenerife 2022</v>
      </c>
      <c r="G5" s="253" t="s">
        <v>266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267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268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51468</v>
      </c>
      <c r="D6" s="255">
        <v>135054</v>
      </c>
      <c r="E6" s="255">
        <v>149185</v>
      </c>
      <c r="F6" s="256">
        <f>E6/$E$6</f>
        <v>1</v>
      </c>
      <c r="G6" s="255">
        <v>146637</v>
      </c>
      <c r="H6" s="256">
        <f>G6/E6-1</f>
        <v>-1.7079465093675639E-2</v>
      </c>
      <c r="I6" s="255">
        <f>G6-E6</f>
        <v>-2548</v>
      </c>
      <c r="J6" s="256">
        <f>G6/$G$6</f>
        <v>1</v>
      </c>
      <c r="K6" s="255">
        <v>140766</v>
      </c>
      <c r="L6" s="256">
        <f>K6/G6-1</f>
        <v>-4.0037643977986481E-2</v>
      </c>
      <c r="M6" s="255">
        <f>K6-G6</f>
        <v>-5871</v>
      </c>
      <c r="N6" s="256">
        <f>K6/$K$6</f>
        <v>1</v>
      </c>
      <c r="O6" s="255">
        <v>135758</v>
      </c>
      <c r="P6" s="256">
        <f>O6/K6-1</f>
        <v>-3.5576772800250067E-2</v>
      </c>
      <c r="Q6" s="255">
        <f>O6-K6</f>
        <v>-5008</v>
      </c>
      <c r="R6" s="256">
        <f>IFERROR(O6/C6-1,"-")</f>
        <v>1.6377166394652987</v>
      </c>
      <c r="S6" s="255">
        <f>O6-C6</f>
        <v>84290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44610</v>
      </c>
      <c r="E7" s="264">
        <v>30408</v>
      </c>
      <c r="F7" s="270">
        <f t="shared" ref="F7:F16" si="0">E7/$E$6</f>
        <v>0.20382746254650266</v>
      </c>
      <c r="G7" s="264">
        <v>24427</v>
      </c>
      <c r="H7" s="272">
        <f>G7/E7-1</f>
        <v>-0.19669166008945016</v>
      </c>
      <c r="I7" s="271">
        <f>G7-E7</f>
        <v>-5981</v>
      </c>
      <c r="J7" s="270">
        <f>G7/$G$6</f>
        <v>0.16658142215129879</v>
      </c>
      <c r="K7" s="264">
        <v>18567</v>
      </c>
      <c r="L7" s="272">
        <f>K7/G7-1</f>
        <v>-0.23989847300118716</v>
      </c>
      <c r="M7" s="271">
        <f>K7-G7</f>
        <v>-5860</v>
      </c>
      <c r="N7" s="270">
        <f>K7/$K$6</f>
        <v>0.13189974851881847</v>
      </c>
      <c r="O7" s="264">
        <v>20243</v>
      </c>
      <c r="P7" s="272">
        <f>O7/K7-1</f>
        <v>9.0267679215813024E-2</v>
      </c>
      <c r="Q7" s="271">
        <f>O7-K7</f>
        <v>1676</v>
      </c>
      <c r="R7" s="272">
        <f t="shared" ref="R7:R16" si="1">IFERROR(O7/C7-1,"-")</f>
        <v>1.1585625933034764</v>
      </c>
      <c r="S7" s="271">
        <f t="shared" ref="S7:S16" si="2">O7-C7</f>
        <v>10865</v>
      </c>
      <c r="T7" s="270">
        <f>O7/$O$6</f>
        <v>0.1491109179569528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16408</v>
      </c>
      <c r="E8" s="264">
        <v>16361</v>
      </c>
      <c r="F8" s="270">
        <f t="shared" si="0"/>
        <v>0.10966920266782854</v>
      </c>
      <c r="G8" s="264">
        <v>14446</v>
      </c>
      <c r="H8" s="272">
        <f t="shared" ref="H8:H16" si="3">G8/E8-1</f>
        <v>-0.11704663529124137</v>
      </c>
      <c r="I8" s="271">
        <f t="shared" ref="I8:I16" si="4">G8-E8</f>
        <v>-1915</v>
      </c>
      <c r="J8" s="270">
        <f t="shared" ref="J8:J16" si="5">G8/$G$6</f>
        <v>9.8515381520352982E-2</v>
      </c>
      <c r="K8" s="264">
        <v>14932</v>
      </c>
      <c r="L8" s="272">
        <f t="shared" ref="L8:L16" si="6">K8/G8-1</f>
        <v>3.3642530804374848E-2</v>
      </c>
      <c r="M8" s="271">
        <f t="shared" ref="M8:M16" si="7">K8-G8</f>
        <v>486</v>
      </c>
      <c r="N8" s="270">
        <f t="shared" ref="N8:N16" si="8">K8/$K$6</f>
        <v>0.10607675148828552</v>
      </c>
      <c r="O8" s="264">
        <v>15698</v>
      </c>
      <c r="P8" s="272">
        <f t="shared" ref="P8:P16" si="9">O8/K8-1</f>
        <v>5.1299223144923634E-2</v>
      </c>
      <c r="Q8" s="271">
        <f t="shared" ref="Q8:Q16" si="10">O8-K8</f>
        <v>766</v>
      </c>
      <c r="R8" s="272">
        <f t="shared" si="1"/>
        <v>2.0907658987989763</v>
      </c>
      <c r="S8" s="271">
        <f t="shared" si="2"/>
        <v>10619</v>
      </c>
      <c r="T8" s="270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309</v>
      </c>
      <c r="E9" s="264">
        <v>479</v>
      </c>
      <c r="F9" s="265">
        <f t="shared" si="0"/>
        <v>3.2107785635285047E-3</v>
      </c>
      <c r="G9" s="264">
        <v>7891</v>
      </c>
      <c r="H9" s="276">
        <f t="shared" si="3"/>
        <v>15.473903966597078</v>
      </c>
      <c r="I9" s="267">
        <f t="shared" si="4"/>
        <v>7412</v>
      </c>
      <c r="J9" s="265">
        <f t="shared" si="5"/>
        <v>5.3813157661436066E-2</v>
      </c>
      <c r="K9" s="264">
        <v>3879</v>
      </c>
      <c r="L9" s="272">
        <f t="shared" si="6"/>
        <v>-0.50842732226587251</v>
      </c>
      <c r="M9" s="271">
        <f t="shared" si="7"/>
        <v>-4012</v>
      </c>
      <c r="N9" s="270">
        <f t="shared" si="8"/>
        <v>2.7556370146200077E-2</v>
      </c>
      <c r="O9" s="264">
        <v>2185</v>
      </c>
      <c r="P9" s="272">
        <f t="shared" si="9"/>
        <v>-0.43671049239494719</v>
      </c>
      <c r="Q9" s="271">
        <f t="shared" si="10"/>
        <v>-1694</v>
      </c>
      <c r="R9" s="272">
        <f t="shared" si="1"/>
        <v>3.0613382899628254</v>
      </c>
      <c r="S9" s="271">
        <f t="shared" si="2"/>
        <v>1647</v>
      </c>
      <c r="T9" s="270">
        <f t="shared" si="11"/>
        <v>1.6094815775129275E-2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11490</v>
      </c>
      <c r="E10" s="264">
        <v>32975</v>
      </c>
      <c r="F10" s="270">
        <f t="shared" si="0"/>
        <v>0.22103428628883601</v>
      </c>
      <c r="G10" s="264">
        <v>29807</v>
      </c>
      <c r="H10" s="272">
        <f t="shared" si="3"/>
        <v>-9.6072782410917323E-2</v>
      </c>
      <c r="I10" s="271">
        <f t="shared" si="4"/>
        <v>-3168</v>
      </c>
      <c r="J10" s="270">
        <f t="shared" si="5"/>
        <v>0.20327066156563486</v>
      </c>
      <c r="K10" s="264">
        <v>34767</v>
      </c>
      <c r="L10" s="272">
        <f t="shared" si="6"/>
        <v>0.16640386486395808</v>
      </c>
      <c r="M10" s="271">
        <f t="shared" si="7"/>
        <v>4960</v>
      </c>
      <c r="N10" s="270">
        <f t="shared" si="8"/>
        <v>0.24698435701802993</v>
      </c>
      <c r="O10" s="264">
        <v>31305</v>
      </c>
      <c r="P10" s="272">
        <f t="shared" si="9"/>
        <v>-9.9577185261886303E-2</v>
      </c>
      <c r="Q10" s="271">
        <f t="shared" si="10"/>
        <v>-3462</v>
      </c>
      <c r="R10" s="272">
        <f t="shared" si="1"/>
        <v>2.5768967093235831</v>
      </c>
      <c r="S10" s="271">
        <f t="shared" si="2"/>
        <v>22553</v>
      </c>
      <c r="T10" s="270">
        <f>O10/$O$6</f>
        <v>0.23059414546472398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11174</v>
      </c>
      <c r="E11" s="264">
        <v>6572</v>
      </c>
      <c r="F11" s="265">
        <f t="shared" si="0"/>
        <v>4.405268626202366E-2</v>
      </c>
      <c r="G11" s="264">
        <v>7922</v>
      </c>
      <c r="H11" s="276">
        <f t="shared" si="3"/>
        <v>0.20541692026780289</v>
      </c>
      <c r="I11" s="267">
        <f t="shared" si="4"/>
        <v>1350</v>
      </c>
      <c r="J11" s="265">
        <f t="shared" si="5"/>
        <v>5.4024564059548412E-2</v>
      </c>
      <c r="K11" s="264">
        <v>4720</v>
      </c>
      <c r="L11" s="272">
        <f t="shared" si="6"/>
        <v>-0.4041908608937137</v>
      </c>
      <c r="M11" s="271">
        <f t="shared" si="7"/>
        <v>-3202</v>
      </c>
      <c r="N11" s="270">
        <f t="shared" si="8"/>
        <v>3.3530824204708522E-2</v>
      </c>
      <c r="O11" s="264">
        <v>6611</v>
      </c>
      <c r="P11" s="272">
        <f t="shared" si="9"/>
        <v>0.40063559322033893</v>
      </c>
      <c r="Q11" s="271">
        <f t="shared" si="10"/>
        <v>1891</v>
      </c>
      <c r="R11" s="272">
        <f t="shared" si="1"/>
        <v>3.5561681598897312</v>
      </c>
      <c r="S11" s="271">
        <f t="shared" si="2"/>
        <v>5160</v>
      </c>
      <c r="T11" s="270">
        <f t="shared" si="11"/>
        <v>4.8696946036329354E-2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15336</v>
      </c>
      <c r="E12" s="264">
        <v>24707</v>
      </c>
      <c r="F12" s="270">
        <f t="shared" si="0"/>
        <v>0.16561316486241914</v>
      </c>
      <c r="G12" s="264">
        <v>29212</v>
      </c>
      <c r="H12" s="272">
        <f t="shared" si="3"/>
        <v>0.18233698951714095</v>
      </c>
      <c r="I12" s="271">
        <f t="shared" si="4"/>
        <v>4505</v>
      </c>
      <c r="J12" s="270">
        <f t="shared" si="5"/>
        <v>0.19921302263412372</v>
      </c>
      <c r="K12" s="264">
        <v>26776</v>
      </c>
      <c r="L12" s="272">
        <f t="shared" si="6"/>
        <v>-8.3390387511981356E-2</v>
      </c>
      <c r="M12" s="271">
        <f t="shared" si="7"/>
        <v>-2436</v>
      </c>
      <c r="N12" s="270">
        <f t="shared" si="8"/>
        <v>0.19021638747993122</v>
      </c>
      <c r="O12" s="264">
        <v>35145</v>
      </c>
      <c r="P12" s="272">
        <f t="shared" si="9"/>
        <v>0.31255602031670149</v>
      </c>
      <c r="Q12" s="271">
        <f t="shared" si="10"/>
        <v>8369</v>
      </c>
      <c r="R12" s="272">
        <f t="shared" si="1"/>
        <v>1.5625227852716006</v>
      </c>
      <c r="S12" s="271">
        <f t="shared" si="2"/>
        <v>21430</v>
      </c>
      <c r="T12" s="270">
        <f t="shared" si="11"/>
        <v>0.25887977135785739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3153</v>
      </c>
      <c r="E13" s="264">
        <v>5649</v>
      </c>
      <c r="F13" s="265">
        <f t="shared" si="0"/>
        <v>3.7865737171967694E-2</v>
      </c>
      <c r="G13" s="264">
        <v>5137</v>
      </c>
      <c r="H13" s="276">
        <f t="shared" si="3"/>
        <v>-9.0635510709860201E-2</v>
      </c>
      <c r="I13" s="267">
        <f t="shared" si="4"/>
        <v>-512</v>
      </c>
      <c r="J13" s="265">
        <f t="shared" si="5"/>
        <v>3.503208603558447E-2</v>
      </c>
      <c r="K13" s="264">
        <v>3948</v>
      </c>
      <c r="L13" s="272">
        <f t="shared" si="6"/>
        <v>-0.23145804944520143</v>
      </c>
      <c r="M13" s="271">
        <f t="shared" si="7"/>
        <v>-1189</v>
      </c>
      <c r="N13" s="270">
        <f t="shared" si="8"/>
        <v>2.804654533054857E-2</v>
      </c>
      <c r="O13" s="264">
        <v>4372</v>
      </c>
      <c r="P13" s="272">
        <f t="shared" si="9"/>
        <v>0.10739614994934144</v>
      </c>
      <c r="Q13" s="271">
        <f t="shared" si="10"/>
        <v>424</v>
      </c>
      <c r="R13" s="272">
        <f t="shared" si="1"/>
        <v>3.137532436895496E-2</v>
      </c>
      <c r="S13" s="271">
        <f t="shared" si="2"/>
        <v>133</v>
      </c>
      <c r="T13" s="270">
        <f t="shared" si="11"/>
        <v>3.2204363647077891E-2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15475</v>
      </c>
      <c r="E14" s="264">
        <v>6630</v>
      </c>
      <c r="F14" s="270">
        <f t="shared" si="0"/>
        <v>4.4441465294768244E-2</v>
      </c>
      <c r="G14" s="264">
        <v>7369</v>
      </c>
      <c r="H14" s="272">
        <f t="shared" si="3"/>
        <v>0.11146304675716445</v>
      </c>
      <c r="I14" s="271">
        <f t="shared" si="4"/>
        <v>739</v>
      </c>
      <c r="J14" s="270">
        <f t="shared" si="5"/>
        <v>5.0253346699673344E-2</v>
      </c>
      <c r="K14" s="264">
        <v>5252</v>
      </c>
      <c r="L14" s="272">
        <f t="shared" si="6"/>
        <v>-0.28728457049803224</v>
      </c>
      <c r="M14" s="271">
        <f t="shared" si="7"/>
        <v>-2117</v>
      </c>
      <c r="N14" s="270">
        <f t="shared" si="8"/>
        <v>3.7310145915917199E-2</v>
      </c>
      <c r="O14" s="264">
        <v>3002</v>
      </c>
      <c r="P14" s="272">
        <f t="shared" si="9"/>
        <v>-0.42840822543792845</v>
      </c>
      <c r="Q14" s="271">
        <f t="shared" si="10"/>
        <v>-2250</v>
      </c>
      <c r="R14" s="272">
        <f t="shared" si="1"/>
        <v>0.70277935337492914</v>
      </c>
      <c r="S14" s="271">
        <f t="shared" si="2"/>
        <v>1239</v>
      </c>
      <c r="T14" s="270">
        <f t="shared" si="11"/>
        <v>2.2112877325829786E-2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6811</v>
      </c>
      <c r="E15" s="264">
        <v>9096</v>
      </c>
      <c r="F15" s="265">
        <f t="shared" si="0"/>
        <v>6.0971277273184299E-2</v>
      </c>
      <c r="G15" s="264">
        <v>4567</v>
      </c>
      <c r="H15" s="276">
        <f t="shared" si="3"/>
        <v>-0.49791116974494287</v>
      </c>
      <c r="I15" s="267">
        <f t="shared" si="4"/>
        <v>-4529</v>
      </c>
      <c r="J15" s="265">
        <f t="shared" si="5"/>
        <v>3.1144936134809086E-2</v>
      </c>
      <c r="K15" s="264">
        <v>12190</v>
      </c>
      <c r="L15" s="272">
        <f t="shared" si="6"/>
        <v>1.6691482373549378</v>
      </c>
      <c r="M15" s="271">
        <f t="shared" si="7"/>
        <v>7623</v>
      </c>
      <c r="N15" s="270">
        <f t="shared" si="8"/>
        <v>8.6597615901567143E-2</v>
      </c>
      <c r="O15" s="264">
        <v>4997</v>
      </c>
      <c r="P15" s="272">
        <f t="shared" si="9"/>
        <v>-0.59007383100902377</v>
      </c>
      <c r="Q15" s="271">
        <f t="shared" si="10"/>
        <v>-7193</v>
      </c>
      <c r="R15" s="272">
        <f t="shared" si="1"/>
        <v>1.2081307998232433</v>
      </c>
      <c r="S15" s="271">
        <f t="shared" si="2"/>
        <v>2734</v>
      </c>
      <c r="T15" s="270">
        <f t="shared" si="11"/>
        <v>3.6808143903121732E-2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4290</v>
      </c>
      <c r="D16" s="264">
        <f>D6-SUM(D7:D15)</f>
        <v>10288</v>
      </c>
      <c r="E16" s="264">
        <f>E6-SUM(E7:E15)</f>
        <v>16308</v>
      </c>
      <c r="F16" s="270">
        <f t="shared" si="0"/>
        <v>0.10931393906894125</v>
      </c>
      <c r="G16" s="264">
        <f>G6-SUM(G7:G15)</f>
        <v>15859</v>
      </c>
      <c r="H16" s="272">
        <f t="shared" si="3"/>
        <v>-2.7532499386804021E-2</v>
      </c>
      <c r="I16" s="271">
        <f t="shared" si="4"/>
        <v>-449</v>
      </c>
      <c r="J16" s="270">
        <f t="shared" si="5"/>
        <v>0.10815142153753828</v>
      </c>
      <c r="K16" s="264">
        <f>K6-SUM(K7:K15)</f>
        <v>15735</v>
      </c>
      <c r="L16" s="272">
        <f t="shared" si="6"/>
        <v>-7.8189040923135611E-3</v>
      </c>
      <c r="M16" s="271">
        <f t="shared" si="7"/>
        <v>-124</v>
      </c>
      <c r="N16" s="270">
        <f t="shared" si="8"/>
        <v>0.11178125399599335</v>
      </c>
      <c r="O16" s="264">
        <f>O6-SUM(O7:O15)</f>
        <v>12200</v>
      </c>
      <c r="P16" s="272">
        <f t="shared" si="9"/>
        <v>-0.22465840482999677</v>
      </c>
      <c r="Q16" s="271">
        <f t="shared" si="10"/>
        <v>-3535</v>
      </c>
      <c r="R16" s="272">
        <f t="shared" si="1"/>
        <v>1.8438228438228439</v>
      </c>
      <c r="S16" s="271">
        <f t="shared" si="2"/>
        <v>7910</v>
      </c>
      <c r="T16" s="270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3" t="s">
        <v>185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3" t="s">
        <v>185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8F4F5-99E4-4415-B083-3E45D3E0989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161819</v>
      </c>
      <c r="D8" s="121">
        <f t="shared" ref="D8:D21" si="0">C8/C9-1</f>
        <v>-0.10849420423994005</v>
      </c>
    </row>
    <row r="9" spans="1:5" x14ac:dyDescent="0.25">
      <c r="A9" s="1"/>
      <c r="B9" s="119">
        <v>2023</v>
      </c>
      <c r="C9" s="120">
        <v>181512</v>
      </c>
      <c r="D9" s="121">
        <f t="shared" si="0"/>
        <v>-0.12401065595922933</v>
      </c>
    </row>
    <row r="10" spans="1:5" x14ac:dyDescent="0.25">
      <c r="A10" s="1"/>
      <c r="B10" s="119">
        <v>2022</v>
      </c>
      <c r="C10" s="120">
        <v>207208</v>
      </c>
      <c r="D10" s="121">
        <f t="shared" si="0"/>
        <v>-0.16308000516996257</v>
      </c>
    </row>
    <row r="11" spans="1:5" x14ac:dyDescent="0.25">
      <c r="A11" s="1"/>
      <c r="B11" s="119">
        <v>2021</v>
      </c>
      <c r="C11" s="120">
        <v>247584</v>
      </c>
      <c r="D11" s="121">
        <f t="shared" si="0"/>
        <v>1.0982228361738011</v>
      </c>
    </row>
    <row r="12" spans="1:5" x14ac:dyDescent="0.25">
      <c r="A12" s="1" t="s">
        <v>74</v>
      </c>
      <c r="B12" s="119">
        <v>2020</v>
      </c>
      <c r="C12" s="120">
        <v>117997</v>
      </c>
      <c r="D12" s="121">
        <f t="shared" si="0"/>
        <v>-0.47083462264616327</v>
      </c>
    </row>
    <row r="13" spans="1:5" x14ac:dyDescent="0.25">
      <c r="A13" s="1" t="s">
        <v>76</v>
      </c>
      <c r="B13" s="119">
        <v>2019</v>
      </c>
      <c r="C13" s="120">
        <v>222987</v>
      </c>
      <c r="D13" s="121">
        <f t="shared" si="0"/>
        <v>0.17474725656816825</v>
      </c>
    </row>
    <row r="14" spans="1:5" x14ac:dyDescent="0.25">
      <c r="A14" s="1" t="s">
        <v>78</v>
      </c>
      <c r="B14" s="119">
        <v>2018</v>
      </c>
      <c r="C14" s="120">
        <v>189817</v>
      </c>
      <c r="D14" s="121">
        <f t="shared" si="0"/>
        <v>0.16022224395491547</v>
      </c>
    </row>
    <row r="15" spans="1:5" x14ac:dyDescent="0.25">
      <c r="A15" s="1" t="s">
        <v>80</v>
      </c>
      <c r="B15" s="119">
        <v>2017</v>
      </c>
      <c r="C15" s="120">
        <v>163604</v>
      </c>
      <c r="D15" s="121">
        <f t="shared" si="0"/>
        <v>-6.8113109041680886E-3</v>
      </c>
    </row>
    <row r="16" spans="1:5" x14ac:dyDescent="0.25">
      <c r="A16" s="1" t="s">
        <v>82</v>
      </c>
      <c r="B16" s="119">
        <v>2016</v>
      </c>
      <c r="C16" s="120">
        <v>164726</v>
      </c>
      <c r="D16" s="121">
        <f>C16/C17-1</f>
        <v>-8.9755704015604842E-2</v>
      </c>
    </row>
    <row r="17" spans="1:4" x14ac:dyDescent="0.25">
      <c r="A17" s="1" t="s">
        <v>84</v>
      </c>
      <c r="B17" s="119">
        <v>2015</v>
      </c>
      <c r="C17" s="120">
        <v>180969</v>
      </c>
      <c r="D17" s="121">
        <f t="shared" si="0"/>
        <v>-0.13321965868868635</v>
      </c>
    </row>
    <row r="18" spans="1:4" x14ac:dyDescent="0.25">
      <c r="A18" s="1" t="s">
        <v>86</v>
      </c>
      <c r="B18" s="119">
        <v>2014</v>
      </c>
      <c r="C18" s="120">
        <v>208783</v>
      </c>
      <c r="D18" s="121">
        <f t="shared" si="0"/>
        <v>-1.6978280419419067E-2</v>
      </c>
    </row>
    <row r="19" spans="1:4" x14ac:dyDescent="0.25">
      <c r="A19" s="1" t="s">
        <v>88</v>
      </c>
      <c r="B19" s="119">
        <v>2013</v>
      </c>
      <c r="C19" s="120">
        <v>212389</v>
      </c>
      <c r="D19" s="121">
        <f t="shared" si="0"/>
        <v>-0.11806279352714255</v>
      </c>
    </row>
    <row r="20" spans="1:4" x14ac:dyDescent="0.25">
      <c r="A20" s="1" t="s">
        <v>90</v>
      </c>
      <c r="B20" s="119">
        <v>2012</v>
      </c>
      <c r="C20" s="120">
        <v>240821</v>
      </c>
      <c r="D20" s="121">
        <f>C20/C21-1</f>
        <v>-8.0309337406912373E-2</v>
      </c>
    </row>
    <row r="21" spans="1:4" x14ac:dyDescent="0.25">
      <c r="A21" s="1" t="s">
        <v>92</v>
      </c>
      <c r="B21" s="119">
        <v>2011</v>
      </c>
      <c r="C21" s="120">
        <v>261850</v>
      </c>
      <c r="D21" s="121">
        <f t="shared" si="0"/>
        <v>-0.17781336347651344</v>
      </c>
    </row>
    <row r="22" spans="1:4" x14ac:dyDescent="0.25">
      <c r="A22" s="1" t="s">
        <v>94</v>
      </c>
      <c r="B22" s="119">
        <v>2010</v>
      </c>
      <c r="C22" s="120">
        <v>318480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038D6-F14F-4885-A91D-20F8A400F76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317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101169</v>
      </c>
      <c r="D8" s="121">
        <f t="shared" ref="D8:D21" si="0">C8/C9-1</f>
        <v>-4.6816408826245048E-2</v>
      </c>
    </row>
    <row r="9" spans="1:5" x14ac:dyDescent="0.25">
      <c r="A9" s="1"/>
      <c r="B9" s="119">
        <v>2023</v>
      </c>
      <c r="C9" s="120">
        <v>106138</v>
      </c>
      <c r="D9" s="121">
        <f t="shared" si="0"/>
        <v>-0.11843318355108512</v>
      </c>
    </row>
    <row r="10" spans="1:5" x14ac:dyDescent="0.25">
      <c r="A10" s="1"/>
      <c r="B10" s="119">
        <v>2022</v>
      </c>
      <c r="C10" s="120">
        <v>120397</v>
      </c>
      <c r="D10" s="121">
        <f t="shared" si="0"/>
        <v>-4.3087050728592979E-3</v>
      </c>
    </row>
    <row r="11" spans="1:5" x14ac:dyDescent="0.25">
      <c r="A11" s="1"/>
      <c r="B11" s="119">
        <v>2021</v>
      </c>
      <c r="C11" s="120">
        <v>120918</v>
      </c>
      <c r="D11" s="121">
        <f t="shared" si="0"/>
        <v>1.4417519840067849</v>
      </c>
    </row>
    <row r="12" spans="1:5" x14ac:dyDescent="0.25">
      <c r="A12" s="1" t="s">
        <v>74</v>
      </c>
      <c r="B12" s="119">
        <v>2020</v>
      </c>
      <c r="C12" s="120">
        <v>49521</v>
      </c>
      <c r="D12" s="121">
        <f t="shared" si="0"/>
        <v>-0.54948144104803487</v>
      </c>
    </row>
    <row r="13" spans="1:5" x14ac:dyDescent="0.25">
      <c r="A13" s="1" t="s">
        <v>76</v>
      </c>
      <c r="B13" s="119">
        <v>2019</v>
      </c>
      <c r="C13" s="120">
        <v>109920</v>
      </c>
      <c r="D13" s="121">
        <f t="shared" si="0"/>
        <v>9.7761931869251306E-2</v>
      </c>
    </row>
    <row r="14" spans="1:5" x14ac:dyDescent="0.25">
      <c r="A14" s="1" t="s">
        <v>78</v>
      </c>
      <c r="B14" s="119">
        <v>2018</v>
      </c>
      <c r="C14" s="120">
        <v>100131</v>
      </c>
      <c r="D14" s="121">
        <f t="shared" si="0"/>
        <v>6.5946217642622873E-3</v>
      </c>
    </row>
    <row r="15" spans="1:5" x14ac:dyDescent="0.25">
      <c r="A15" s="1" t="s">
        <v>80</v>
      </c>
      <c r="B15" s="119">
        <v>2017</v>
      </c>
      <c r="C15" s="120">
        <v>99475</v>
      </c>
      <c r="D15" s="121">
        <f>C15/C16-1</f>
        <v>0.13697408876341566</v>
      </c>
    </row>
    <row r="16" spans="1:5" x14ac:dyDescent="0.25">
      <c r="A16" s="1" t="s">
        <v>82</v>
      </c>
      <c r="B16" s="119">
        <v>2016</v>
      </c>
      <c r="C16" s="120">
        <v>87491</v>
      </c>
      <c r="D16" s="121">
        <f>C16/C17-1</f>
        <v>-9.0624675189689197E-2</v>
      </c>
    </row>
    <row r="17" spans="1:4" x14ac:dyDescent="0.25">
      <c r="A17" s="1" t="s">
        <v>84</v>
      </c>
      <c r="B17" s="119">
        <v>2015</v>
      </c>
      <c r="C17" s="120">
        <v>96210</v>
      </c>
      <c r="D17" s="121">
        <f t="shared" si="0"/>
        <v>-9.9106691387156554E-2</v>
      </c>
    </row>
    <row r="18" spans="1:4" x14ac:dyDescent="0.25">
      <c r="A18" s="1" t="s">
        <v>86</v>
      </c>
      <c r="B18" s="119">
        <v>2014</v>
      </c>
      <c r="C18" s="120">
        <v>106794</v>
      </c>
      <c r="D18" s="121">
        <f t="shared" si="0"/>
        <v>-0.15370473096124893</v>
      </c>
    </row>
    <row r="19" spans="1:4" x14ac:dyDescent="0.25">
      <c r="A19" s="1" t="s">
        <v>88</v>
      </c>
      <c r="B19" s="119">
        <v>2013</v>
      </c>
      <c r="C19" s="120">
        <v>126190</v>
      </c>
      <c r="D19" s="121">
        <f t="shared" si="0"/>
        <v>-0.15506066368481664</v>
      </c>
    </row>
    <row r="20" spans="1:4" x14ac:dyDescent="0.25">
      <c r="A20" s="1" t="s">
        <v>90</v>
      </c>
      <c r="B20" s="119">
        <v>2012</v>
      </c>
      <c r="C20" s="120">
        <v>149348</v>
      </c>
      <c r="D20" s="121">
        <f>C20/C21-1</f>
        <v>-7.4264391398942586E-2</v>
      </c>
    </row>
    <row r="21" spans="1:4" x14ac:dyDescent="0.25">
      <c r="A21" s="1" t="s">
        <v>92</v>
      </c>
      <c r="B21" s="119">
        <v>2011</v>
      </c>
      <c r="C21" s="120">
        <v>161329</v>
      </c>
      <c r="D21" s="121">
        <f t="shared" si="0"/>
        <v>-0.11433606359384263</v>
      </c>
    </row>
    <row r="22" spans="1:4" x14ac:dyDescent="0.25">
      <c r="A22" s="1" t="s">
        <v>94</v>
      </c>
      <c r="B22" s="119">
        <v>2010</v>
      </c>
      <c r="C22" s="120">
        <v>182156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9F698-2875-40C8-8DE7-DC3E2538ABA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318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60650</v>
      </c>
      <c r="D8" s="121">
        <f t="shared" ref="D8:D21" si="0">C8/C9-1</f>
        <v>-0.19534587523549229</v>
      </c>
    </row>
    <row r="9" spans="1:5" x14ac:dyDescent="0.25">
      <c r="A9" s="1"/>
      <c r="B9" s="119">
        <v>2023</v>
      </c>
      <c r="C9" s="120">
        <v>75374</v>
      </c>
      <c r="D9" s="121">
        <f t="shared" si="0"/>
        <v>-0.13174597689232936</v>
      </c>
    </row>
    <row r="10" spans="1:5" x14ac:dyDescent="0.25">
      <c r="A10" s="1"/>
      <c r="B10" s="119">
        <v>2022</v>
      </c>
      <c r="C10" s="120">
        <v>86811</v>
      </c>
      <c r="D10" s="121">
        <f t="shared" si="0"/>
        <v>-0.31464639287575202</v>
      </c>
    </row>
    <row r="11" spans="1:5" x14ac:dyDescent="0.25">
      <c r="A11" s="1"/>
      <c r="B11" s="119">
        <v>2021</v>
      </c>
      <c r="C11" s="120">
        <v>126666</v>
      </c>
      <c r="D11" s="121">
        <f t="shared" si="0"/>
        <v>0.84978678661136753</v>
      </c>
    </row>
    <row r="12" spans="1:5" x14ac:dyDescent="0.25">
      <c r="A12" s="1" t="s">
        <v>74</v>
      </c>
      <c r="B12" s="119">
        <v>2020</v>
      </c>
      <c r="C12" s="120">
        <v>68476</v>
      </c>
      <c r="D12" s="121">
        <f t="shared" si="0"/>
        <v>-0.39437678544579757</v>
      </c>
    </row>
    <row r="13" spans="1:5" x14ac:dyDescent="0.25">
      <c r="A13" s="1" t="s">
        <v>76</v>
      </c>
      <c r="B13" s="119">
        <v>2019</v>
      </c>
      <c r="C13" s="120">
        <v>113067</v>
      </c>
      <c r="D13" s="121">
        <f t="shared" si="0"/>
        <v>0.26069843676828053</v>
      </c>
    </row>
    <row r="14" spans="1:5" x14ac:dyDescent="0.25">
      <c r="A14" s="1" t="s">
        <v>78</v>
      </c>
      <c r="B14" s="119">
        <v>2018</v>
      </c>
      <c r="C14" s="120">
        <v>89686</v>
      </c>
      <c r="D14" s="121">
        <f t="shared" si="0"/>
        <v>0.39852484835253943</v>
      </c>
    </row>
    <row r="15" spans="1:5" x14ac:dyDescent="0.25">
      <c r="A15" s="1" t="s">
        <v>80</v>
      </c>
      <c r="B15" s="119">
        <v>2017</v>
      </c>
      <c r="C15" s="120">
        <v>64129</v>
      </c>
      <c r="D15" s="121">
        <f>C15/C16-1</f>
        <v>-0.16968990742539003</v>
      </c>
    </row>
    <row r="16" spans="1:5" x14ac:dyDescent="0.25">
      <c r="A16" s="1" t="s">
        <v>82</v>
      </c>
      <c r="B16" s="119">
        <v>2016</v>
      </c>
      <c r="C16" s="120">
        <v>77235</v>
      </c>
      <c r="D16" s="121">
        <f>C16/C17-1</f>
        <v>-8.8769334229993224E-2</v>
      </c>
    </row>
    <row r="17" spans="1:4" x14ac:dyDescent="0.25">
      <c r="A17" s="1" t="s">
        <v>84</v>
      </c>
      <c r="B17" s="119">
        <v>2015</v>
      </c>
      <c r="C17" s="120">
        <v>84759</v>
      </c>
      <c r="D17" s="121">
        <f t="shared" si="0"/>
        <v>-0.16893978762415551</v>
      </c>
    </row>
    <row r="18" spans="1:4" x14ac:dyDescent="0.25">
      <c r="A18" s="1" t="s">
        <v>86</v>
      </c>
      <c r="B18" s="119">
        <v>2014</v>
      </c>
      <c r="C18" s="120">
        <v>101989</v>
      </c>
      <c r="D18" s="121">
        <f t="shared" si="0"/>
        <v>0.18318077935938937</v>
      </c>
    </row>
    <row r="19" spans="1:4" x14ac:dyDescent="0.25">
      <c r="A19" s="1" t="s">
        <v>88</v>
      </c>
      <c r="B19" s="119">
        <v>2013</v>
      </c>
      <c r="C19" s="120">
        <v>86199</v>
      </c>
      <c r="D19" s="121">
        <f t="shared" si="0"/>
        <v>-5.765635761372212E-2</v>
      </c>
    </row>
    <row r="20" spans="1:4" x14ac:dyDescent="0.25">
      <c r="A20" s="1" t="s">
        <v>90</v>
      </c>
      <c r="B20" s="119">
        <v>2012</v>
      </c>
      <c r="C20" s="120">
        <v>91473</v>
      </c>
      <c r="D20" s="121">
        <f>C20/C21-1</f>
        <v>-9.0011042468737923E-2</v>
      </c>
    </row>
    <row r="21" spans="1:4" x14ac:dyDescent="0.25">
      <c r="A21" s="1" t="s">
        <v>92</v>
      </c>
      <c r="B21" s="119">
        <v>2011</v>
      </c>
      <c r="C21" s="120">
        <v>100521</v>
      </c>
      <c r="D21" s="121">
        <f t="shared" si="0"/>
        <v>-0.26263167160588008</v>
      </c>
    </row>
    <row r="22" spans="1:4" x14ac:dyDescent="0.25">
      <c r="A22" s="1" t="s">
        <v>94</v>
      </c>
      <c r="B22" s="119">
        <v>2010</v>
      </c>
      <c r="C22" s="120">
        <v>136324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AAFBE-BBB3-4C3E-9A2D-40E70EBFF9C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46</v>
      </c>
      <c r="C17" s="101">
        <v>46648</v>
      </c>
      <c r="D17" s="101">
        <v>23742</v>
      </c>
      <c r="E17" s="101">
        <v>29697</v>
      </c>
      <c r="F17" s="101">
        <v>44233</v>
      </c>
      <c r="G17" s="101">
        <v>45902</v>
      </c>
      <c r="H17" s="101">
        <v>46521</v>
      </c>
      <c r="I17" s="102">
        <f t="shared" si="0"/>
        <v>1.3485251187312031E-2</v>
      </c>
      <c r="J17" s="102">
        <f t="shared" si="1"/>
        <v>0.95943896891584535</v>
      </c>
      <c r="K17" s="101">
        <f t="shared" si="2"/>
        <v>619</v>
      </c>
      <c r="L17" s="101">
        <f t="shared" si="3"/>
        <v>22779</v>
      </c>
      <c r="M17" s="95">
        <f>H17/H17</f>
        <v>1</v>
      </c>
      <c r="N17" s="101">
        <v>20045</v>
      </c>
      <c r="O17" s="101">
        <v>44594</v>
      </c>
      <c r="P17" s="101">
        <v>45668</v>
      </c>
      <c r="Q17" s="101">
        <v>46009</v>
      </c>
      <c r="R17" s="101">
        <v>43356</v>
      </c>
      <c r="S17" s="102">
        <f t="shared" si="4"/>
        <v>-5.7662631224325689E-2</v>
      </c>
      <c r="T17" s="102">
        <f t="shared" si="5"/>
        <v>1.1629333998503366</v>
      </c>
      <c r="U17" s="101">
        <f t="shared" si="6"/>
        <v>-2653</v>
      </c>
      <c r="V17" s="101">
        <f t="shared" si="7"/>
        <v>23311</v>
      </c>
      <c r="W17" s="95">
        <f>R17/R17</f>
        <v>1</v>
      </c>
    </row>
    <row r="18" spans="2:23" x14ac:dyDescent="0.25">
      <c r="B18" s="96" t="s">
        <v>62</v>
      </c>
      <c r="C18" s="97">
        <v>34050</v>
      </c>
      <c r="D18" s="97">
        <v>17566</v>
      </c>
      <c r="E18" s="97">
        <v>23340</v>
      </c>
      <c r="F18" s="97">
        <v>34827</v>
      </c>
      <c r="G18" s="97">
        <v>34946</v>
      </c>
      <c r="H18" s="97">
        <v>35191</v>
      </c>
      <c r="I18" s="98">
        <f t="shared" si="0"/>
        <v>7.0108166886053702E-3</v>
      </c>
      <c r="J18" s="98">
        <f t="shared" si="1"/>
        <v>1.003358761243311</v>
      </c>
      <c r="K18" s="97">
        <f t="shared" si="2"/>
        <v>245</v>
      </c>
      <c r="L18" s="97">
        <f t="shared" si="3"/>
        <v>17625</v>
      </c>
      <c r="M18" s="98">
        <f>H18/H17</f>
        <v>0.75645407450398749</v>
      </c>
      <c r="N18" s="97">
        <v>13850</v>
      </c>
      <c r="O18" s="97">
        <v>34839</v>
      </c>
      <c r="P18" s="97">
        <v>34658</v>
      </c>
      <c r="Q18" s="97">
        <v>34832</v>
      </c>
      <c r="R18" s="97">
        <v>32335</v>
      </c>
      <c r="S18" s="98">
        <f t="shared" si="4"/>
        <v>-7.1686954524575075E-2</v>
      </c>
      <c r="T18" s="98">
        <f t="shared" si="5"/>
        <v>1.3346570397111912</v>
      </c>
      <c r="U18" s="97">
        <f t="shared" si="6"/>
        <v>-2497</v>
      </c>
      <c r="V18" s="97">
        <f t="shared" si="7"/>
        <v>18485</v>
      </c>
      <c r="W18" s="98">
        <f>R18/R17</f>
        <v>0.7458021957745179</v>
      </c>
    </row>
    <row r="19" spans="2:23" x14ac:dyDescent="0.25">
      <c r="B19" s="99" t="s">
        <v>63</v>
      </c>
      <c r="C19" s="53">
        <v>27660</v>
      </c>
      <c r="D19" s="53">
        <v>14847</v>
      </c>
      <c r="E19" s="53">
        <v>20181</v>
      </c>
      <c r="F19" s="53">
        <v>29820</v>
      </c>
      <c r="G19" s="53">
        <v>30493</v>
      </c>
      <c r="H19" s="53">
        <v>31141</v>
      </c>
      <c r="I19" s="100">
        <f t="shared" si="0"/>
        <v>2.1250778867281106E-2</v>
      </c>
      <c r="J19" s="100">
        <f t="shared" si="1"/>
        <v>1.0974607664848119</v>
      </c>
      <c r="K19" s="53">
        <f t="shared" si="2"/>
        <v>648</v>
      </c>
      <c r="L19" s="53">
        <f t="shared" si="3"/>
        <v>16294</v>
      </c>
      <c r="M19" s="100">
        <f>H19/H17</f>
        <v>0.66939661658175875</v>
      </c>
      <c r="N19" s="53">
        <v>12332</v>
      </c>
      <c r="O19" s="53">
        <v>29827</v>
      </c>
      <c r="P19" s="53">
        <v>30333</v>
      </c>
      <c r="Q19" s="53">
        <v>30875</v>
      </c>
      <c r="R19" s="53">
        <v>28330</v>
      </c>
      <c r="S19" s="100">
        <f t="shared" si="4"/>
        <v>-8.2429149797570878E-2</v>
      </c>
      <c r="T19" s="100">
        <f t="shared" si="5"/>
        <v>1.2972753811222835</v>
      </c>
      <c r="U19" s="53">
        <f t="shared" si="6"/>
        <v>-2545</v>
      </c>
      <c r="V19" s="53">
        <f t="shared" si="7"/>
        <v>15998</v>
      </c>
      <c r="W19" s="100">
        <f>R19/R17</f>
        <v>0.65342743795553093</v>
      </c>
    </row>
    <row r="20" spans="2:23" x14ac:dyDescent="0.25">
      <c r="B20" s="99" t="s">
        <v>64</v>
      </c>
      <c r="C20" s="53">
        <v>6390</v>
      </c>
      <c r="D20" s="53">
        <v>2720</v>
      </c>
      <c r="E20" s="53">
        <v>3159</v>
      </c>
      <c r="F20" s="53">
        <v>5006</v>
      </c>
      <c r="G20" s="53">
        <v>4453</v>
      </c>
      <c r="H20" s="53">
        <v>4050</v>
      </c>
      <c r="I20" s="100">
        <f t="shared" si="0"/>
        <v>-9.0500785986975085E-2</v>
      </c>
      <c r="J20" s="100">
        <f t="shared" si="1"/>
        <v>0.48897058823529416</v>
      </c>
      <c r="K20" s="53">
        <f t="shared" si="2"/>
        <v>-403</v>
      </c>
      <c r="L20" s="53">
        <f t="shared" si="3"/>
        <v>1330</v>
      </c>
      <c r="M20" s="100">
        <f>H20/H17</f>
        <v>8.7057457922228673E-2</v>
      </c>
      <c r="N20" s="53">
        <v>1518</v>
      </c>
      <c r="O20" s="53">
        <v>5012</v>
      </c>
      <c r="P20" s="53">
        <v>4325</v>
      </c>
      <c r="Q20" s="53">
        <v>3957</v>
      </c>
      <c r="R20" s="53">
        <v>4005</v>
      </c>
      <c r="S20" s="100">
        <f t="shared" si="4"/>
        <v>1.2130401819560266E-2</v>
      </c>
      <c r="T20" s="100">
        <f t="shared" si="5"/>
        <v>1.6383399209486167</v>
      </c>
      <c r="U20" s="53">
        <f t="shared" si="6"/>
        <v>48</v>
      </c>
      <c r="V20" s="53">
        <f t="shared" si="7"/>
        <v>2487</v>
      </c>
      <c r="W20" s="100">
        <f>R20/R17</f>
        <v>9.2374757818986991E-2</v>
      </c>
    </row>
    <row r="21" spans="2:23" x14ac:dyDescent="0.25">
      <c r="B21" s="96" t="s">
        <v>65</v>
      </c>
      <c r="C21" s="97">
        <v>12598</v>
      </c>
      <c r="D21" s="97">
        <v>6176</v>
      </c>
      <c r="E21" s="97">
        <v>6357</v>
      </c>
      <c r="F21" s="97">
        <v>9406</v>
      </c>
      <c r="G21" s="97">
        <v>10956</v>
      </c>
      <c r="H21" s="97">
        <v>11330</v>
      </c>
      <c r="I21" s="98">
        <f t="shared" si="0"/>
        <v>3.4136546184738936E-2</v>
      </c>
      <c r="J21" s="98">
        <f t="shared" si="1"/>
        <v>0.83452072538860111</v>
      </c>
      <c r="K21" s="97">
        <f t="shared" si="2"/>
        <v>374</v>
      </c>
      <c r="L21" s="97">
        <f t="shared" si="3"/>
        <v>5154</v>
      </c>
      <c r="M21" s="98">
        <f>H21/H17</f>
        <v>0.24354592549601256</v>
      </c>
      <c r="N21" s="97">
        <v>6195</v>
      </c>
      <c r="O21" s="97">
        <v>9755</v>
      </c>
      <c r="P21" s="97">
        <v>11010</v>
      </c>
      <c r="Q21" s="97">
        <v>11177</v>
      </c>
      <c r="R21" s="97">
        <v>11021</v>
      </c>
      <c r="S21" s="98">
        <f t="shared" si="4"/>
        <v>-1.3957233604724006E-2</v>
      </c>
      <c r="T21" s="98">
        <f t="shared" si="5"/>
        <v>0.77901533494753838</v>
      </c>
      <c r="U21" s="97">
        <f t="shared" si="6"/>
        <v>-156</v>
      </c>
      <c r="V21" s="97">
        <f t="shared" si="7"/>
        <v>4826</v>
      </c>
      <c r="W21" s="98">
        <f>R21/R17</f>
        <v>0.25419780422548205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F228E-3EE2-4A66-A6D7-43F2654F9FEB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46</v>
      </c>
      <c r="C17" s="101">
        <v>100</v>
      </c>
      <c r="D17" s="101">
        <v>49</v>
      </c>
      <c r="E17" s="101">
        <v>57</v>
      </c>
      <c r="F17" s="101">
        <v>84</v>
      </c>
      <c r="G17" s="101">
        <v>90</v>
      </c>
      <c r="H17" s="101">
        <v>94</v>
      </c>
      <c r="I17" s="102">
        <f t="shared" si="2"/>
        <v>4.4444444444444509E-2</v>
      </c>
      <c r="J17" s="101">
        <f t="shared" si="3"/>
        <v>4</v>
      </c>
      <c r="K17" s="95">
        <f>H17/H17</f>
        <v>1</v>
      </c>
      <c r="L17" s="101">
        <v>40</v>
      </c>
      <c r="M17" s="101">
        <v>84</v>
      </c>
      <c r="N17" s="101">
        <v>90</v>
      </c>
      <c r="O17" s="101">
        <v>93</v>
      </c>
      <c r="P17" s="101">
        <v>89</v>
      </c>
      <c r="Q17" s="102">
        <f t="shared" si="0"/>
        <v>-4.3010752688172005E-2</v>
      </c>
      <c r="R17" s="101">
        <f t="shared" si="1"/>
        <v>-4</v>
      </c>
      <c r="S17" s="95">
        <f>P17/P17</f>
        <v>1</v>
      </c>
    </row>
    <row r="18" spans="2:19" x14ac:dyDescent="0.25">
      <c r="B18" s="96" t="s">
        <v>62</v>
      </c>
      <c r="C18" s="97">
        <v>62</v>
      </c>
      <c r="D18" s="97">
        <v>31</v>
      </c>
      <c r="E18" s="97">
        <v>40</v>
      </c>
      <c r="F18" s="97">
        <v>60</v>
      </c>
      <c r="G18" s="97">
        <v>62</v>
      </c>
      <c r="H18" s="97">
        <v>63</v>
      </c>
      <c r="I18" s="98">
        <f t="shared" si="2"/>
        <v>1.6129032258064502E-2</v>
      </c>
      <c r="J18" s="97">
        <f t="shared" si="3"/>
        <v>1</v>
      </c>
      <c r="K18" s="98">
        <f>H18/H17</f>
        <v>0.67021276595744683</v>
      </c>
      <c r="L18" s="97">
        <v>24</v>
      </c>
      <c r="M18" s="97">
        <v>60</v>
      </c>
      <c r="N18" s="97">
        <v>61</v>
      </c>
      <c r="O18" s="97">
        <v>62</v>
      </c>
      <c r="P18" s="97">
        <v>58</v>
      </c>
      <c r="Q18" s="98">
        <f t="shared" si="0"/>
        <v>-6.4516129032258118E-2</v>
      </c>
      <c r="R18" s="97">
        <f t="shared" si="1"/>
        <v>-4</v>
      </c>
      <c r="S18" s="98">
        <f>P18/P17</f>
        <v>0.651685393258427</v>
      </c>
    </row>
    <row r="19" spans="2:19" x14ac:dyDescent="0.25">
      <c r="B19" s="99" t="s">
        <v>63</v>
      </c>
      <c r="C19" s="53">
        <v>44</v>
      </c>
      <c r="D19" s="53">
        <v>25</v>
      </c>
      <c r="E19" s="53">
        <v>33</v>
      </c>
      <c r="F19" s="53">
        <v>48</v>
      </c>
      <c r="G19" s="53">
        <v>50</v>
      </c>
      <c r="H19" s="53">
        <v>52</v>
      </c>
      <c r="I19" s="100">
        <f t="shared" si="2"/>
        <v>4.0000000000000036E-2</v>
      </c>
      <c r="J19" s="53">
        <f t="shared" si="3"/>
        <v>2</v>
      </c>
      <c r="K19" s="100">
        <f>H19/H17</f>
        <v>0.55319148936170215</v>
      </c>
      <c r="L19" s="53">
        <v>21</v>
      </c>
      <c r="M19" s="53">
        <v>48</v>
      </c>
      <c r="N19" s="53">
        <v>50</v>
      </c>
      <c r="O19" s="53">
        <v>51</v>
      </c>
      <c r="P19" s="53">
        <v>47</v>
      </c>
      <c r="Q19" s="100">
        <f t="shared" si="0"/>
        <v>-7.8431372549019662E-2</v>
      </c>
      <c r="R19" s="53">
        <f t="shared" si="1"/>
        <v>-4</v>
      </c>
      <c r="S19" s="100">
        <f>P19/P17</f>
        <v>0.5280898876404494</v>
      </c>
    </row>
    <row r="20" spans="2:19" x14ac:dyDescent="0.25">
      <c r="B20" s="99" t="s">
        <v>64</v>
      </c>
      <c r="C20" s="53">
        <v>18</v>
      </c>
      <c r="D20" s="53">
        <v>6</v>
      </c>
      <c r="E20" s="53">
        <v>7</v>
      </c>
      <c r="F20" s="53">
        <v>12</v>
      </c>
      <c r="G20" s="53">
        <v>11</v>
      </c>
      <c r="H20" s="53">
        <v>11</v>
      </c>
      <c r="I20" s="100">
        <f t="shared" si="2"/>
        <v>0</v>
      </c>
      <c r="J20" s="53">
        <f t="shared" si="3"/>
        <v>0</v>
      </c>
      <c r="K20" s="100">
        <f>H20/H17</f>
        <v>0.11702127659574468</v>
      </c>
      <c r="L20" s="53">
        <v>3</v>
      </c>
      <c r="M20" s="53">
        <v>12</v>
      </c>
      <c r="N20" s="53">
        <v>11</v>
      </c>
      <c r="O20" s="53">
        <v>11</v>
      </c>
      <c r="P20" s="53">
        <v>11</v>
      </c>
      <c r="Q20" s="100">
        <f t="shared" si="0"/>
        <v>0</v>
      </c>
      <c r="R20" s="53">
        <f t="shared" si="1"/>
        <v>0</v>
      </c>
      <c r="S20" s="100">
        <f>P20/P17</f>
        <v>0.12359550561797752</v>
      </c>
    </row>
    <row r="21" spans="2:19" x14ac:dyDescent="0.25">
      <c r="B21" s="96" t="s">
        <v>65</v>
      </c>
      <c r="C21" s="97">
        <v>38</v>
      </c>
      <c r="D21" s="97">
        <v>18</v>
      </c>
      <c r="E21" s="97">
        <v>17</v>
      </c>
      <c r="F21" s="97">
        <v>24</v>
      </c>
      <c r="G21" s="97">
        <v>29</v>
      </c>
      <c r="H21" s="97">
        <v>31</v>
      </c>
      <c r="I21" s="98">
        <f t="shared" si="2"/>
        <v>6.8965517241379226E-2</v>
      </c>
      <c r="J21" s="97">
        <f t="shared" si="3"/>
        <v>2</v>
      </c>
      <c r="K21" s="98">
        <f>H21/H17</f>
        <v>0.32978723404255317</v>
      </c>
      <c r="L21" s="97">
        <v>16</v>
      </c>
      <c r="M21" s="97">
        <v>24</v>
      </c>
      <c r="N21" s="97">
        <v>29</v>
      </c>
      <c r="O21" s="97">
        <v>31</v>
      </c>
      <c r="P21" s="97">
        <v>31</v>
      </c>
      <c r="Q21" s="98">
        <f t="shared" si="0"/>
        <v>0</v>
      </c>
      <c r="R21" s="97">
        <f t="shared" si="1"/>
        <v>0</v>
      </c>
      <c r="S21" s="98">
        <f>P21/P17</f>
        <v>0.34831460674157305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7BBC6-16F1-49DB-A004-F4E22C7E73F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BEADB-9C26-4250-9C20-12F1FE7BE063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138100</v>
      </c>
      <c r="D9" s="121">
        <v>5.0773433160613779E-2</v>
      </c>
      <c r="E9" s="120">
        <v>15182</v>
      </c>
      <c r="F9" s="121">
        <f t="shared" ref="F9:L21" si="0">IFERROR(E9/C9-1,"-")</f>
        <v>-0.89006517016654596</v>
      </c>
      <c r="G9" s="120">
        <v>99949</v>
      </c>
      <c r="H9" s="121">
        <f>IFERROR(G9/E9-1,"-")</f>
        <v>5.5833882228955343</v>
      </c>
      <c r="I9" s="120">
        <v>139602</v>
      </c>
      <c r="J9" s="121">
        <f t="shared" si="0"/>
        <v>0.39673233349007986</v>
      </c>
      <c r="K9" s="120">
        <v>150925</v>
      </c>
      <c r="L9" s="121">
        <f t="shared" si="0"/>
        <v>8.1109153163994696E-2</v>
      </c>
      <c r="M9" s="120">
        <v>146051</v>
      </c>
      <c r="N9" s="121">
        <f>IFERROR(M9/K9-1,"-")</f>
        <v>-3.2294185853900981E-2</v>
      </c>
    </row>
    <row r="10" spans="1:15" x14ac:dyDescent="0.25">
      <c r="A10" s="1" t="s">
        <v>74</v>
      </c>
      <c r="B10" s="119" t="s">
        <v>75</v>
      </c>
      <c r="C10" s="120">
        <v>148350</v>
      </c>
      <c r="D10" s="121">
        <v>0.14272729373521997</v>
      </c>
      <c r="E10" s="120">
        <v>19347</v>
      </c>
      <c r="F10" s="121">
        <f t="shared" si="0"/>
        <v>-0.86958543983822045</v>
      </c>
      <c r="G10" s="120">
        <v>130897</v>
      </c>
      <c r="H10" s="121">
        <f t="shared" si="0"/>
        <v>5.7657517961441052</v>
      </c>
      <c r="I10" s="120">
        <v>147030</v>
      </c>
      <c r="J10" s="121">
        <f t="shared" si="0"/>
        <v>0.12324957791240432</v>
      </c>
      <c r="K10" s="120">
        <v>154587</v>
      </c>
      <c r="L10" s="121">
        <f t="shared" si="0"/>
        <v>5.1397673944093114E-2</v>
      </c>
      <c r="M10" s="120">
        <v>147890</v>
      </c>
      <c r="N10" s="121">
        <f>IFERROR(M10/K10-1,"-")</f>
        <v>-4.3321883470149536E-2</v>
      </c>
    </row>
    <row r="11" spans="1:15" x14ac:dyDescent="0.25">
      <c r="A11" s="1" t="s">
        <v>76</v>
      </c>
      <c r="B11" s="119" t="s">
        <v>77</v>
      </c>
      <c r="C11" s="120">
        <v>57720</v>
      </c>
      <c r="D11" s="121">
        <v>-0.62770657705480559</v>
      </c>
      <c r="E11" s="120">
        <v>24976</v>
      </c>
      <c r="F11" s="121">
        <f t="shared" si="0"/>
        <v>-0.5672903672903673</v>
      </c>
      <c r="G11" s="120">
        <v>140303</v>
      </c>
      <c r="H11" s="121">
        <f t="shared" si="0"/>
        <v>4.6175128122998075</v>
      </c>
      <c r="I11" s="120">
        <v>154113</v>
      </c>
      <c r="J11" s="121">
        <f t="shared" si="0"/>
        <v>9.8429826874692594E-2</v>
      </c>
      <c r="K11" s="120">
        <v>175927</v>
      </c>
      <c r="L11" s="121">
        <f t="shared" si="0"/>
        <v>0.14154548934872468</v>
      </c>
      <c r="M11" s="120">
        <v>158958</v>
      </c>
      <c r="N11" s="121">
        <f>IFERROR(M11/K11-1,"-")</f>
        <v>-9.6454779539240754E-2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32795</v>
      </c>
      <c r="F12" s="121" t="str">
        <f t="shared" si="0"/>
        <v>-</v>
      </c>
      <c r="G12" s="120">
        <v>166226</v>
      </c>
      <c r="H12" s="121">
        <f t="shared" si="0"/>
        <v>4.0686385119682882</v>
      </c>
      <c r="I12" s="120">
        <v>167625</v>
      </c>
      <c r="J12" s="121">
        <f t="shared" si="0"/>
        <v>8.4162525717998982E-3</v>
      </c>
      <c r="K12" s="120">
        <v>158852</v>
      </c>
      <c r="L12" s="121">
        <f t="shared" si="0"/>
        <v>-5.2337061894108916E-2</v>
      </c>
      <c r="M12" s="120">
        <v>165261</v>
      </c>
      <c r="N12" s="121">
        <f>IFERROR(M12/K12-1,"-")</f>
        <v>4.0345730617178166E-2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42014</v>
      </c>
      <c r="F13" s="121" t="str">
        <f t="shared" si="0"/>
        <v>-</v>
      </c>
      <c r="G13" s="120">
        <v>145846</v>
      </c>
      <c r="H13" s="121">
        <f t="shared" si="0"/>
        <v>2.4713666872947111</v>
      </c>
      <c r="I13" s="120">
        <v>150325</v>
      </c>
      <c r="J13" s="121">
        <f t="shared" si="0"/>
        <v>3.0710475432990991E-2</v>
      </c>
      <c r="K13" s="120">
        <v>161561</v>
      </c>
      <c r="L13" s="121">
        <f t="shared" si="0"/>
        <v>7.4744719773823354E-2</v>
      </c>
      <c r="M13" s="120">
        <v>153212</v>
      </c>
      <c r="N13" s="121">
        <f>IFERROR(M13/K13-1,"-")</f>
        <v>-5.167707553184242E-2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53539</v>
      </c>
      <c r="F14" s="121" t="str">
        <f t="shared" si="0"/>
        <v>-</v>
      </c>
      <c r="G14" s="120">
        <v>144989</v>
      </c>
      <c r="H14" s="121">
        <f t="shared" si="0"/>
        <v>1.7081006369188816</v>
      </c>
      <c r="I14" s="120">
        <v>157350</v>
      </c>
      <c r="J14" s="121">
        <f t="shared" si="0"/>
        <v>8.5254743463297311E-2</v>
      </c>
      <c r="K14" s="120">
        <v>157065</v>
      </c>
      <c r="L14" s="121">
        <f t="shared" si="0"/>
        <v>-1.8112488083888989E-3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94144</v>
      </c>
      <c r="F15" s="121" t="str">
        <f t="shared" si="0"/>
        <v>-</v>
      </c>
      <c r="G15" s="120">
        <v>164843</v>
      </c>
      <c r="H15" s="121">
        <f t="shared" si="0"/>
        <v>0.75096660435078189</v>
      </c>
      <c r="I15" s="120">
        <v>163971</v>
      </c>
      <c r="J15" s="121">
        <f t="shared" si="0"/>
        <v>-5.2898818876142562E-3</v>
      </c>
      <c r="K15" s="120">
        <v>166795</v>
      </c>
      <c r="L15" s="121">
        <f t="shared" si="0"/>
        <v>1.7222557647388781E-2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52795</v>
      </c>
      <c r="D16" s="121">
        <v>-0.67966920285898036</v>
      </c>
      <c r="E16" s="120">
        <v>118184</v>
      </c>
      <c r="F16" s="121">
        <f t="shared" si="0"/>
        <v>1.2385453167913627</v>
      </c>
      <c r="G16" s="120">
        <v>164674</v>
      </c>
      <c r="H16" s="121">
        <f t="shared" si="0"/>
        <v>0.39336966086779945</v>
      </c>
      <c r="I16" s="120">
        <v>166974</v>
      </c>
      <c r="J16" s="121">
        <f t="shared" si="0"/>
        <v>1.3966989324362133E-2</v>
      </c>
      <c r="K16" s="120">
        <v>175399</v>
      </c>
      <c r="L16" s="121">
        <f t="shared" si="0"/>
        <v>5.0456957370608624E-2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37281</v>
      </c>
      <c r="D17" s="121">
        <v>-0.72741032127868044</v>
      </c>
      <c r="E17" s="120">
        <v>105384</v>
      </c>
      <c r="F17" s="121">
        <f t="shared" si="0"/>
        <v>1.8267482095437355</v>
      </c>
      <c r="G17" s="120">
        <v>140395</v>
      </c>
      <c r="H17" s="121">
        <f t="shared" si="0"/>
        <v>0.33222310787216269</v>
      </c>
      <c r="I17" s="120">
        <v>153067</v>
      </c>
      <c r="J17" s="121">
        <f t="shared" si="0"/>
        <v>9.0259624630506741E-2</v>
      </c>
      <c r="K17" s="120">
        <v>148572</v>
      </c>
      <c r="L17" s="121">
        <f t="shared" si="0"/>
        <v>-2.936622524776733E-2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29818</v>
      </c>
      <c r="D18" s="121">
        <v>-0.81206590109793142</v>
      </c>
      <c r="E18" s="120">
        <v>139108</v>
      </c>
      <c r="F18" s="121">
        <f t="shared" si="0"/>
        <v>3.6652357636327046</v>
      </c>
      <c r="G18" s="120">
        <v>159273</v>
      </c>
      <c r="H18" s="121">
        <f t="shared" si="0"/>
        <v>0.14495931218909042</v>
      </c>
      <c r="I18" s="120">
        <v>172251</v>
      </c>
      <c r="J18" s="121">
        <f t="shared" si="0"/>
        <v>8.1482737187093868E-2</v>
      </c>
      <c r="K18" s="120">
        <v>172855</v>
      </c>
      <c r="L18" s="121">
        <f t="shared" si="0"/>
        <v>3.5065108475422768E-3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22307</v>
      </c>
      <c r="D19" s="121">
        <v>-0.83601170347281439</v>
      </c>
      <c r="E19" s="120">
        <v>122250</v>
      </c>
      <c r="F19" s="121">
        <f t="shared" si="0"/>
        <v>4.4803424933877256</v>
      </c>
      <c r="G19" s="120">
        <v>145679</v>
      </c>
      <c r="H19" s="121">
        <f t="shared" si="0"/>
        <v>0.19164826175869121</v>
      </c>
      <c r="I19" s="120">
        <v>154254</v>
      </c>
      <c r="J19" s="121">
        <f t="shared" si="0"/>
        <v>5.8862293123923104E-2</v>
      </c>
      <c r="K19" s="120">
        <v>156906</v>
      </c>
      <c r="L19" s="121">
        <f t="shared" si="0"/>
        <v>1.7192422886926684E-2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27724</v>
      </c>
      <c r="D20" s="121">
        <v>-0.80364743794043703</v>
      </c>
      <c r="E20" s="120">
        <v>114122</v>
      </c>
      <c r="F20" s="121">
        <f t="shared" si="0"/>
        <v>3.1163612754292309</v>
      </c>
      <c r="G20" s="120">
        <v>153975</v>
      </c>
      <c r="H20" s="121">
        <f t="shared" si="0"/>
        <v>0.34921399905364425</v>
      </c>
      <c r="I20" s="120">
        <v>161770</v>
      </c>
      <c r="J20" s="121">
        <f t="shared" si="0"/>
        <v>5.0625101477512535E-2</v>
      </c>
      <c r="K20" s="120">
        <v>159454</v>
      </c>
      <c r="L20" s="121">
        <f t="shared" si="0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550867</v>
      </c>
      <c r="D21" s="124">
        <v>-0.68748946936969391</v>
      </c>
      <c r="E21" s="123">
        <v>881045</v>
      </c>
      <c r="F21" s="124">
        <f t="shared" si="0"/>
        <v>0.5993787974229714</v>
      </c>
      <c r="G21" s="123">
        <v>1757049</v>
      </c>
      <c r="H21" s="124">
        <f t="shared" si="0"/>
        <v>0.99427838532651558</v>
      </c>
      <c r="I21" s="123">
        <v>1888332</v>
      </c>
      <c r="J21" s="124">
        <f t="shared" si="0"/>
        <v>7.4717893467968199E-2</v>
      </c>
      <c r="K21" s="123">
        <v>1938898</v>
      </c>
      <c r="L21" s="124">
        <f t="shared" si="0"/>
        <v>2.677813011694985E-2</v>
      </c>
      <c r="M21" s="123">
        <v>771372</v>
      </c>
      <c r="N21" s="124">
        <v>-3.8012002214872553E-2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2" t="s">
        <v>237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8778</v>
      </c>
      <c r="D31" s="121">
        <v>0.13822614107883813</v>
      </c>
      <c r="E31" s="120">
        <v>5945</v>
      </c>
      <c r="F31" s="121">
        <f t="shared" ref="F31:L43" si="1">IFERROR(E31/C31-1,"-")</f>
        <v>-0.32273866484392799</v>
      </c>
      <c r="G31" s="120">
        <v>8963</v>
      </c>
      <c r="H31" s="121">
        <f t="shared" si="1"/>
        <v>0.50765349032800677</v>
      </c>
      <c r="I31" s="120">
        <v>8728</v>
      </c>
      <c r="J31" s="121">
        <f t="shared" si="1"/>
        <v>-2.6218899921901184E-2</v>
      </c>
      <c r="K31" s="120">
        <v>7100</v>
      </c>
      <c r="L31" s="121">
        <f t="shared" si="1"/>
        <v>-0.18652612282309811</v>
      </c>
      <c r="M31" s="120">
        <v>6983</v>
      </c>
      <c r="N31" s="121">
        <f t="shared" ref="N31" si="2">IFERROR(M31/K31-1,"-")</f>
        <v>-1.6478873239436642E-2</v>
      </c>
    </row>
    <row r="32" spans="1:15" x14ac:dyDescent="0.25">
      <c r="B32" s="119" t="s">
        <v>75</v>
      </c>
      <c r="C32" s="120">
        <v>8379</v>
      </c>
      <c r="D32" s="121">
        <v>0.21575739988392328</v>
      </c>
      <c r="E32" s="120">
        <v>8339</v>
      </c>
      <c r="F32" s="121">
        <f t="shared" si="1"/>
        <v>-4.7738393603055096E-3</v>
      </c>
      <c r="G32" s="120">
        <v>9611</v>
      </c>
      <c r="H32" s="121">
        <f t="shared" si="1"/>
        <v>0.1525362753327737</v>
      </c>
      <c r="I32" s="120">
        <v>6455</v>
      </c>
      <c r="J32" s="121">
        <f t="shared" si="1"/>
        <v>-0.32837373842472173</v>
      </c>
      <c r="K32" s="120">
        <v>7633</v>
      </c>
      <c r="L32" s="121">
        <f t="shared" si="1"/>
        <v>0.1824941905499613</v>
      </c>
      <c r="M32" s="120">
        <v>5525</v>
      </c>
      <c r="N32" s="121">
        <f>IFERROR(M32/K32-1,"-")</f>
        <v>-0.27616926503340755</v>
      </c>
    </row>
    <row r="33" spans="2:15" x14ac:dyDescent="0.25">
      <c r="B33" s="119" t="s">
        <v>77</v>
      </c>
      <c r="C33" s="120">
        <v>3120</v>
      </c>
      <c r="D33" s="121">
        <v>-0.69569881985760262</v>
      </c>
      <c r="E33" s="120">
        <v>13348</v>
      </c>
      <c r="F33" s="121">
        <f t="shared" si="1"/>
        <v>3.2782051282051281</v>
      </c>
      <c r="G33" s="120">
        <v>8161</v>
      </c>
      <c r="H33" s="121">
        <f t="shared" si="1"/>
        <v>-0.38859754270302671</v>
      </c>
      <c r="I33" s="120">
        <v>8632</v>
      </c>
      <c r="J33" s="121">
        <f t="shared" si="1"/>
        <v>5.7713515500551482E-2</v>
      </c>
      <c r="K33" s="120">
        <v>10880</v>
      </c>
      <c r="L33" s="121">
        <f t="shared" si="1"/>
        <v>0.26042632066728455</v>
      </c>
      <c r="M33" s="120">
        <v>6791</v>
      </c>
      <c r="N33" s="121">
        <f>IFERROR(M33/K33-1,"-")</f>
        <v>-0.37582720588235297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17832</v>
      </c>
      <c r="F34" s="121" t="str">
        <f t="shared" si="1"/>
        <v>-</v>
      </c>
      <c r="G34" s="120">
        <v>17904</v>
      </c>
      <c r="H34" s="121">
        <f t="shared" si="1"/>
        <v>4.0376850605652326E-3</v>
      </c>
      <c r="I34" s="120">
        <v>18211</v>
      </c>
      <c r="J34" s="121">
        <f t="shared" si="1"/>
        <v>1.7147006255585406E-2</v>
      </c>
      <c r="K34" s="120">
        <v>9038</v>
      </c>
      <c r="L34" s="121">
        <f t="shared" si="1"/>
        <v>-0.50370655098566797</v>
      </c>
      <c r="M34" s="120">
        <v>13044</v>
      </c>
      <c r="N34" s="121">
        <f>IFERROR(M34/K34-1,"-")</f>
        <v>0.44323965479088301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22395</v>
      </c>
      <c r="F35" s="121" t="str">
        <f t="shared" si="1"/>
        <v>-</v>
      </c>
      <c r="G35" s="120">
        <v>21254</v>
      </c>
      <c r="H35" s="121">
        <f t="shared" si="1"/>
        <v>-5.0948872516186627E-2</v>
      </c>
      <c r="I35" s="120">
        <v>15078</v>
      </c>
      <c r="J35" s="121">
        <f t="shared" si="1"/>
        <v>-0.29058059659358237</v>
      </c>
      <c r="K35" s="120">
        <v>15159</v>
      </c>
      <c r="L35" s="121">
        <f t="shared" si="1"/>
        <v>5.3720652606445984E-3</v>
      </c>
      <c r="M35" s="120">
        <v>15412</v>
      </c>
      <c r="N35" s="121">
        <f>IFERROR(M35/K35-1,"-")</f>
        <v>1.6689755260901107E-2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27958</v>
      </c>
      <c r="F36" s="121" t="str">
        <f t="shared" si="1"/>
        <v>-</v>
      </c>
      <c r="G36" s="120">
        <v>22658</v>
      </c>
      <c r="H36" s="121">
        <f t="shared" si="1"/>
        <v>-0.18957006938979903</v>
      </c>
      <c r="I36" s="120">
        <v>23558</v>
      </c>
      <c r="J36" s="121">
        <f t="shared" si="1"/>
        <v>3.9721069820813915E-2</v>
      </c>
      <c r="K36" s="120">
        <v>19400</v>
      </c>
      <c r="L36" s="121">
        <f t="shared" si="1"/>
        <v>-0.17650055182952717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41599</v>
      </c>
      <c r="F37" s="121" t="str">
        <f t="shared" si="1"/>
        <v>-</v>
      </c>
      <c r="G37" s="120">
        <v>30318</v>
      </c>
      <c r="H37" s="121">
        <f t="shared" si="1"/>
        <v>-0.27118440347123729</v>
      </c>
      <c r="I37" s="120">
        <v>23211</v>
      </c>
      <c r="J37" s="121">
        <f t="shared" si="1"/>
        <v>-0.23441519889174744</v>
      </c>
      <c r="K37" s="120">
        <v>19632</v>
      </c>
      <c r="L37" s="121">
        <f t="shared" si="1"/>
        <v>-0.15419413209254229</v>
      </c>
      <c r="M37" s="120"/>
      <c r="N37" s="121"/>
    </row>
    <row r="38" spans="2:15" x14ac:dyDescent="0.25">
      <c r="B38" s="119" t="s">
        <v>87</v>
      </c>
      <c r="C38" s="120">
        <v>31564</v>
      </c>
      <c r="D38" s="121">
        <v>-0.2339764591675767</v>
      </c>
      <c r="E38" s="120">
        <v>43961</v>
      </c>
      <c r="F38" s="121">
        <f t="shared" si="1"/>
        <v>0.39275757191737415</v>
      </c>
      <c r="G38" s="120">
        <v>33443</v>
      </c>
      <c r="H38" s="121">
        <f t="shared" si="1"/>
        <v>-0.23925752371420117</v>
      </c>
      <c r="I38" s="120">
        <v>27029</v>
      </c>
      <c r="J38" s="121">
        <f t="shared" si="1"/>
        <v>-0.19178901414346794</v>
      </c>
      <c r="K38" s="120">
        <v>27274</v>
      </c>
      <c r="L38" s="121">
        <f t="shared" si="1"/>
        <v>9.0643383033037761E-3</v>
      </c>
      <c r="M38" s="120"/>
      <c r="N38" s="121"/>
    </row>
    <row r="39" spans="2:15" x14ac:dyDescent="0.25">
      <c r="B39" s="119" t="s">
        <v>89</v>
      </c>
      <c r="C39" s="120">
        <v>24772</v>
      </c>
      <c r="D39" s="121">
        <v>8.6253014689761098E-2</v>
      </c>
      <c r="E39" s="120">
        <v>26618</v>
      </c>
      <c r="F39" s="121">
        <f t="shared" si="1"/>
        <v>7.4519618924592246E-2</v>
      </c>
      <c r="G39" s="120">
        <v>19659</v>
      </c>
      <c r="H39" s="121">
        <f t="shared" si="1"/>
        <v>-0.2614396273198587</v>
      </c>
      <c r="I39" s="120">
        <v>17879</v>
      </c>
      <c r="J39" s="121">
        <f t="shared" si="1"/>
        <v>-9.054377130067659E-2</v>
      </c>
      <c r="K39" s="120">
        <v>15893</v>
      </c>
      <c r="L39" s="121">
        <f t="shared" si="1"/>
        <v>-0.11108003803344701</v>
      </c>
      <c r="M39" s="120"/>
      <c r="N39" s="121"/>
    </row>
    <row r="40" spans="2:15" x14ac:dyDescent="0.25">
      <c r="B40" s="119" t="s">
        <v>91</v>
      </c>
      <c r="C40" s="120">
        <v>14396</v>
      </c>
      <c r="D40" s="121">
        <v>-0.16033829104695252</v>
      </c>
      <c r="E40" s="120">
        <v>17065</v>
      </c>
      <c r="F40" s="121">
        <f t="shared" si="1"/>
        <v>0.18539872186718531</v>
      </c>
      <c r="G40" s="120">
        <v>12335</v>
      </c>
      <c r="H40" s="121">
        <f t="shared" si="1"/>
        <v>-0.27717550542045122</v>
      </c>
      <c r="I40" s="120">
        <v>12720</v>
      </c>
      <c r="J40" s="121">
        <f t="shared" si="1"/>
        <v>3.121199837859745E-2</v>
      </c>
      <c r="K40" s="120">
        <v>10936</v>
      </c>
      <c r="L40" s="121">
        <f t="shared" si="1"/>
        <v>-0.14025157232704399</v>
      </c>
      <c r="M40" s="120"/>
      <c r="N40" s="121"/>
    </row>
    <row r="41" spans="2:15" x14ac:dyDescent="0.25">
      <c r="B41" s="119" t="s">
        <v>93</v>
      </c>
      <c r="C41" s="120">
        <v>4393</v>
      </c>
      <c r="D41" s="121">
        <v>-0.57448663308795034</v>
      </c>
      <c r="E41" s="120">
        <v>8488</v>
      </c>
      <c r="F41" s="121">
        <f t="shared" si="1"/>
        <v>0.93216480764853182</v>
      </c>
      <c r="G41" s="120">
        <v>10001</v>
      </c>
      <c r="H41" s="121">
        <f t="shared" si="1"/>
        <v>0.17825164938737048</v>
      </c>
      <c r="I41" s="120">
        <v>8177</v>
      </c>
      <c r="J41" s="121">
        <f t="shared" si="1"/>
        <v>-0.1823817618238176</v>
      </c>
      <c r="K41" s="120">
        <v>8061</v>
      </c>
      <c r="L41" s="121">
        <f t="shared" si="1"/>
        <v>-1.4186131833190618E-2</v>
      </c>
      <c r="M41" s="120"/>
      <c r="N41" s="121"/>
    </row>
    <row r="42" spans="2:15" x14ac:dyDescent="0.25">
      <c r="B42" s="119" t="s">
        <v>95</v>
      </c>
      <c r="C42" s="120">
        <v>6173</v>
      </c>
      <c r="D42" s="121">
        <v>-0.50225770037090789</v>
      </c>
      <c r="E42" s="120">
        <v>14036</v>
      </c>
      <c r="F42" s="121">
        <f t="shared" si="1"/>
        <v>1.2737728819050704</v>
      </c>
      <c r="G42" s="120">
        <v>12901</v>
      </c>
      <c r="H42" s="121">
        <f t="shared" si="1"/>
        <v>-8.0863493872898262E-2</v>
      </c>
      <c r="I42" s="120">
        <v>11834</v>
      </c>
      <c r="J42" s="121">
        <f t="shared" si="1"/>
        <v>-8.2706766917293284E-2</v>
      </c>
      <c r="K42" s="120">
        <v>10813</v>
      </c>
      <c r="L42" s="121">
        <f t="shared" si="1"/>
        <v>-8.6276829474395855E-2</v>
      </c>
      <c r="M42" s="120"/>
      <c r="N42" s="121"/>
    </row>
    <row r="43" spans="2:15" ht="15.75" x14ac:dyDescent="0.25">
      <c r="B43" s="122" t="s">
        <v>32</v>
      </c>
      <c r="C43" s="123">
        <v>117997</v>
      </c>
      <c r="D43" s="124">
        <v>-0.47083462264616327</v>
      </c>
      <c r="E43" s="123">
        <v>247584</v>
      </c>
      <c r="F43" s="124">
        <f t="shared" si="1"/>
        <v>1.0982228361738011</v>
      </c>
      <c r="G43" s="123">
        <v>207208</v>
      </c>
      <c r="H43" s="124">
        <f t="shared" si="1"/>
        <v>-0.16308000516996257</v>
      </c>
      <c r="I43" s="123">
        <v>181512</v>
      </c>
      <c r="J43" s="124">
        <f t="shared" si="1"/>
        <v>-0.12401065595922933</v>
      </c>
      <c r="K43" s="123">
        <v>161819</v>
      </c>
      <c r="L43" s="124">
        <f t="shared" si="1"/>
        <v>-0.10849420423994005</v>
      </c>
      <c r="M43" s="123">
        <v>47755</v>
      </c>
      <c r="N43" s="124">
        <v>-4.1256775747841812E-2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2" t="s">
        <v>238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4741</v>
      </c>
      <c r="D53" s="121">
        <v>3.6284153005464503E-2</v>
      </c>
      <c r="E53" s="120">
        <v>1662</v>
      </c>
      <c r="F53" s="121">
        <f>IFERROR(E53/C53-1,"-")</f>
        <v>-0.64944104619278631</v>
      </c>
      <c r="G53" s="120">
        <v>4732</v>
      </c>
      <c r="H53" s="121">
        <f>IFERROR(G53/E53-1,"-")</f>
        <v>1.8471720818291217</v>
      </c>
      <c r="I53" s="120">
        <v>4914</v>
      </c>
      <c r="J53" s="121">
        <f>IFERROR(I53/G53-1,"-")</f>
        <v>3.8461538461538547E-2</v>
      </c>
      <c r="K53" s="120">
        <v>4997</v>
      </c>
      <c r="L53" s="121">
        <f>IFERROR(K53/I53-1,"-")</f>
        <v>1.6890516890516905E-2</v>
      </c>
      <c r="M53" s="120">
        <v>4289</v>
      </c>
      <c r="N53" s="121">
        <f t="shared" ref="N53:N57" si="3">IFERROR(M53/K53-1,"-")</f>
        <v>-0.14168501100660391</v>
      </c>
    </row>
    <row r="54" spans="1:15" x14ac:dyDescent="0.25">
      <c r="A54" s="1">
        <v>2</v>
      </c>
      <c r="B54" s="119" t="s">
        <v>75</v>
      </c>
      <c r="C54" s="120">
        <v>4432</v>
      </c>
      <c r="D54" s="121">
        <v>0.17966462603140809</v>
      </c>
      <c r="E54" s="120">
        <v>2174</v>
      </c>
      <c r="F54" s="121">
        <f t="shared" ref="F54:L65" si="4">IFERROR(E54/C54-1,"-")</f>
        <v>-0.5094765342960289</v>
      </c>
      <c r="G54" s="120">
        <v>5268</v>
      </c>
      <c r="H54" s="121">
        <f t="shared" si="4"/>
        <v>1.4231830726770931</v>
      </c>
      <c r="I54" s="120">
        <v>4052</v>
      </c>
      <c r="J54" s="121">
        <f t="shared" si="4"/>
        <v>-0.23082763857251332</v>
      </c>
      <c r="K54" s="120">
        <v>4752</v>
      </c>
      <c r="L54" s="121">
        <f t="shared" si="4"/>
        <v>0.17275419545903259</v>
      </c>
      <c r="M54" s="120">
        <v>3553</v>
      </c>
      <c r="N54" s="121">
        <f t="shared" si="3"/>
        <v>-0.25231481481481477</v>
      </c>
    </row>
    <row r="55" spans="1:15" x14ac:dyDescent="0.25">
      <c r="A55" s="1">
        <v>3</v>
      </c>
      <c r="B55" s="119" t="s">
        <v>77</v>
      </c>
      <c r="C55" s="120">
        <v>1726</v>
      </c>
      <c r="D55" s="121">
        <v>-0.68822254335260113</v>
      </c>
      <c r="E55" s="120">
        <v>3942</v>
      </c>
      <c r="F55" s="121">
        <f t="shared" si="4"/>
        <v>1.2838933951332563</v>
      </c>
      <c r="G55" s="120">
        <v>4697</v>
      </c>
      <c r="H55" s="121">
        <f t="shared" si="4"/>
        <v>0.19152714358193812</v>
      </c>
      <c r="I55" s="120">
        <v>5191</v>
      </c>
      <c r="J55" s="121">
        <f t="shared" si="4"/>
        <v>0.1051735150095805</v>
      </c>
      <c r="K55" s="120">
        <v>6935</v>
      </c>
      <c r="L55" s="121">
        <f t="shared" si="4"/>
        <v>0.3359660951647081</v>
      </c>
      <c r="M55" s="120">
        <v>4675</v>
      </c>
      <c r="N55" s="121">
        <f t="shared" si="3"/>
        <v>-0.32588320115356884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6329</v>
      </c>
      <c r="F56" s="121" t="str">
        <f t="shared" si="4"/>
        <v>-</v>
      </c>
      <c r="G56" s="120">
        <v>9381</v>
      </c>
      <c r="H56" s="121">
        <f t="shared" si="4"/>
        <v>0.48222468004424091</v>
      </c>
      <c r="I56" s="120">
        <v>10202</v>
      </c>
      <c r="J56" s="121">
        <f t="shared" si="4"/>
        <v>8.7517322247095297E-2</v>
      </c>
      <c r="K56" s="120">
        <v>5363</v>
      </c>
      <c r="L56" s="121">
        <f t="shared" si="4"/>
        <v>-0.47431876102724957</v>
      </c>
      <c r="M56" s="120">
        <v>7338</v>
      </c>
      <c r="N56" s="121">
        <f t="shared" si="3"/>
        <v>0.36826403132575058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9142</v>
      </c>
      <c r="F57" s="121" t="str">
        <f t="shared" si="4"/>
        <v>-</v>
      </c>
      <c r="G57" s="120">
        <v>11407</v>
      </c>
      <c r="H57" s="121">
        <f t="shared" si="4"/>
        <v>0.24775760227521326</v>
      </c>
      <c r="I57" s="120">
        <v>8318</v>
      </c>
      <c r="J57" s="121">
        <f t="shared" si="4"/>
        <v>-0.27079863241869029</v>
      </c>
      <c r="K57" s="120">
        <v>9196</v>
      </c>
      <c r="L57" s="121">
        <f t="shared" si="4"/>
        <v>0.10555421976436641</v>
      </c>
      <c r="M57" s="120">
        <v>7657</v>
      </c>
      <c r="N57" s="121">
        <f t="shared" si="3"/>
        <v>-0.1673553719008265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12112</v>
      </c>
      <c r="F58" s="121" t="str">
        <f t="shared" si="4"/>
        <v>-</v>
      </c>
      <c r="G58" s="120">
        <v>13024</v>
      </c>
      <c r="H58" s="121">
        <f t="shared" si="4"/>
        <v>7.5297225891677755E-2</v>
      </c>
      <c r="I58" s="120">
        <v>13526</v>
      </c>
      <c r="J58" s="121">
        <f t="shared" si="4"/>
        <v>3.8544226044226138E-2</v>
      </c>
      <c r="K58" s="120">
        <v>11716</v>
      </c>
      <c r="L58" s="121">
        <f t="shared" si="4"/>
        <v>-0.1338163536891912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22139</v>
      </c>
      <c r="F59" s="121" t="str">
        <f t="shared" si="4"/>
        <v>-</v>
      </c>
      <c r="G59" s="120">
        <v>17927</v>
      </c>
      <c r="H59" s="121">
        <f t="shared" si="4"/>
        <v>-0.1902524955960071</v>
      </c>
      <c r="I59" s="120">
        <v>13440</v>
      </c>
      <c r="J59" s="121">
        <f t="shared" si="4"/>
        <v>-0.25029285435376802</v>
      </c>
      <c r="K59" s="120">
        <v>11578</v>
      </c>
      <c r="L59" s="121">
        <f t="shared" si="4"/>
        <v>-0.13854166666666667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13387</v>
      </c>
      <c r="D60" s="121">
        <v>-0.26823002077183777</v>
      </c>
      <c r="E60" s="120">
        <v>25485</v>
      </c>
      <c r="F60" s="121">
        <f t="shared" si="4"/>
        <v>0.90371255695824315</v>
      </c>
      <c r="G60" s="120">
        <v>19833</v>
      </c>
      <c r="H60" s="121">
        <f t="shared" si="4"/>
        <v>-0.22177751618599173</v>
      </c>
      <c r="I60" s="120">
        <v>15080</v>
      </c>
      <c r="J60" s="121">
        <f t="shared" si="4"/>
        <v>-0.23965108657288359</v>
      </c>
      <c r="K60" s="120">
        <v>16629</v>
      </c>
      <c r="L60" s="121">
        <f t="shared" si="4"/>
        <v>0.10271883289124673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9485</v>
      </c>
      <c r="D61" s="121">
        <v>-9.8641071937660363E-2</v>
      </c>
      <c r="E61" s="120">
        <v>14878</v>
      </c>
      <c r="F61" s="121">
        <f t="shared" si="4"/>
        <v>0.56858197153400103</v>
      </c>
      <c r="G61" s="120">
        <v>11662</v>
      </c>
      <c r="H61" s="121">
        <f t="shared" si="4"/>
        <v>-0.21615808576421558</v>
      </c>
      <c r="I61" s="120">
        <v>10667</v>
      </c>
      <c r="J61" s="121">
        <f t="shared" si="4"/>
        <v>-8.5319842222603359E-2</v>
      </c>
      <c r="K61" s="120">
        <v>10077</v>
      </c>
      <c r="L61" s="121">
        <f t="shared" si="4"/>
        <v>-5.531077153838948E-2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5064</v>
      </c>
      <c r="D62" s="121">
        <v>-0.43190486874579315</v>
      </c>
      <c r="E62" s="120">
        <v>9583</v>
      </c>
      <c r="F62" s="121">
        <f t="shared" si="4"/>
        <v>0.89237756714060024</v>
      </c>
      <c r="G62" s="120">
        <v>8162</v>
      </c>
      <c r="H62" s="121">
        <f t="shared" si="4"/>
        <v>-0.14828341855368887</v>
      </c>
      <c r="I62" s="120">
        <v>7564</v>
      </c>
      <c r="J62" s="121">
        <f t="shared" si="4"/>
        <v>-7.3266356285224155E-2</v>
      </c>
      <c r="K62" s="120">
        <v>6979</v>
      </c>
      <c r="L62" s="121">
        <f t="shared" si="4"/>
        <v>-7.7340031729243752E-2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1577</v>
      </c>
      <c r="D63" s="121">
        <v>-0.72716262975778545</v>
      </c>
      <c r="E63" s="120">
        <v>4908</v>
      </c>
      <c r="F63" s="121">
        <f t="shared" si="4"/>
        <v>2.1122384273937858</v>
      </c>
      <c r="G63" s="120">
        <v>5890</v>
      </c>
      <c r="H63" s="121">
        <f t="shared" si="4"/>
        <v>0.20008149959250199</v>
      </c>
      <c r="I63" s="120">
        <v>5389</v>
      </c>
      <c r="J63" s="121">
        <f t="shared" si="4"/>
        <v>-8.505942275042444E-2</v>
      </c>
      <c r="K63" s="120">
        <v>5351</v>
      </c>
      <c r="L63" s="121">
        <f t="shared" si="4"/>
        <v>-7.0514010020411577E-3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2655</v>
      </c>
      <c r="D64" s="121">
        <v>-0.60337615775321185</v>
      </c>
      <c r="E64" s="120">
        <v>8564</v>
      </c>
      <c r="F64" s="121">
        <f t="shared" si="4"/>
        <v>2.2256120527306966</v>
      </c>
      <c r="G64" s="120">
        <v>8414</v>
      </c>
      <c r="H64" s="121">
        <f t="shared" si="4"/>
        <v>-1.7515179822512827E-2</v>
      </c>
      <c r="I64" s="120">
        <v>7795</v>
      </c>
      <c r="J64" s="121">
        <f t="shared" si="4"/>
        <v>-7.3567863085333918E-2</v>
      </c>
      <c r="K64" s="120">
        <v>7596</v>
      </c>
      <c r="L64" s="121">
        <f t="shared" si="4"/>
        <v>-2.5529185375240515E-2</v>
      </c>
      <c r="M64" s="120"/>
      <c r="N64" s="121"/>
    </row>
    <row r="65" spans="1:15" ht="15.75" x14ac:dyDescent="0.25">
      <c r="B65" s="122" t="s">
        <v>32</v>
      </c>
      <c r="C65" s="123">
        <v>49521</v>
      </c>
      <c r="D65" s="124">
        <v>-0.54948144104803487</v>
      </c>
      <c r="E65" s="123">
        <v>120918</v>
      </c>
      <c r="F65" s="124">
        <f t="shared" si="4"/>
        <v>1.4417519840067849</v>
      </c>
      <c r="G65" s="123">
        <v>120397</v>
      </c>
      <c r="H65" s="124">
        <f t="shared" si="4"/>
        <v>-4.3087050728592979E-3</v>
      </c>
      <c r="I65" s="123">
        <v>106138</v>
      </c>
      <c r="J65" s="124">
        <f t="shared" si="4"/>
        <v>-0.11843318355108512</v>
      </c>
      <c r="K65" s="123">
        <v>101169</v>
      </c>
      <c r="L65" s="124">
        <f t="shared" si="4"/>
        <v>-4.6816408826245048E-2</v>
      </c>
      <c r="M65" s="123">
        <v>27512</v>
      </c>
      <c r="N65" s="124">
        <v>-0.11941874979995515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2" t="s">
        <v>239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4037</v>
      </c>
      <c r="D75" s="121">
        <v>0.28689831048772718</v>
      </c>
      <c r="E75" s="120">
        <v>4283</v>
      </c>
      <c r="F75" s="121">
        <f>IFERROR(E75/C75-1,"-")</f>
        <v>6.0936338865494211E-2</v>
      </c>
      <c r="G75" s="120">
        <v>4231</v>
      </c>
      <c r="H75" s="121">
        <f>IFERROR(G75/E75-1,"-")</f>
        <v>-1.2141022647676913E-2</v>
      </c>
      <c r="I75" s="120">
        <v>3814</v>
      </c>
      <c r="J75" s="121">
        <f>IFERROR(I75/G75-1,"-")</f>
        <v>-9.8558260458520452E-2</v>
      </c>
      <c r="K75" s="120">
        <v>2103</v>
      </c>
      <c r="L75" s="121">
        <f>IFERROR(K75/I75-1,"-")</f>
        <v>-0.44861038280020971</v>
      </c>
      <c r="M75" s="120">
        <v>2694</v>
      </c>
      <c r="N75" s="121">
        <f t="shared" ref="N75:N79" si="5">IFERROR(M75/K75-1,"-")</f>
        <v>0.2810271041369472</v>
      </c>
    </row>
    <row r="76" spans="1:15" x14ac:dyDescent="0.25">
      <c r="A76" s="1">
        <v>2</v>
      </c>
      <c r="B76" s="119" t="s">
        <v>75</v>
      </c>
      <c r="C76" s="120">
        <v>3947</v>
      </c>
      <c r="D76" s="121">
        <v>0.25901116427432225</v>
      </c>
      <c r="E76" s="120">
        <v>6165</v>
      </c>
      <c r="F76" s="121">
        <f t="shared" ref="F76:L87" si="6">IFERROR(E76/C76-1,"-")</f>
        <v>0.56194578160628317</v>
      </c>
      <c r="G76" s="120">
        <v>4343</v>
      </c>
      <c r="H76" s="121">
        <f t="shared" si="6"/>
        <v>-0.29553933495539331</v>
      </c>
      <c r="I76" s="120">
        <v>2403</v>
      </c>
      <c r="J76" s="121">
        <f t="shared" si="6"/>
        <v>-0.44669583237393506</v>
      </c>
      <c r="K76" s="120">
        <v>2881</v>
      </c>
      <c r="L76" s="121">
        <f t="shared" si="6"/>
        <v>0.19891801914273821</v>
      </c>
      <c r="M76" s="120">
        <v>1972</v>
      </c>
      <c r="N76" s="121">
        <f t="shared" si="5"/>
        <v>-0.31551544602568549</v>
      </c>
    </row>
    <row r="77" spans="1:15" x14ac:dyDescent="0.25">
      <c r="A77" s="1">
        <v>3</v>
      </c>
      <c r="B77" s="119" t="s">
        <v>77</v>
      </c>
      <c r="C77" s="120">
        <v>1394</v>
      </c>
      <c r="D77" s="121">
        <v>-0.70447318210727161</v>
      </c>
      <c r="E77" s="120">
        <v>9406</v>
      </c>
      <c r="F77" s="121">
        <f t="shared" si="6"/>
        <v>5.747489239598278</v>
      </c>
      <c r="G77" s="120">
        <v>3464</v>
      </c>
      <c r="H77" s="121">
        <f t="shared" si="6"/>
        <v>-0.63172443121411859</v>
      </c>
      <c r="I77" s="120">
        <v>3441</v>
      </c>
      <c r="J77" s="121">
        <f t="shared" si="6"/>
        <v>-6.6397228637413708E-3</v>
      </c>
      <c r="K77" s="120">
        <v>3945</v>
      </c>
      <c r="L77" s="121">
        <f t="shared" si="6"/>
        <v>0.14646904969485619</v>
      </c>
      <c r="M77" s="120">
        <v>2116</v>
      </c>
      <c r="N77" s="121">
        <f t="shared" si="5"/>
        <v>-0.46362484157160966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11503</v>
      </c>
      <c r="F78" s="121" t="str">
        <f t="shared" si="6"/>
        <v>-</v>
      </c>
      <c r="G78" s="120">
        <v>8523</v>
      </c>
      <c r="H78" s="121">
        <f t="shared" si="6"/>
        <v>-0.25906285316873856</v>
      </c>
      <c r="I78" s="120">
        <v>8009</v>
      </c>
      <c r="J78" s="121">
        <f t="shared" si="6"/>
        <v>-6.0307403496421497E-2</v>
      </c>
      <c r="K78" s="120">
        <v>3675</v>
      </c>
      <c r="L78" s="121">
        <f t="shared" si="6"/>
        <v>-0.54114121613185162</v>
      </c>
      <c r="M78" s="120">
        <v>5706</v>
      </c>
      <c r="N78" s="121">
        <f t="shared" si="5"/>
        <v>0.55265306122448976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13253</v>
      </c>
      <c r="F79" s="121" t="str">
        <f t="shared" si="6"/>
        <v>-</v>
      </c>
      <c r="G79" s="120">
        <v>9847</v>
      </c>
      <c r="H79" s="121">
        <f t="shared" si="6"/>
        <v>-0.25699841545310498</v>
      </c>
      <c r="I79" s="120">
        <v>6760</v>
      </c>
      <c r="J79" s="121">
        <f t="shared" si="6"/>
        <v>-0.31349649639484112</v>
      </c>
      <c r="K79" s="120">
        <v>5963</v>
      </c>
      <c r="L79" s="121">
        <f t="shared" si="6"/>
        <v>-0.11789940828402368</v>
      </c>
      <c r="M79" s="120">
        <v>7755</v>
      </c>
      <c r="N79" s="121">
        <f t="shared" si="5"/>
        <v>0.30051987254737544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15846</v>
      </c>
      <c r="F80" s="121" t="str">
        <f t="shared" si="6"/>
        <v>-</v>
      </c>
      <c r="G80" s="120">
        <v>9634</v>
      </c>
      <c r="H80" s="121">
        <f t="shared" si="6"/>
        <v>-0.39202322352644203</v>
      </c>
      <c r="I80" s="120">
        <v>10032</v>
      </c>
      <c r="J80" s="121">
        <f t="shared" si="6"/>
        <v>4.1312019929416577E-2</v>
      </c>
      <c r="K80" s="120">
        <v>7684</v>
      </c>
      <c r="L80" s="121">
        <f t="shared" si="6"/>
        <v>-0.23405103668261562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19460</v>
      </c>
      <c r="F81" s="121" t="str">
        <f t="shared" si="6"/>
        <v>-</v>
      </c>
      <c r="G81" s="120">
        <v>12391</v>
      </c>
      <c r="H81" s="121">
        <f t="shared" si="6"/>
        <v>-0.36325796505652619</v>
      </c>
      <c r="I81" s="120">
        <v>9771</v>
      </c>
      <c r="J81" s="121">
        <f t="shared" si="6"/>
        <v>-0.21144378984746992</v>
      </c>
      <c r="K81" s="120">
        <v>8054</v>
      </c>
      <c r="L81" s="121">
        <f t="shared" si="6"/>
        <v>-0.1757240814655614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18177</v>
      </c>
      <c r="D82" s="121">
        <v>-0.20662563833966219</v>
      </c>
      <c r="E82" s="120">
        <v>18476</v>
      </c>
      <c r="F82" s="121">
        <f t="shared" si="6"/>
        <v>1.6449359080156212E-2</v>
      </c>
      <c r="G82" s="120">
        <v>13610</v>
      </c>
      <c r="H82" s="121">
        <f t="shared" si="6"/>
        <v>-0.2633686945226239</v>
      </c>
      <c r="I82" s="120">
        <v>11949</v>
      </c>
      <c r="J82" s="121">
        <f t="shared" si="6"/>
        <v>-0.12204261572373254</v>
      </c>
      <c r="K82" s="120">
        <v>10645</v>
      </c>
      <c r="L82" s="121">
        <f t="shared" si="6"/>
        <v>-0.10913047116913555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15287</v>
      </c>
      <c r="D83" s="121">
        <v>0.24466699234652345</v>
      </c>
      <c r="E83" s="120">
        <v>11740</v>
      </c>
      <c r="F83" s="121">
        <f t="shared" si="6"/>
        <v>-0.23202721266435533</v>
      </c>
      <c r="G83" s="120">
        <v>7997</v>
      </c>
      <c r="H83" s="121">
        <f t="shared" si="6"/>
        <v>-0.31882453151618395</v>
      </c>
      <c r="I83" s="120">
        <v>7212</v>
      </c>
      <c r="J83" s="121">
        <f t="shared" si="6"/>
        <v>-9.8161810679004646E-2</v>
      </c>
      <c r="K83" s="120">
        <v>5816</v>
      </c>
      <c r="L83" s="121">
        <f t="shared" si="6"/>
        <v>-0.19356627842484753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9332</v>
      </c>
      <c r="D84" s="121">
        <v>0.1337626047867817</v>
      </c>
      <c r="E84" s="120">
        <v>7482</v>
      </c>
      <c r="F84" s="121">
        <f t="shared" si="6"/>
        <v>-0.19824260608658384</v>
      </c>
      <c r="G84" s="120">
        <v>4173</v>
      </c>
      <c r="H84" s="121">
        <f t="shared" si="6"/>
        <v>-0.44226142742582197</v>
      </c>
      <c r="I84" s="120">
        <v>5156</v>
      </c>
      <c r="J84" s="121">
        <f t="shared" si="6"/>
        <v>0.23556194584231971</v>
      </c>
      <c r="K84" s="120">
        <v>3957</v>
      </c>
      <c r="L84" s="121">
        <f t="shared" si="6"/>
        <v>-0.23254460822342904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2816</v>
      </c>
      <c r="D85" s="121">
        <v>-0.38028169014084512</v>
      </c>
      <c r="E85" s="120">
        <v>3580</v>
      </c>
      <c r="F85" s="121">
        <f t="shared" si="6"/>
        <v>0.27130681818181812</v>
      </c>
      <c r="G85" s="120">
        <v>4111</v>
      </c>
      <c r="H85" s="121">
        <f t="shared" si="6"/>
        <v>0.14832402234636866</v>
      </c>
      <c r="I85" s="120">
        <v>2788</v>
      </c>
      <c r="J85" s="121">
        <f t="shared" si="6"/>
        <v>-0.32181950863536857</v>
      </c>
      <c r="K85" s="120">
        <v>2710</v>
      </c>
      <c r="L85" s="121">
        <f t="shared" si="6"/>
        <v>-2.7977044476327095E-2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3518</v>
      </c>
      <c r="D86" s="121">
        <v>-0.38367203924316751</v>
      </c>
      <c r="E86" s="120">
        <v>5472</v>
      </c>
      <c r="F86" s="121">
        <f t="shared" si="6"/>
        <v>0.55542922114837978</v>
      </c>
      <c r="G86" s="120">
        <v>4487</v>
      </c>
      <c r="H86" s="121">
        <f t="shared" si="6"/>
        <v>-0.18000730994152048</v>
      </c>
      <c r="I86" s="120">
        <v>4039</v>
      </c>
      <c r="J86" s="121">
        <f t="shared" si="6"/>
        <v>-9.9843993759750393E-2</v>
      </c>
      <c r="K86" s="120">
        <v>3217</v>
      </c>
      <c r="L86" s="121">
        <f t="shared" si="6"/>
        <v>-0.20351572171329535</v>
      </c>
      <c r="M86" s="120"/>
      <c r="N86" s="121"/>
    </row>
    <row r="87" spans="1:15" ht="15.75" x14ac:dyDescent="0.25">
      <c r="B87" s="122" t="s">
        <v>32</v>
      </c>
      <c r="C87" s="123">
        <v>68476</v>
      </c>
      <c r="D87" s="124">
        <v>-0.39437678544579757</v>
      </c>
      <c r="E87" s="123">
        <v>126666</v>
      </c>
      <c r="F87" s="124">
        <f t="shared" si="6"/>
        <v>0.84978678661136753</v>
      </c>
      <c r="G87" s="123">
        <v>86811</v>
      </c>
      <c r="H87" s="124">
        <f t="shared" si="6"/>
        <v>-0.31464639287575202</v>
      </c>
      <c r="I87" s="123">
        <v>75374</v>
      </c>
      <c r="J87" s="124">
        <f t="shared" si="6"/>
        <v>-0.13174597689232936</v>
      </c>
      <c r="K87" s="123">
        <v>60650</v>
      </c>
      <c r="L87" s="124">
        <f t="shared" si="6"/>
        <v>-0.19534587523549229</v>
      </c>
      <c r="M87" s="123">
        <v>20243</v>
      </c>
      <c r="N87" s="124">
        <v>9.0267679215813024E-2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2" t="s">
        <v>240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129322</v>
      </c>
      <c r="D97" s="121">
        <v>4.5321909226851975E-2</v>
      </c>
      <c r="E97" s="120">
        <v>9237</v>
      </c>
      <c r="F97" s="121">
        <f t="shared" ref="F97:L109" si="7">IFERROR(E97/C97-1,"-")</f>
        <v>-0.92857363789610425</v>
      </c>
      <c r="G97" s="120">
        <v>90986</v>
      </c>
      <c r="H97" s="121">
        <f t="shared" si="7"/>
        <v>8.8501678033993727</v>
      </c>
      <c r="I97" s="120">
        <v>130874</v>
      </c>
      <c r="J97" s="121">
        <f t="shared" si="7"/>
        <v>0.43839711603983034</v>
      </c>
      <c r="K97" s="120">
        <v>143825</v>
      </c>
      <c r="L97" s="121">
        <f t="shared" si="7"/>
        <v>9.8957776181670898E-2</v>
      </c>
      <c r="M97" s="120">
        <v>139068</v>
      </c>
      <c r="N97" s="121">
        <f t="shared" ref="N97:N101" si="8">IFERROR(M97/K97-1,"-")</f>
        <v>-3.3074917434382067E-2</v>
      </c>
    </row>
    <row r="98" spans="2:14" x14ac:dyDescent="0.25">
      <c r="B98" s="119" t="s">
        <v>75</v>
      </c>
      <c r="C98" s="120">
        <v>139971</v>
      </c>
      <c r="D98" s="121">
        <v>0.13863286937988595</v>
      </c>
      <c r="E98" s="120">
        <v>11008</v>
      </c>
      <c r="F98" s="121">
        <f t="shared" si="7"/>
        <v>-0.92135513784998324</v>
      </c>
      <c r="G98" s="120">
        <v>121286</v>
      </c>
      <c r="H98" s="121">
        <f t="shared" si="7"/>
        <v>10.017986918604651</v>
      </c>
      <c r="I98" s="120">
        <v>140575</v>
      </c>
      <c r="J98" s="121">
        <f t="shared" si="7"/>
        <v>0.15903731675543753</v>
      </c>
      <c r="K98" s="120">
        <v>146954</v>
      </c>
      <c r="L98" s="121">
        <f t="shared" si="7"/>
        <v>4.5377912146540966E-2</v>
      </c>
      <c r="M98" s="120">
        <v>142365</v>
      </c>
      <c r="N98" s="121">
        <f t="shared" si="8"/>
        <v>-3.122745893272727E-2</v>
      </c>
    </row>
    <row r="99" spans="2:14" x14ac:dyDescent="0.25">
      <c r="B99" s="119" t="s">
        <v>77</v>
      </c>
      <c r="C99" s="120">
        <v>54600</v>
      </c>
      <c r="D99" s="121">
        <v>-0.62289171604989435</v>
      </c>
      <c r="E99" s="120">
        <v>11628</v>
      </c>
      <c r="F99" s="121">
        <f t="shared" si="7"/>
        <v>-0.78703296703296699</v>
      </c>
      <c r="G99" s="120">
        <v>132142</v>
      </c>
      <c r="H99" s="121">
        <f t="shared" si="7"/>
        <v>10.364121087031304</v>
      </c>
      <c r="I99" s="120">
        <v>145481</v>
      </c>
      <c r="J99" s="121">
        <f t="shared" si="7"/>
        <v>0.10094443855852031</v>
      </c>
      <c r="K99" s="120">
        <v>165047</v>
      </c>
      <c r="L99" s="121">
        <f t="shared" si="7"/>
        <v>0.13449178930581995</v>
      </c>
      <c r="M99" s="120">
        <v>152167</v>
      </c>
      <c r="N99" s="121">
        <f t="shared" si="8"/>
        <v>-7.8038376947172639E-2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14963</v>
      </c>
      <c r="F100" s="121" t="str">
        <f t="shared" si="7"/>
        <v>-</v>
      </c>
      <c r="G100" s="120">
        <v>148322</v>
      </c>
      <c r="H100" s="121">
        <f t="shared" si="7"/>
        <v>8.9125843747911517</v>
      </c>
      <c r="I100" s="120">
        <v>149414</v>
      </c>
      <c r="J100" s="121">
        <f t="shared" si="7"/>
        <v>7.3623602702228563E-3</v>
      </c>
      <c r="K100" s="120">
        <v>149814</v>
      </c>
      <c r="L100" s="121">
        <f t="shared" si="7"/>
        <v>2.6771253028496922E-3</v>
      </c>
      <c r="M100" s="120">
        <v>152217</v>
      </c>
      <c r="N100" s="121">
        <f t="shared" si="8"/>
        <v>1.6039889462934109E-2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19619</v>
      </c>
      <c r="F101" s="121" t="str">
        <f t="shared" si="7"/>
        <v>-</v>
      </c>
      <c r="G101" s="120">
        <v>124592</v>
      </c>
      <c r="H101" s="121">
        <f t="shared" si="7"/>
        <v>5.3505785208216521</v>
      </c>
      <c r="I101" s="120">
        <v>135247</v>
      </c>
      <c r="J101" s="121">
        <f t="shared" si="7"/>
        <v>8.5519134454860701E-2</v>
      </c>
      <c r="K101" s="120">
        <v>146402</v>
      </c>
      <c r="L101" s="121">
        <f t="shared" si="7"/>
        <v>8.2478724112180046E-2</v>
      </c>
      <c r="M101" s="120">
        <v>137800</v>
      </c>
      <c r="N101" s="121">
        <f t="shared" si="8"/>
        <v>-5.875602792311585E-2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25581</v>
      </c>
      <c r="F102" s="121" t="str">
        <f t="shared" si="7"/>
        <v>-</v>
      </c>
      <c r="G102" s="120">
        <v>122331</v>
      </c>
      <c r="H102" s="121">
        <f t="shared" si="7"/>
        <v>3.7821039052421721</v>
      </c>
      <c r="I102" s="120">
        <v>133792</v>
      </c>
      <c r="J102" s="121">
        <f t="shared" si="7"/>
        <v>9.3688435474246212E-2</v>
      </c>
      <c r="K102" s="120">
        <v>137665</v>
      </c>
      <c r="L102" s="121">
        <f t="shared" si="7"/>
        <v>2.8947919158096136E-2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52545</v>
      </c>
      <c r="F103" s="121" t="str">
        <f t="shared" si="7"/>
        <v>-</v>
      </c>
      <c r="G103" s="120">
        <v>134525</v>
      </c>
      <c r="H103" s="121">
        <f t="shared" si="7"/>
        <v>1.5601865068036922</v>
      </c>
      <c r="I103" s="120">
        <v>140760</v>
      </c>
      <c r="J103" s="121">
        <f t="shared" si="7"/>
        <v>4.6348262404757534E-2</v>
      </c>
      <c r="K103" s="120">
        <v>147163</v>
      </c>
      <c r="L103" s="121">
        <f t="shared" si="7"/>
        <v>4.5488775220233091E-2</v>
      </c>
      <c r="M103" s="120"/>
      <c r="N103" s="121"/>
    </row>
    <row r="104" spans="2:14" x14ac:dyDescent="0.25">
      <c r="B104" s="119" t="s">
        <v>87</v>
      </c>
      <c r="C104" s="120">
        <v>21231</v>
      </c>
      <c r="D104" s="121">
        <v>-0.82824066208771208</v>
      </c>
      <c r="E104" s="120">
        <v>74223</v>
      </c>
      <c r="F104" s="121">
        <f t="shared" si="7"/>
        <v>2.4959728698601102</v>
      </c>
      <c r="G104" s="120">
        <v>131231</v>
      </c>
      <c r="H104" s="121">
        <f t="shared" si="7"/>
        <v>0.76806380771458982</v>
      </c>
      <c r="I104" s="120">
        <v>139945</v>
      </c>
      <c r="J104" s="121">
        <f t="shared" si="7"/>
        <v>6.6401993431430162E-2</v>
      </c>
      <c r="K104" s="120">
        <v>148125</v>
      </c>
      <c r="L104" s="121">
        <f t="shared" si="7"/>
        <v>5.8451534531423155E-2</v>
      </c>
      <c r="M104" s="120"/>
      <c r="N104" s="121"/>
    </row>
    <row r="105" spans="2:14" x14ac:dyDescent="0.25">
      <c r="B105" s="119" t="s">
        <v>89</v>
      </c>
      <c r="C105" s="120">
        <v>12509</v>
      </c>
      <c r="D105" s="121">
        <v>-0.8902343784277077</v>
      </c>
      <c r="E105" s="120">
        <v>78766</v>
      </c>
      <c r="F105" s="121">
        <f t="shared" si="7"/>
        <v>5.2967463426333037</v>
      </c>
      <c r="G105" s="120">
        <v>120736</v>
      </c>
      <c r="H105" s="121">
        <f t="shared" si="7"/>
        <v>0.53284412055963237</v>
      </c>
      <c r="I105" s="120">
        <v>135188</v>
      </c>
      <c r="J105" s="121">
        <f t="shared" si="7"/>
        <v>0.11969917837264776</v>
      </c>
      <c r="K105" s="120">
        <v>132679</v>
      </c>
      <c r="L105" s="121">
        <f t="shared" si="7"/>
        <v>-1.8559339586353807E-2</v>
      </c>
      <c r="M105" s="120"/>
      <c r="N105" s="121"/>
    </row>
    <row r="106" spans="2:14" x14ac:dyDescent="0.25">
      <c r="B106" s="119" t="s">
        <v>91</v>
      </c>
      <c r="C106" s="120">
        <v>15422</v>
      </c>
      <c r="D106" s="121">
        <v>-0.8910236932665333</v>
      </c>
      <c r="E106" s="120">
        <v>122043</v>
      </c>
      <c r="F106" s="121">
        <f t="shared" si="7"/>
        <v>6.9135650369601871</v>
      </c>
      <c r="G106" s="120">
        <v>146938</v>
      </c>
      <c r="H106" s="121">
        <f t="shared" si="7"/>
        <v>0.2039854805273551</v>
      </c>
      <c r="I106" s="120">
        <v>159531</v>
      </c>
      <c r="J106" s="121">
        <f t="shared" si="7"/>
        <v>8.5702813431515423E-2</v>
      </c>
      <c r="K106" s="120">
        <v>161919</v>
      </c>
      <c r="L106" s="121">
        <f t="shared" si="7"/>
        <v>1.4968877522236967E-2</v>
      </c>
      <c r="M106" s="120"/>
      <c r="N106" s="121"/>
    </row>
    <row r="107" spans="2:14" x14ac:dyDescent="0.25">
      <c r="B107" s="119" t="s">
        <v>93</v>
      </c>
      <c r="C107" s="120">
        <v>17914</v>
      </c>
      <c r="D107" s="121">
        <v>-0.85749061286832562</v>
      </c>
      <c r="E107" s="120">
        <v>113762</v>
      </c>
      <c r="F107" s="121">
        <f t="shared" si="7"/>
        <v>5.3504521603215363</v>
      </c>
      <c r="G107" s="120">
        <v>135678</v>
      </c>
      <c r="H107" s="121">
        <f t="shared" si="7"/>
        <v>0.19264780858283093</v>
      </c>
      <c r="I107" s="120">
        <v>146077</v>
      </c>
      <c r="J107" s="121">
        <f t="shared" si="7"/>
        <v>7.6644702899512085E-2</v>
      </c>
      <c r="K107" s="120">
        <v>148845</v>
      </c>
      <c r="L107" s="121">
        <f t="shared" si="7"/>
        <v>1.8948910506102923E-2</v>
      </c>
      <c r="M107" s="120"/>
      <c r="N107" s="121"/>
    </row>
    <row r="108" spans="2:14" x14ac:dyDescent="0.25">
      <c r="B108" s="119" t="s">
        <v>95</v>
      </c>
      <c r="C108" s="120">
        <v>21551</v>
      </c>
      <c r="D108" s="121">
        <v>-0.83266947737842889</v>
      </c>
      <c r="E108" s="120">
        <v>100086</v>
      </c>
      <c r="F108" s="121">
        <f t="shared" si="7"/>
        <v>3.644146443320496</v>
      </c>
      <c r="G108" s="120">
        <v>141074</v>
      </c>
      <c r="H108" s="121">
        <f t="shared" si="7"/>
        <v>0.40952780608676531</v>
      </c>
      <c r="I108" s="120">
        <v>149936</v>
      </c>
      <c r="J108" s="121">
        <f t="shared" si="7"/>
        <v>6.2818095467626955E-2</v>
      </c>
      <c r="K108" s="120">
        <v>148641</v>
      </c>
      <c r="L108" s="121">
        <f t="shared" si="7"/>
        <v>-8.637018461210122E-3</v>
      </c>
      <c r="M108" s="120"/>
      <c r="N108" s="121"/>
    </row>
    <row r="109" spans="2:14" ht="15.75" x14ac:dyDescent="0.25">
      <c r="B109" s="122" t="s">
        <v>32</v>
      </c>
      <c r="C109" s="123">
        <v>432870</v>
      </c>
      <c r="D109" s="124">
        <v>-0.71886592956678064</v>
      </c>
      <c r="E109" s="123">
        <v>633461</v>
      </c>
      <c r="F109" s="124">
        <f t="shared" si="7"/>
        <v>0.46339778686441657</v>
      </c>
      <c r="G109" s="123">
        <v>1549841</v>
      </c>
      <c r="H109" s="124">
        <f t="shared" si="7"/>
        <v>1.4466241804941427</v>
      </c>
      <c r="I109" s="123">
        <v>1706820</v>
      </c>
      <c r="J109" s="124">
        <f t="shared" si="7"/>
        <v>0.10128716429620854</v>
      </c>
      <c r="K109" s="123">
        <v>1777079</v>
      </c>
      <c r="L109" s="124">
        <f t="shared" si="7"/>
        <v>4.1163684512719456E-2</v>
      </c>
      <c r="M109" s="123">
        <v>723617</v>
      </c>
      <c r="N109" s="124">
        <v>-3.7797091119910808E-2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2" t="s">
        <v>241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57691</v>
      </c>
      <c r="D119" s="121">
        <v>2.1658284338032185E-2</v>
      </c>
      <c r="E119" s="120">
        <v>767</v>
      </c>
      <c r="F119" s="121">
        <f t="shared" ref="F119:L131" si="9">IFERROR(E119/C119-1,"-")</f>
        <v>-0.9867050319807249</v>
      </c>
      <c r="G119" s="120">
        <v>35085</v>
      </c>
      <c r="H119" s="121">
        <f t="shared" si="9"/>
        <v>44.743155149934807</v>
      </c>
      <c r="I119" s="120">
        <v>57941</v>
      </c>
      <c r="J119" s="121">
        <f t="shared" si="9"/>
        <v>0.65144648710275055</v>
      </c>
      <c r="K119" s="120">
        <v>66660</v>
      </c>
      <c r="L119" s="121">
        <f t="shared" si="9"/>
        <v>0.15048066136242033</v>
      </c>
      <c r="M119" s="120">
        <v>67208</v>
      </c>
      <c r="N119" s="121">
        <f t="shared" ref="N119:N123" si="10">IFERROR(M119/K119-1,"-")</f>
        <v>8.2208220822082012E-3</v>
      </c>
    </row>
    <row r="120" spans="1:15" x14ac:dyDescent="0.25">
      <c r="B120" s="119" t="s">
        <v>75</v>
      </c>
      <c r="C120" s="120">
        <v>64610</v>
      </c>
      <c r="D120" s="121">
        <v>0.11760737575893865</v>
      </c>
      <c r="E120" s="120">
        <v>461</v>
      </c>
      <c r="F120" s="121">
        <f t="shared" si="9"/>
        <v>-0.99286488159727593</v>
      </c>
      <c r="G120" s="120">
        <v>55516</v>
      </c>
      <c r="H120" s="121">
        <f t="shared" si="9"/>
        <v>119.42516268980478</v>
      </c>
      <c r="I120" s="120">
        <v>63956</v>
      </c>
      <c r="J120" s="121">
        <f t="shared" si="9"/>
        <v>0.1520282441098062</v>
      </c>
      <c r="K120" s="120">
        <v>66540</v>
      </c>
      <c r="L120" s="121">
        <f t="shared" si="9"/>
        <v>4.0402776909125082E-2</v>
      </c>
      <c r="M120" s="120">
        <v>66925</v>
      </c>
      <c r="N120" s="121">
        <f t="shared" si="10"/>
        <v>5.785993387436239E-3</v>
      </c>
    </row>
    <row r="121" spans="1:15" x14ac:dyDescent="0.25">
      <c r="B121" s="119" t="s">
        <v>77</v>
      </c>
      <c r="C121" s="120">
        <v>26080</v>
      </c>
      <c r="D121" s="121">
        <v>-0.63527536150812525</v>
      </c>
      <c r="E121" s="120">
        <v>398</v>
      </c>
      <c r="F121" s="121">
        <f t="shared" si="9"/>
        <v>-0.98473926380368093</v>
      </c>
      <c r="G121" s="120">
        <v>64544</v>
      </c>
      <c r="H121" s="121">
        <f t="shared" si="9"/>
        <v>161.17085427135677</v>
      </c>
      <c r="I121" s="120">
        <v>74748</v>
      </c>
      <c r="J121" s="121">
        <f t="shared" si="9"/>
        <v>0.15809370352007934</v>
      </c>
      <c r="K121" s="120">
        <v>79823</v>
      </c>
      <c r="L121" s="121">
        <f t="shared" si="9"/>
        <v>6.7894793171723755E-2</v>
      </c>
      <c r="M121" s="120">
        <v>76002</v>
      </c>
      <c r="N121" s="121">
        <f t="shared" si="10"/>
        <v>-4.786840885459076E-2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623</v>
      </c>
      <c r="F122" s="121" t="str">
        <f t="shared" si="9"/>
        <v>-</v>
      </c>
      <c r="G122" s="120">
        <v>70374</v>
      </c>
      <c r="H122" s="121">
        <f t="shared" si="9"/>
        <v>111.95987158908507</v>
      </c>
      <c r="I122" s="120">
        <v>71874</v>
      </c>
      <c r="J122" s="121">
        <f t="shared" si="9"/>
        <v>2.1314690084406118E-2</v>
      </c>
      <c r="K122" s="120">
        <v>77936</v>
      </c>
      <c r="L122" s="121">
        <f t="shared" si="9"/>
        <v>8.4342043019729029E-2</v>
      </c>
      <c r="M122" s="120">
        <v>79345</v>
      </c>
      <c r="N122" s="121">
        <f t="shared" si="10"/>
        <v>1.8078936563334036E-2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694</v>
      </c>
      <c r="F123" s="121" t="str">
        <f t="shared" si="9"/>
        <v>-</v>
      </c>
      <c r="G123" s="120">
        <v>68746</v>
      </c>
      <c r="H123" s="121">
        <f t="shared" si="9"/>
        <v>98.057636887608069</v>
      </c>
      <c r="I123" s="120">
        <v>77082</v>
      </c>
      <c r="J123" s="121">
        <f t="shared" si="9"/>
        <v>0.12125796409972933</v>
      </c>
      <c r="K123" s="120">
        <v>85670</v>
      </c>
      <c r="L123" s="121">
        <f t="shared" si="9"/>
        <v>0.11141381904984304</v>
      </c>
      <c r="M123" s="120">
        <v>81305</v>
      </c>
      <c r="N123" s="121">
        <f t="shared" si="10"/>
        <v>-5.0951324851173152E-2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2406</v>
      </c>
      <c r="F124" s="121" t="str">
        <f t="shared" si="9"/>
        <v>-</v>
      </c>
      <c r="G124" s="120">
        <v>67182</v>
      </c>
      <c r="H124" s="121">
        <f t="shared" si="9"/>
        <v>26.922693266832919</v>
      </c>
      <c r="I124" s="120">
        <v>77188</v>
      </c>
      <c r="J124" s="121">
        <f t="shared" si="9"/>
        <v>0.14893870381947538</v>
      </c>
      <c r="K124" s="120">
        <v>81323</v>
      </c>
      <c r="L124" s="121">
        <f t="shared" si="9"/>
        <v>5.3570503187023943E-2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9512</v>
      </c>
      <c r="F125" s="121" t="str">
        <f t="shared" si="9"/>
        <v>-</v>
      </c>
      <c r="G125" s="120">
        <v>73077</v>
      </c>
      <c r="H125" s="121">
        <f t="shared" si="9"/>
        <v>6.682611438183347</v>
      </c>
      <c r="I125" s="120">
        <v>75546</v>
      </c>
      <c r="J125" s="121">
        <f t="shared" si="9"/>
        <v>3.3786280224968213E-2</v>
      </c>
      <c r="K125" s="120">
        <v>79721</v>
      </c>
      <c r="L125" s="121">
        <f t="shared" si="9"/>
        <v>5.5264342255049836E-2</v>
      </c>
      <c r="M125" s="120"/>
      <c r="N125" s="121"/>
    </row>
    <row r="126" spans="1:15" x14ac:dyDescent="0.25">
      <c r="B126" s="119" t="s">
        <v>87</v>
      </c>
      <c r="C126" s="120">
        <v>3619</v>
      </c>
      <c r="D126" s="121">
        <v>-0.94169204247023375</v>
      </c>
      <c r="E126" s="120">
        <v>24946</v>
      </c>
      <c r="F126" s="121">
        <f t="shared" si="9"/>
        <v>5.8930643824260844</v>
      </c>
      <c r="G126" s="120">
        <v>72102</v>
      </c>
      <c r="H126" s="121">
        <f t="shared" si="9"/>
        <v>1.8903230978914456</v>
      </c>
      <c r="I126" s="120">
        <v>77706</v>
      </c>
      <c r="J126" s="121">
        <f t="shared" si="9"/>
        <v>7.772322543063992E-2</v>
      </c>
      <c r="K126" s="120">
        <v>82885</v>
      </c>
      <c r="L126" s="121">
        <f t="shared" si="9"/>
        <v>6.6648650039893953E-2</v>
      </c>
      <c r="M126" s="120"/>
      <c r="N126" s="121"/>
    </row>
    <row r="127" spans="1:15" x14ac:dyDescent="0.25">
      <c r="B127" s="119" t="s">
        <v>89</v>
      </c>
      <c r="C127" s="120">
        <v>3761</v>
      </c>
      <c r="D127" s="121">
        <v>-0.93675802925844964</v>
      </c>
      <c r="E127" s="120">
        <v>29320</v>
      </c>
      <c r="F127" s="121">
        <f t="shared" si="9"/>
        <v>6.7957989896304172</v>
      </c>
      <c r="G127" s="120">
        <v>68680</v>
      </c>
      <c r="H127" s="121">
        <f t="shared" si="9"/>
        <v>1.3424283765347886</v>
      </c>
      <c r="I127" s="120">
        <v>79984</v>
      </c>
      <c r="J127" s="121">
        <f t="shared" si="9"/>
        <v>0.16458940011648227</v>
      </c>
      <c r="K127" s="120">
        <v>76583</v>
      </c>
      <c r="L127" s="121">
        <f t="shared" si="9"/>
        <v>-4.2521004200840151E-2</v>
      </c>
      <c r="M127" s="120"/>
      <c r="N127" s="121"/>
    </row>
    <row r="128" spans="1:15" x14ac:dyDescent="0.25">
      <c r="A128" s="125"/>
      <c r="B128" s="119" t="s">
        <v>91</v>
      </c>
      <c r="C128" s="120">
        <v>6197</v>
      </c>
      <c r="D128" s="121">
        <v>-0.90993256206034534</v>
      </c>
      <c r="E128" s="120">
        <v>53931</v>
      </c>
      <c r="F128" s="121">
        <f t="shared" si="9"/>
        <v>7.7027593997095369</v>
      </c>
      <c r="G128" s="120">
        <v>77127</v>
      </c>
      <c r="H128" s="121">
        <f t="shared" si="9"/>
        <v>0.43010513433832109</v>
      </c>
      <c r="I128" s="120">
        <v>84506</v>
      </c>
      <c r="J128" s="121">
        <f t="shared" si="9"/>
        <v>9.5673369896404736E-2</v>
      </c>
      <c r="K128" s="120">
        <v>86020</v>
      </c>
      <c r="L128" s="121">
        <f t="shared" si="9"/>
        <v>1.7915887629280869E-2</v>
      </c>
      <c r="M128" s="120"/>
      <c r="N128" s="121"/>
    </row>
    <row r="129" spans="2:15" x14ac:dyDescent="0.25">
      <c r="B129" s="119" t="s">
        <v>93</v>
      </c>
      <c r="C129" s="120">
        <v>8396</v>
      </c>
      <c r="D129" s="121">
        <v>-0.84882967230824624</v>
      </c>
      <c r="E129" s="120">
        <v>48651</v>
      </c>
      <c r="F129" s="121">
        <f t="shared" si="9"/>
        <v>4.7945450214387808</v>
      </c>
      <c r="G129" s="120">
        <v>63039</v>
      </c>
      <c r="H129" s="121">
        <f t="shared" si="9"/>
        <v>0.29573903927976808</v>
      </c>
      <c r="I129" s="120">
        <v>71273</v>
      </c>
      <c r="J129" s="121">
        <f t="shared" si="9"/>
        <v>0.13061755421247168</v>
      </c>
      <c r="K129" s="120">
        <v>73383</v>
      </c>
      <c r="L129" s="121">
        <f t="shared" si="9"/>
        <v>2.9604478554291269E-2</v>
      </c>
      <c r="M129" s="120"/>
      <c r="N129" s="121"/>
    </row>
    <row r="130" spans="2:15" x14ac:dyDescent="0.25">
      <c r="B130" s="119" t="s">
        <v>95</v>
      </c>
      <c r="C130" s="120">
        <v>10094</v>
      </c>
      <c r="D130" s="121">
        <v>-0.82477519702808733</v>
      </c>
      <c r="E130" s="120">
        <v>36596</v>
      </c>
      <c r="F130" s="121">
        <f t="shared" si="9"/>
        <v>2.6255201109570043</v>
      </c>
      <c r="G130" s="120">
        <v>68205</v>
      </c>
      <c r="H130" s="121">
        <f t="shared" si="9"/>
        <v>0.86372827631435123</v>
      </c>
      <c r="I130" s="120">
        <v>71849</v>
      </c>
      <c r="J130" s="121">
        <f t="shared" si="9"/>
        <v>5.3427168096180644E-2</v>
      </c>
      <c r="K130" s="120">
        <v>73815</v>
      </c>
      <c r="L130" s="121">
        <f t="shared" si="9"/>
        <v>2.7362941725006529E-2</v>
      </c>
      <c r="M130" s="120"/>
      <c r="N130" s="121"/>
    </row>
    <row r="131" spans="2:15" ht="15.75" x14ac:dyDescent="0.25">
      <c r="B131" s="122" t="s">
        <v>32</v>
      </c>
      <c r="C131" s="123">
        <v>187852</v>
      </c>
      <c r="D131" s="124">
        <v>-0.75204133084475322</v>
      </c>
      <c r="E131" s="123">
        <v>208305</v>
      </c>
      <c r="F131" s="124">
        <f t="shared" si="9"/>
        <v>0.10887826586887539</v>
      </c>
      <c r="G131" s="123">
        <v>783677</v>
      </c>
      <c r="H131" s="124">
        <f t="shared" si="9"/>
        <v>2.7621612539305347</v>
      </c>
      <c r="I131" s="123">
        <v>883653</v>
      </c>
      <c r="J131" s="124">
        <f t="shared" si="9"/>
        <v>0.12757296692387299</v>
      </c>
      <c r="K131" s="123">
        <v>930359</v>
      </c>
      <c r="L131" s="124">
        <f t="shared" si="9"/>
        <v>5.2855589241478373E-2</v>
      </c>
      <c r="M131" s="123">
        <v>370785</v>
      </c>
      <c r="N131" s="124">
        <v>-1.5516595907378306E-2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2" t="s">
        <v>242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15535</v>
      </c>
      <c r="D141" s="121">
        <v>-2.3508705764032967E-2</v>
      </c>
      <c r="E141" s="120">
        <v>1359</v>
      </c>
      <c r="F141" s="121">
        <f t="shared" ref="F141:L153" si="11">IFERROR(E141/C141-1,"-")</f>
        <v>-0.91252011586739623</v>
      </c>
      <c r="G141" s="120">
        <v>9791</v>
      </c>
      <c r="H141" s="121">
        <f t="shared" si="11"/>
        <v>6.2045621780721119</v>
      </c>
      <c r="I141" s="120">
        <v>13751</v>
      </c>
      <c r="J141" s="121">
        <f t="shared" si="11"/>
        <v>0.40445306914513335</v>
      </c>
      <c r="K141" s="120">
        <v>14835</v>
      </c>
      <c r="L141" s="121">
        <f t="shared" si="11"/>
        <v>7.8830630499600041E-2</v>
      </c>
      <c r="M141" s="120">
        <v>14149</v>
      </c>
      <c r="N141" s="121">
        <f t="shared" ref="N141:N145" si="12">IFERROR(M141/K141-1,"-")</f>
        <v>-4.6241995281429027E-2</v>
      </c>
    </row>
    <row r="142" spans="2:15" x14ac:dyDescent="0.25">
      <c r="B142" s="119" t="s">
        <v>75</v>
      </c>
      <c r="C142" s="120">
        <v>15278</v>
      </c>
      <c r="D142" s="121">
        <v>3.3344606019614531E-2</v>
      </c>
      <c r="E142" s="120">
        <v>1551</v>
      </c>
      <c r="F142" s="121">
        <f t="shared" si="11"/>
        <v>-0.8984814766330671</v>
      </c>
      <c r="G142" s="120">
        <v>11389</v>
      </c>
      <c r="H142" s="121">
        <f t="shared" si="11"/>
        <v>6.343004513217279</v>
      </c>
      <c r="I142" s="120">
        <v>14497</v>
      </c>
      <c r="J142" s="121">
        <f t="shared" si="11"/>
        <v>0.27289489858635529</v>
      </c>
      <c r="K142" s="120">
        <v>15333</v>
      </c>
      <c r="L142" s="121">
        <f t="shared" si="11"/>
        <v>5.7667103538663111E-2</v>
      </c>
      <c r="M142" s="120">
        <v>13413</v>
      </c>
      <c r="N142" s="121">
        <f t="shared" si="12"/>
        <v>-0.12522011348072781</v>
      </c>
    </row>
    <row r="143" spans="2:15" x14ac:dyDescent="0.25">
      <c r="B143" s="119" t="s">
        <v>77</v>
      </c>
      <c r="C143" s="120">
        <v>8624</v>
      </c>
      <c r="D143" s="121">
        <v>-0.52062256809338514</v>
      </c>
      <c r="E143" s="120">
        <v>2458</v>
      </c>
      <c r="F143" s="121">
        <f t="shared" si="11"/>
        <v>-0.71498144712430434</v>
      </c>
      <c r="G143" s="120">
        <v>15206</v>
      </c>
      <c r="H143" s="121">
        <f t="shared" si="11"/>
        <v>5.1863303498779496</v>
      </c>
      <c r="I143" s="120">
        <v>16834</v>
      </c>
      <c r="J143" s="121">
        <f t="shared" si="11"/>
        <v>0.10706300144679726</v>
      </c>
      <c r="K143" s="120">
        <v>19336</v>
      </c>
      <c r="L143" s="121">
        <f t="shared" si="11"/>
        <v>0.148627777117738</v>
      </c>
      <c r="M143" s="120">
        <v>16451</v>
      </c>
      <c r="N143" s="121">
        <f t="shared" si="12"/>
        <v>-0.14920355812991315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1668</v>
      </c>
      <c r="F144" s="121" t="str">
        <f t="shared" si="11"/>
        <v>-</v>
      </c>
      <c r="G144" s="120">
        <v>16678</v>
      </c>
      <c r="H144" s="121">
        <f t="shared" si="11"/>
        <v>8.9988009592326144</v>
      </c>
      <c r="I144" s="120">
        <v>16933</v>
      </c>
      <c r="J144" s="121">
        <f t="shared" si="11"/>
        <v>1.5289603069912561E-2</v>
      </c>
      <c r="K144" s="120">
        <v>15438</v>
      </c>
      <c r="L144" s="121">
        <f t="shared" si="11"/>
        <v>-8.828913954999118E-2</v>
      </c>
      <c r="M144" s="120">
        <v>16451</v>
      </c>
      <c r="N144" s="121">
        <f t="shared" si="12"/>
        <v>6.561730794144327E-2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3097</v>
      </c>
      <c r="F145" s="121" t="str">
        <f t="shared" si="11"/>
        <v>-</v>
      </c>
      <c r="G145" s="120">
        <v>12920</v>
      </c>
      <c r="H145" s="121">
        <f t="shared" si="11"/>
        <v>3.1717791411042944</v>
      </c>
      <c r="I145" s="120">
        <v>14092</v>
      </c>
      <c r="J145" s="121">
        <f t="shared" si="11"/>
        <v>9.0712074303405554E-2</v>
      </c>
      <c r="K145" s="120">
        <v>13924</v>
      </c>
      <c r="L145" s="121">
        <f t="shared" si="11"/>
        <v>-1.1921657678115261E-2</v>
      </c>
      <c r="M145" s="120">
        <v>16451</v>
      </c>
      <c r="N145" s="121">
        <f t="shared" si="12"/>
        <v>0.18148520540074697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4999</v>
      </c>
      <c r="F146" s="121" t="str">
        <f t="shared" si="11"/>
        <v>-</v>
      </c>
      <c r="G146" s="120">
        <v>14646</v>
      </c>
      <c r="H146" s="121">
        <f t="shared" si="11"/>
        <v>1.9297859571914384</v>
      </c>
      <c r="I146" s="120">
        <v>13951</v>
      </c>
      <c r="J146" s="121">
        <f t="shared" si="11"/>
        <v>-4.7453229550730613E-2</v>
      </c>
      <c r="K146" s="120">
        <v>12875</v>
      </c>
      <c r="L146" s="121">
        <f t="shared" si="11"/>
        <v>-7.7127087663966698E-2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11072</v>
      </c>
      <c r="F147" s="121" t="str">
        <f t="shared" si="11"/>
        <v>-</v>
      </c>
      <c r="G147" s="120">
        <v>13069</v>
      </c>
      <c r="H147" s="121">
        <f t="shared" si="11"/>
        <v>0.18036488439306364</v>
      </c>
      <c r="I147" s="120">
        <v>13705</v>
      </c>
      <c r="J147" s="121">
        <f t="shared" si="11"/>
        <v>4.8664779248603462E-2</v>
      </c>
      <c r="K147" s="120">
        <v>13567</v>
      </c>
      <c r="L147" s="121">
        <f t="shared" si="11"/>
        <v>-1.0069317767238184E-2</v>
      </c>
      <c r="M147" s="120"/>
      <c r="N147" s="121"/>
    </row>
    <row r="148" spans="1:15" x14ac:dyDescent="0.25">
      <c r="B148" s="119" t="s">
        <v>87</v>
      </c>
      <c r="C148" s="120">
        <v>5014</v>
      </c>
      <c r="D148" s="121">
        <v>-0.69884077121749055</v>
      </c>
      <c r="E148" s="120">
        <v>11355</v>
      </c>
      <c r="F148" s="121">
        <f t="shared" si="11"/>
        <v>1.2646589549262068</v>
      </c>
      <c r="G148" s="120">
        <v>14298</v>
      </c>
      <c r="H148" s="121">
        <f t="shared" si="11"/>
        <v>0.25918097754293257</v>
      </c>
      <c r="I148" s="120">
        <v>14011</v>
      </c>
      <c r="J148" s="121">
        <f t="shared" si="11"/>
        <v>-2.0072737445796629E-2</v>
      </c>
      <c r="K148" s="120">
        <v>14384</v>
      </c>
      <c r="L148" s="121">
        <f t="shared" si="11"/>
        <v>2.6621939904360792E-2</v>
      </c>
      <c r="M148" s="120"/>
      <c r="N148" s="121"/>
    </row>
    <row r="149" spans="1:15" x14ac:dyDescent="0.25">
      <c r="B149" s="119" t="s">
        <v>89</v>
      </c>
      <c r="C149" s="120">
        <v>577</v>
      </c>
      <c r="D149" s="121">
        <v>-0.96551518049246954</v>
      </c>
      <c r="E149" s="120">
        <v>16025</v>
      </c>
      <c r="F149" s="121">
        <f t="shared" si="11"/>
        <v>26.772963604852688</v>
      </c>
      <c r="G149" s="120">
        <v>12907</v>
      </c>
      <c r="H149" s="121">
        <f t="shared" si="11"/>
        <v>-0.19457098283931362</v>
      </c>
      <c r="I149" s="120">
        <v>13896</v>
      </c>
      <c r="J149" s="121">
        <f t="shared" si="11"/>
        <v>7.6625087162005112E-2</v>
      </c>
      <c r="K149" s="120">
        <v>13107</v>
      </c>
      <c r="L149" s="121">
        <f t="shared" si="11"/>
        <v>-5.6778929188255667E-2</v>
      </c>
      <c r="M149" s="120"/>
      <c r="N149" s="121"/>
    </row>
    <row r="150" spans="1:15" x14ac:dyDescent="0.25">
      <c r="A150" s="125"/>
      <c r="B150" s="119" t="s">
        <v>91</v>
      </c>
      <c r="C150" s="120">
        <v>864</v>
      </c>
      <c r="D150" s="121">
        <v>-0.95187165775401072</v>
      </c>
      <c r="E150" s="120">
        <v>18377</v>
      </c>
      <c r="F150" s="121">
        <f t="shared" si="11"/>
        <v>20.269675925925927</v>
      </c>
      <c r="G150" s="120">
        <v>15170</v>
      </c>
      <c r="H150" s="121">
        <f t="shared" si="11"/>
        <v>-0.17451161778309843</v>
      </c>
      <c r="I150" s="120">
        <v>16629</v>
      </c>
      <c r="J150" s="121">
        <f t="shared" si="11"/>
        <v>9.6176664469347362E-2</v>
      </c>
      <c r="K150" s="120">
        <v>17179</v>
      </c>
      <c r="L150" s="121">
        <f t="shared" si="11"/>
        <v>3.307474893258755E-2</v>
      </c>
      <c r="M150" s="120"/>
      <c r="N150" s="121"/>
    </row>
    <row r="151" spans="1:15" x14ac:dyDescent="0.25">
      <c r="B151" s="119" t="s">
        <v>93</v>
      </c>
      <c r="C151" s="120">
        <v>3539</v>
      </c>
      <c r="D151" s="121">
        <v>-0.80021451958902556</v>
      </c>
      <c r="E151" s="120">
        <v>17909</v>
      </c>
      <c r="F151" s="121">
        <f t="shared" si="11"/>
        <v>4.0604690590562305</v>
      </c>
      <c r="G151" s="120">
        <v>18458</v>
      </c>
      <c r="H151" s="121">
        <f t="shared" si="11"/>
        <v>3.0654977944050588E-2</v>
      </c>
      <c r="I151" s="120">
        <v>17821</v>
      </c>
      <c r="J151" s="121">
        <f t="shared" si="11"/>
        <v>-3.4510781233069721E-2</v>
      </c>
      <c r="K151" s="120">
        <v>18151</v>
      </c>
      <c r="L151" s="121">
        <f t="shared" si="11"/>
        <v>1.8517479378261648E-2</v>
      </c>
      <c r="M151" s="120"/>
      <c r="N151" s="121"/>
    </row>
    <row r="152" spans="1:15" x14ac:dyDescent="0.25">
      <c r="B152" s="119" t="s">
        <v>95</v>
      </c>
      <c r="C152" s="120">
        <v>2984</v>
      </c>
      <c r="D152" s="121">
        <v>-0.80036127651033651</v>
      </c>
      <c r="E152" s="120">
        <v>13995</v>
      </c>
      <c r="F152" s="121">
        <f t="shared" si="11"/>
        <v>3.6900134048257369</v>
      </c>
      <c r="G152" s="120">
        <v>14767</v>
      </c>
      <c r="H152" s="121">
        <f t="shared" si="11"/>
        <v>5.5162558056448763E-2</v>
      </c>
      <c r="I152" s="120">
        <v>16418</v>
      </c>
      <c r="J152" s="121">
        <f t="shared" si="11"/>
        <v>0.1118033452969458</v>
      </c>
      <c r="K152" s="120">
        <v>15334</v>
      </c>
      <c r="L152" s="121">
        <f t="shared" si="11"/>
        <v>-6.6025094408575957E-2</v>
      </c>
      <c r="M152" s="120"/>
      <c r="N152" s="121"/>
    </row>
    <row r="153" spans="1:15" ht="15.75" x14ac:dyDescent="0.25">
      <c r="B153" s="122" t="s">
        <v>32</v>
      </c>
      <c r="C153" s="123">
        <v>57141</v>
      </c>
      <c r="D153" s="124">
        <v>-0.71573904564810764</v>
      </c>
      <c r="E153" s="123">
        <v>103865</v>
      </c>
      <c r="F153" s="124">
        <f t="shared" si="11"/>
        <v>0.81769657513869198</v>
      </c>
      <c r="G153" s="123">
        <v>169299</v>
      </c>
      <c r="H153" s="124">
        <f t="shared" si="11"/>
        <v>0.62999085351176998</v>
      </c>
      <c r="I153" s="123">
        <v>182538</v>
      </c>
      <c r="J153" s="124">
        <f t="shared" si="11"/>
        <v>7.819892616022539E-2</v>
      </c>
      <c r="K153" s="123">
        <v>183463</v>
      </c>
      <c r="L153" s="124">
        <f t="shared" si="11"/>
        <v>5.0674380129069885E-3</v>
      </c>
      <c r="M153" s="123">
        <v>71497</v>
      </c>
      <c r="N153" s="124">
        <v>-9.3436969036086559E-2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2" t="s">
        <v>243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4457</v>
      </c>
      <c r="D163" s="121">
        <v>8.8400488400488308E-2</v>
      </c>
      <c r="E163" s="120">
        <v>1623</v>
      </c>
      <c r="F163" s="121">
        <f t="shared" ref="F163:L175" si="13">IFERROR(E163/C163-1,"-")</f>
        <v>-0.63585371326004037</v>
      </c>
      <c r="G163" s="120">
        <v>3814</v>
      </c>
      <c r="H163" s="121">
        <f t="shared" si="13"/>
        <v>1.349969192852742</v>
      </c>
      <c r="I163" s="120">
        <v>4809</v>
      </c>
      <c r="J163" s="121">
        <f t="shared" si="13"/>
        <v>0.26088096486628221</v>
      </c>
      <c r="K163" s="120">
        <v>5263</v>
      </c>
      <c r="L163" s="121">
        <f t="shared" si="13"/>
        <v>9.4406321480557276E-2</v>
      </c>
      <c r="M163" s="120">
        <v>4160</v>
      </c>
      <c r="N163" s="121">
        <f t="shared" ref="N163:N167" si="14">IFERROR(M163/K163-1,"-")</f>
        <v>-0.20957628728861866</v>
      </c>
    </row>
    <row r="164" spans="2:14" x14ac:dyDescent="0.25">
      <c r="B164" s="119" t="s">
        <v>75</v>
      </c>
      <c r="C164" s="120">
        <v>6362</v>
      </c>
      <c r="D164" s="121">
        <v>0.21994247363374875</v>
      </c>
      <c r="E164" s="120">
        <v>3174</v>
      </c>
      <c r="F164" s="121">
        <f t="shared" si="13"/>
        <v>-0.50110028292989628</v>
      </c>
      <c r="G164" s="120">
        <v>6284</v>
      </c>
      <c r="H164" s="121">
        <f t="shared" si="13"/>
        <v>0.9798361688720858</v>
      </c>
      <c r="I164" s="120">
        <v>6631</v>
      </c>
      <c r="J164" s="121">
        <f t="shared" si="13"/>
        <v>5.5219605346912726E-2</v>
      </c>
      <c r="K164" s="120">
        <v>6481</v>
      </c>
      <c r="L164" s="121">
        <f t="shared" si="13"/>
        <v>-2.262102247021569E-2</v>
      </c>
      <c r="M164" s="120">
        <v>5585</v>
      </c>
      <c r="N164" s="121">
        <f t="shared" si="14"/>
        <v>-0.13825027002005863</v>
      </c>
    </row>
    <row r="165" spans="2:14" x14ac:dyDescent="0.25">
      <c r="B165" s="119" t="s">
        <v>77</v>
      </c>
      <c r="C165" s="120">
        <v>2039</v>
      </c>
      <c r="D165" s="121">
        <v>-0.52877282181650109</v>
      </c>
      <c r="E165" s="120">
        <v>2205</v>
      </c>
      <c r="F165" s="121">
        <f t="shared" si="13"/>
        <v>8.1412457086807333E-2</v>
      </c>
      <c r="G165" s="120">
        <v>4959</v>
      </c>
      <c r="H165" s="121">
        <f t="shared" si="13"/>
        <v>1.2489795918367346</v>
      </c>
      <c r="I165" s="120">
        <v>4887</v>
      </c>
      <c r="J165" s="121">
        <f t="shared" si="13"/>
        <v>-1.4519056261342977E-2</v>
      </c>
      <c r="K165" s="120">
        <v>5899</v>
      </c>
      <c r="L165" s="121">
        <f t="shared" si="13"/>
        <v>0.20708000818498062</v>
      </c>
      <c r="M165" s="120">
        <v>4547</v>
      </c>
      <c r="N165" s="121">
        <f t="shared" si="14"/>
        <v>-0.22919138837091035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1871</v>
      </c>
      <c r="F166" s="121" t="str">
        <f t="shared" si="13"/>
        <v>-</v>
      </c>
      <c r="G166" s="120">
        <v>6947</v>
      </c>
      <c r="H166" s="121">
        <f t="shared" si="13"/>
        <v>2.712987707108498</v>
      </c>
      <c r="I166" s="120">
        <v>7486</v>
      </c>
      <c r="J166" s="121">
        <f t="shared" si="13"/>
        <v>7.758744781920246E-2</v>
      </c>
      <c r="K166" s="120">
        <v>6246</v>
      </c>
      <c r="L166" s="121">
        <f t="shared" si="13"/>
        <v>-0.16564253272775853</v>
      </c>
      <c r="M166" s="120">
        <v>4843</v>
      </c>
      <c r="N166" s="121">
        <f t="shared" si="14"/>
        <v>-0.22462375920589173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3458</v>
      </c>
      <c r="F167" s="121" t="str">
        <f t="shared" si="13"/>
        <v>-</v>
      </c>
      <c r="G167" s="120">
        <v>5457</v>
      </c>
      <c r="H167" s="121">
        <f t="shared" si="13"/>
        <v>0.57807981492192018</v>
      </c>
      <c r="I167" s="120">
        <v>5008</v>
      </c>
      <c r="J167" s="121">
        <f t="shared" si="13"/>
        <v>-8.2279640828293976E-2</v>
      </c>
      <c r="K167" s="120">
        <v>4557</v>
      </c>
      <c r="L167" s="121">
        <f t="shared" si="13"/>
        <v>-9.0055910543131001E-2</v>
      </c>
      <c r="M167" s="120">
        <v>4354</v>
      </c>
      <c r="N167" s="121">
        <f t="shared" si="14"/>
        <v>-4.4546850998463894E-2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2938</v>
      </c>
      <c r="F168" s="121" t="str">
        <f t="shared" si="13"/>
        <v>-</v>
      </c>
      <c r="G168" s="120">
        <v>4071</v>
      </c>
      <c r="H168" s="121">
        <f t="shared" si="13"/>
        <v>0.38563648740639889</v>
      </c>
      <c r="I168" s="120">
        <v>3979</v>
      </c>
      <c r="J168" s="121">
        <f t="shared" si="13"/>
        <v>-2.2598870056497189E-2</v>
      </c>
      <c r="K168" s="120">
        <v>3362</v>
      </c>
      <c r="L168" s="121">
        <f t="shared" si="13"/>
        <v>-0.15506408645388292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4549</v>
      </c>
      <c r="F169" s="121" t="str">
        <f t="shared" si="13"/>
        <v>-</v>
      </c>
      <c r="G169" s="120">
        <v>5091</v>
      </c>
      <c r="H169" s="121">
        <f t="shared" si="13"/>
        <v>0.11914706528907448</v>
      </c>
      <c r="I169" s="120">
        <v>5154</v>
      </c>
      <c r="J169" s="121">
        <f t="shared" si="13"/>
        <v>1.2374779021803173E-2</v>
      </c>
      <c r="K169" s="120">
        <v>4329</v>
      </c>
      <c r="L169" s="121">
        <f t="shared" si="13"/>
        <v>-0.16006984866123397</v>
      </c>
      <c r="M169" s="120"/>
      <c r="N169" s="121"/>
    </row>
    <row r="170" spans="2:14" x14ac:dyDescent="0.25">
      <c r="B170" s="119" t="s">
        <v>87</v>
      </c>
      <c r="C170" s="120">
        <v>2080</v>
      </c>
      <c r="D170" s="121">
        <v>-0.61179544606196345</v>
      </c>
      <c r="E170" s="120">
        <v>5301</v>
      </c>
      <c r="F170" s="121">
        <f t="shared" si="13"/>
        <v>1.5485576923076922</v>
      </c>
      <c r="G170" s="120">
        <v>6066</v>
      </c>
      <c r="H170" s="121">
        <f t="shared" si="13"/>
        <v>0.14431239388794559</v>
      </c>
      <c r="I170" s="120">
        <v>6412</v>
      </c>
      <c r="J170" s="121">
        <f t="shared" si="13"/>
        <v>5.7039235080778017E-2</v>
      </c>
      <c r="K170" s="120">
        <v>5757</v>
      </c>
      <c r="L170" s="121">
        <f t="shared" si="13"/>
        <v>-0.10215221459762946</v>
      </c>
      <c r="M170" s="120"/>
      <c r="N170" s="121"/>
    </row>
    <row r="171" spans="2:14" x14ac:dyDescent="0.25">
      <c r="B171" s="119" t="s">
        <v>89</v>
      </c>
      <c r="C171" s="120">
        <v>757</v>
      </c>
      <c r="D171" s="121">
        <v>-0.76948842874543244</v>
      </c>
      <c r="E171" s="120">
        <v>2945</v>
      </c>
      <c r="F171" s="121">
        <f t="shared" si="13"/>
        <v>2.890356671070013</v>
      </c>
      <c r="G171" s="120">
        <v>4266</v>
      </c>
      <c r="H171" s="121">
        <f t="shared" si="13"/>
        <v>0.44855687606112049</v>
      </c>
      <c r="I171" s="120">
        <v>4861</v>
      </c>
      <c r="J171" s="121">
        <f t="shared" si="13"/>
        <v>0.1394749179559307</v>
      </c>
      <c r="K171" s="120">
        <v>3048</v>
      </c>
      <c r="L171" s="121">
        <f t="shared" si="13"/>
        <v>-0.372968524994857</v>
      </c>
      <c r="M171" s="120"/>
      <c r="N171" s="121"/>
    </row>
    <row r="172" spans="2:14" x14ac:dyDescent="0.25">
      <c r="B172" s="119" t="s">
        <v>91</v>
      </c>
      <c r="C172" s="120">
        <v>2073</v>
      </c>
      <c r="D172" s="121">
        <v>-0.58539999999999992</v>
      </c>
      <c r="E172" s="120">
        <v>5210</v>
      </c>
      <c r="F172" s="121">
        <f t="shared" si="13"/>
        <v>1.513265798359865</v>
      </c>
      <c r="G172" s="120">
        <v>6721</v>
      </c>
      <c r="H172" s="121">
        <f t="shared" si="13"/>
        <v>0.29001919385796548</v>
      </c>
      <c r="I172" s="120">
        <v>6991</v>
      </c>
      <c r="J172" s="121">
        <f t="shared" si="13"/>
        <v>4.0172593364082632E-2</v>
      </c>
      <c r="K172" s="120">
        <v>5267</v>
      </c>
      <c r="L172" s="121">
        <f t="shared" si="13"/>
        <v>-0.24660277499642402</v>
      </c>
      <c r="M172" s="120"/>
      <c r="N172" s="121"/>
    </row>
    <row r="173" spans="2:14" x14ac:dyDescent="0.25">
      <c r="B173" s="119" t="s">
        <v>93</v>
      </c>
      <c r="C173" s="120">
        <v>538</v>
      </c>
      <c r="D173" s="121">
        <v>-0.86119711042311664</v>
      </c>
      <c r="E173" s="120">
        <v>3964</v>
      </c>
      <c r="F173" s="121">
        <f t="shared" si="13"/>
        <v>6.3680297397769516</v>
      </c>
      <c r="G173" s="120">
        <v>3923</v>
      </c>
      <c r="H173" s="121">
        <f t="shared" si="13"/>
        <v>-1.034308779011095E-2</v>
      </c>
      <c r="I173" s="120">
        <v>4443</v>
      </c>
      <c r="J173" s="121">
        <f t="shared" si="13"/>
        <v>0.1325516186591893</v>
      </c>
      <c r="K173" s="120">
        <v>3570</v>
      </c>
      <c r="L173" s="121">
        <f t="shared" si="13"/>
        <v>-0.1964888588791357</v>
      </c>
      <c r="M173" s="120"/>
      <c r="N173" s="121"/>
    </row>
    <row r="174" spans="2:14" x14ac:dyDescent="0.25">
      <c r="B174" s="119" t="s">
        <v>95</v>
      </c>
      <c r="C174" s="120">
        <v>1485</v>
      </c>
      <c r="D174" s="121">
        <v>-0.61023622047244097</v>
      </c>
      <c r="E174" s="120">
        <v>5209</v>
      </c>
      <c r="F174" s="121">
        <f t="shared" si="13"/>
        <v>2.5077441077441076</v>
      </c>
      <c r="G174" s="120">
        <v>5577</v>
      </c>
      <c r="H174" s="121">
        <f t="shared" si="13"/>
        <v>7.0646957189479664E-2</v>
      </c>
      <c r="I174" s="120">
        <v>4673</v>
      </c>
      <c r="J174" s="121">
        <f t="shared" si="13"/>
        <v>-0.16209431594046975</v>
      </c>
      <c r="K174" s="120">
        <v>4199</v>
      </c>
      <c r="L174" s="121">
        <f t="shared" si="13"/>
        <v>-0.10143376845709395</v>
      </c>
      <c r="M174" s="120"/>
      <c r="N174" s="121"/>
    </row>
    <row r="175" spans="2:14" ht="15.75" x14ac:dyDescent="0.25">
      <c r="B175" s="122" t="s">
        <v>32</v>
      </c>
      <c r="C175" s="123">
        <v>20504</v>
      </c>
      <c r="D175" s="124">
        <v>-0.60997508131859768</v>
      </c>
      <c r="E175" s="123">
        <v>42447</v>
      </c>
      <c r="F175" s="124">
        <f t="shared" si="13"/>
        <v>1.0701814280140463</v>
      </c>
      <c r="G175" s="123">
        <v>63176</v>
      </c>
      <c r="H175" s="124">
        <f t="shared" si="13"/>
        <v>0.48835017786887169</v>
      </c>
      <c r="I175" s="123">
        <v>65334</v>
      </c>
      <c r="J175" s="124">
        <f t="shared" si="13"/>
        <v>3.415854121818418E-2</v>
      </c>
      <c r="K175" s="123">
        <v>57978</v>
      </c>
      <c r="L175" s="124">
        <f t="shared" si="13"/>
        <v>-0.11259068785012394</v>
      </c>
      <c r="M175" s="123">
        <v>23489</v>
      </c>
      <c r="N175" s="124">
        <v>-0.17426000140617315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2" t="s">
        <v>244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6472</v>
      </c>
      <c r="D185" s="121">
        <v>5.372842722240323E-2</v>
      </c>
      <c r="E185" s="120">
        <v>562</v>
      </c>
      <c r="F185" s="121">
        <f t="shared" ref="F185:L197" si="15">IFERROR(E185/C185-1,"-")</f>
        <v>-0.91316440049443759</v>
      </c>
      <c r="G185" s="120">
        <v>6894</v>
      </c>
      <c r="H185" s="121">
        <f t="shared" si="15"/>
        <v>11.266903914590747</v>
      </c>
      <c r="I185" s="120">
        <v>6261</v>
      </c>
      <c r="J185" s="121">
        <f t="shared" si="15"/>
        <v>-9.1818973020017403E-2</v>
      </c>
      <c r="K185" s="120">
        <v>6378</v>
      </c>
      <c r="L185" s="121">
        <f t="shared" si="15"/>
        <v>1.8687110685194019E-2</v>
      </c>
      <c r="M185" s="120">
        <v>6245</v>
      </c>
      <c r="N185" s="121">
        <f t="shared" ref="N185:N189" si="16">IFERROR(M185/K185-1,"-")</f>
        <v>-2.0852931953590503E-2</v>
      </c>
    </row>
    <row r="186" spans="1:15" x14ac:dyDescent="0.25">
      <c r="B186" s="119" t="s">
        <v>75</v>
      </c>
      <c r="C186" s="120">
        <v>6909</v>
      </c>
      <c r="D186" s="121">
        <v>0.29357798165137616</v>
      </c>
      <c r="E186" s="120">
        <v>249</v>
      </c>
      <c r="F186" s="121">
        <f t="shared" si="15"/>
        <v>-0.96396005210594882</v>
      </c>
      <c r="G186" s="120">
        <v>8112</v>
      </c>
      <c r="H186" s="121">
        <f t="shared" si="15"/>
        <v>31.578313253012048</v>
      </c>
      <c r="I186" s="120">
        <v>7362</v>
      </c>
      <c r="J186" s="121">
        <f t="shared" si="15"/>
        <v>-9.2455621301775093E-2</v>
      </c>
      <c r="K186" s="120">
        <v>6913</v>
      </c>
      <c r="L186" s="121">
        <f t="shared" si="15"/>
        <v>-6.0988861722358068E-2</v>
      </c>
      <c r="M186" s="120">
        <v>6687</v>
      </c>
      <c r="N186" s="121">
        <f t="shared" si="16"/>
        <v>-3.269202950961958E-2</v>
      </c>
    </row>
    <row r="187" spans="1:15" x14ac:dyDescent="0.25">
      <c r="B187" s="119" t="s">
        <v>77</v>
      </c>
      <c r="C187" s="120">
        <v>2495</v>
      </c>
      <c r="D187" s="121">
        <v>-0.67196949776492243</v>
      </c>
      <c r="E187" s="120">
        <v>303</v>
      </c>
      <c r="F187" s="121">
        <f t="shared" si="15"/>
        <v>-0.87855711422845695</v>
      </c>
      <c r="G187" s="120">
        <v>7378</v>
      </c>
      <c r="H187" s="121">
        <f t="shared" si="15"/>
        <v>23.349834983498351</v>
      </c>
      <c r="I187" s="120">
        <v>6069</v>
      </c>
      <c r="J187" s="121">
        <f t="shared" si="15"/>
        <v>-0.17741935483870963</v>
      </c>
      <c r="K187" s="120">
        <v>7454</v>
      </c>
      <c r="L187" s="121">
        <f t="shared" si="15"/>
        <v>0.22820893063107595</v>
      </c>
      <c r="M187" s="120">
        <v>7551</v>
      </c>
      <c r="N187" s="121">
        <f t="shared" si="16"/>
        <v>1.3013147303461148E-2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798</v>
      </c>
      <c r="F188" s="121" t="str">
        <f t="shared" si="15"/>
        <v>-</v>
      </c>
      <c r="G188" s="120">
        <v>8738</v>
      </c>
      <c r="H188" s="121">
        <f t="shared" si="15"/>
        <v>9.9498746867167913</v>
      </c>
      <c r="I188" s="120">
        <v>6859</v>
      </c>
      <c r="J188" s="121">
        <f t="shared" si="15"/>
        <v>-0.21503776607919434</v>
      </c>
      <c r="K188" s="120">
        <v>7570</v>
      </c>
      <c r="L188" s="121">
        <f t="shared" si="15"/>
        <v>0.10365942557224095</v>
      </c>
      <c r="M188" s="120">
        <v>7164</v>
      </c>
      <c r="N188" s="121">
        <f t="shared" si="16"/>
        <v>-5.3632760898282728E-2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2215</v>
      </c>
      <c r="F189" s="121" t="str">
        <f t="shared" si="15"/>
        <v>-</v>
      </c>
      <c r="G189" s="120">
        <v>5742</v>
      </c>
      <c r="H189" s="121">
        <f t="shared" si="15"/>
        <v>1.5923250564334084</v>
      </c>
      <c r="I189" s="120">
        <v>6343</v>
      </c>
      <c r="J189" s="121">
        <f t="shared" si="15"/>
        <v>0.10466736328805304</v>
      </c>
      <c r="K189" s="120">
        <v>5806</v>
      </c>
      <c r="L189" s="121">
        <f t="shared" si="15"/>
        <v>-8.4660255399653161E-2</v>
      </c>
      <c r="M189" s="120">
        <v>5488</v>
      </c>
      <c r="N189" s="121">
        <f t="shared" si="16"/>
        <v>-5.4770926627626615E-2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3358</v>
      </c>
      <c r="F190" s="121" t="str">
        <f t="shared" si="15"/>
        <v>-</v>
      </c>
      <c r="G190" s="120">
        <v>4830</v>
      </c>
      <c r="H190" s="121">
        <f t="shared" si="15"/>
        <v>0.43835616438356162</v>
      </c>
      <c r="I190" s="120">
        <v>5029</v>
      </c>
      <c r="J190" s="121">
        <f t="shared" si="15"/>
        <v>4.1200828157349934E-2</v>
      </c>
      <c r="K190" s="120">
        <v>5288</v>
      </c>
      <c r="L190" s="121">
        <f t="shared" si="15"/>
        <v>5.1501292503479901E-2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5182</v>
      </c>
      <c r="F191" s="121" t="str">
        <f t="shared" si="15"/>
        <v>-</v>
      </c>
      <c r="G191" s="120">
        <v>7856</v>
      </c>
      <c r="H191" s="121">
        <f t="shared" si="15"/>
        <v>0.51601698186028555</v>
      </c>
      <c r="I191" s="120">
        <v>8079</v>
      </c>
      <c r="J191" s="121">
        <f t="shared" si="15"/>
        <v>2.8385947046843274E-2</v>
      </c>
      <c r="K191" s="120">
        <v>8019</v>
      </c>
      <c r="L191" s="121">
        <f t="shared" si="15"/>
        <v>-7.4266617155588355E-3</v>
      </c>
      <c r="M191" s="120"/>
      <c r="N191" s="121"/>
    </row>
    <row r="192" spans="1:15" x14ac:dyDescent="0.25">
      <c r="B192" s="119" t="s">
        <v>87</v>
      </c>
      <c r="C192" s="120">
        <v>2693</v>
      </c>
      <c r="D192" s="121">
        <v>-0.49140698772426816</v>
      </c>
      <c r="E192" s="120">
        <v>6106</v>
      </c>
      <c r="F192" s="121">
        <f t="shared" si="15"/>
        <v>1.267359821760119</v>
      </c>
      <c r="G192" s="120">
        <v>5565</v>
      </c>
      <c r="H192" s="121">
        <f t="shared" si="15"/>
        <v>-8.8601375696036655E-2</v>
      </c>
      <c r="I192" s="120">
        <v>5971</v>
      </c>
      <c r="J192" s="121">
        <f t="shared" si="15"/>
        <v>7.2955974842767279E-2</v>
      </c>
      <c r="K192" s="120">
        <v>6230</v>
      </c>
      <c r="L192" s="121">
        <f t="shared" si="15"/>
        <v>4.3376318874560393E-2</v>
      </c>
      <c r="M192" s="120"/>
      <c r="N192" s="121"/>
    </row>
    <row r="193" spans="2:15" x14ac:dyDescent="0.25">
      <c r="B193" s="119" t="s">
        <v>89</v>
      </c>
      <c r="C193" s="120">
        <v>3745</v>
      </c>
      <c r="D193" s="121">
        <v>-0.18195718654434245</v>
      </c>
      <c r="E193" s="120">
        <v>6568</v>
      </c>
      <c r="F193" s="121">
        <f t="shared" si="15"/>
        <v>0.75380507343124159</v>
      </c>
      <c r="G193" s="120">
        <v>5560</v>
      </c>
      <c r="H193" s="121">
        <f t="shared" si="15"/>
        <v>-0.15347137637028019</v>
      </c>
      <c r="I193" s="120">
        <v>5596</v>
      </c>
      <c r="J193" s="121">
        <f t="shared" si="15"/>
        <v>6.4748201438848962E-3</v>
      </c>
      <c r="K193" s="120">
        <v>5752</v>
      </c>
      <c r="L193" s="121">
        <f t="shared" si="15"/>
        <v>2.7877055039313703E-2</v>
      </c>
      <c r="M193" s="120"/>
      <c r="N193" s="121"/>
    </row>
    <row r="194" spans="2:15" x14ac:dyDescent="0.25">
      <c r="B194" s="119" t="s">
        <v>91</v>
      </c>
      <c r="C194" s="120">
        <v>1910</v>
      </c>
      <c r="D194" s="121">
        <v>-0.67483827034388832</v>
      </c>
      <c r="E194" s="120">
        <v>8811</v>
      </c>
      <c r="F194" s="121">
        <f t="shared" si="15"/>
        <v>3.6130890052356017</v>
      </c>
      <c r="G194" s="120">
        <v>7815</v>
      </c>
      <c r="H194" s="121">
        <f t="shared" si="15"/>
        <v>-0.11304051753489952</v>
      </c>
      <c r="I194" s="120">
        <v>7759</v>
      </c>
      <c r="J194" s="121">
        <f t="shared" si="15"/>
        <v>-7.1657069737683932E-3</v>
      </c>
      <c r="K194" s="120">
        <v>7467</v>
      </c>
      <c r="L194" s="121">
        <f t="shared" si="15"/>
        <v>-3.7633715685010949E-2</v>
      </c>
      <c r="M194" s="120"/>
      <c r="N194" s="121"/>
    </row>
    <row r="195" spans="2:15" x14ac:dyDescent="0.25">
      <c r="B195" s="119" t="s">
        <v>93</v>
      </c>
      <c r="C195" s="120">
        <v>1042</v>
      </c>
      <c r="D195" s="121">
        <v>-0.82487394957983196</v>
      </c>
      <c r="E195" s="120">
        <v>9178</v>
      </c>
      <c r="F195" s="121">
        <f t="shared" si="15"/>
        <v>7.8080614203454886</v>
      </c>
      <c r="G195" s="120">
        <v>6968</v>
      </c>
      <c r="H195" s="121">
        <f t="shared" si="15"/>
        <v>-0.24079320113314451</v>
      </c>
      <c r="I195" s="120">
        <v>7155</v>
      </c>
      <c r="J195" s="121">
        <f t="shared" si="15"/>
        <v>2.683696900114807E-2</v>
      </c>
      <c r="K195" s="120">
        <v>7260</v>
      </c>
      <c r="L195" s="121">
        <f t="shared" si="15"/>
        <v>1.467505241090139E-2</v>
      </c>
      <c r="M195" s="120"/>
      <c r="N195" s="121"/>
    </row>
    <row r="196" spans="2:15" x14ac:dyDescent="0.25">
      <c r="B196" s="119" t="s">
        <v>95</v>
      </c>
      <c r="C196" s="120">
        <v>1396</v>
      </c>
      <c r="D196" s="121">
        <v>-0.78370003098853425</v>
      </c>
      <c r="E196" s="120">
        <v>8563</v>
      </c>
      <c r="F196" s="121">
        <f t="shared" si="15"/>
        <v>5.1339541547277934</v>
      </c>
      <c r="G196" s="120">
        <v>7335</v>
      </c>
      <c r="H196" s="121">
        <f t="shared" si="15"/>
        <v>-0.14340768422281913</v>
      </c>
      <c r="I196" s="120">
        <v>7743</v>
      </c>
      <c r="J196" s="121">
        <f t="shared" si="15"/>
        <v>5.5623721881390642E-2</v>
      </c>
      <c r="K196" s="120">
        <v>7580</v>
      </c>
      <c r="L196" s="121">
        <f t="shared" si="15"/>
        <v>-2.1051272116750619E-2</v>
      </c>
      <c r="M196" s="120"/>
      <c r="N196" s="121"/>
    </row>
    <row r="197" spans="2:15" ht="15.75" x14ac:dyDescent="0.25">
      <c r="B197" s="122" t="s">
        <v>32</v>
      </c>
      <c r="C197" s="123">
        <v>28980</v>
      </c>
      <c r="D197" s="124">
        <v>-0.58760245901639352</v>
      </c>
      <c r="E197" s="123">
        <v>51893</v>
      </c>
      <c r="F197" s="124">
        <f t="shared" si="15"/>
        <v>0.79064872325741886</v>
      </c>
      <c r="G197" s="123">
        <v>82793</v>
      </c>
      <c r="H197" s="124">
        <f t="shared" si="15"/>
        <v>0.59545603453259588</v>
      </c>
      <c r="I197" s="123">
        <v>80226</v>
      </c>
      <c r="J197" s="124">
        <f t="shared" si="15"/>
        <v>-3.1005036657688501E-2</v>
      </c>
      <c r="K197" s="123">
        <v>81717</v>
      </c>
      <c r="L197" s="124">
        <f t="shared" si="15"/>
        <v>1.858499738239483E-2</v>
      </c>
      <c r="M197" s="123">
        <v>33135</v>
      </c>
      <c r="N197" s="124">
        <v>-2.8897160106679198E-2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245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4575</v>
      </c>
      <c r="D207" s="121">
        <v>0.11639824304538804</v>
      </c>
      <c r="E207" s="120">
        <v>138</v>
      </c>
      <c r="F207" s="121">
        <f t="shared" ref="F207:L219" si="17">IFERROR(E207/C207-1,"-")</f>
        <v>-0.96983606557377044</v>
      </c>
      <c r="G207" s="120">
        <v>5898</v>
      </c>
      <c r="H207" s="121">
        <f t="shared" si="17"/>
        <v>41.739130434782609</v>
      </c>
      <c r="I207" s="120">
        <v>5387</v>
      </c>
      <c r="J207" s="121">
        <f t="shared" si="17"/>
        <v>-8.663953882672093E-2</v>
      </c>
      <c r="K207" s="120">
        <v>5223</v>
      </c>
      <c r="L207" s="121">
        <f t="shared" si="17"/>
        <v>-3.0443660664562833E-2</v>
      </c>
      <c r="M207" s="120">
        <v>4550</v>
      </c>
      <c r="N207" s="121">
        <f t="shared" ref="N207:N211" si="18">IFERROR(M207/K207-1,"-")</f>
        <v>-0.12885314953092097</v>
      </c>
    </row>
    <row r="208" spans="2:15" x14ac:dyDescent="0.25">
      <c r="B208" s="119" t="s">
        <v>75</v>
      </c>
      <c r="C208" s="120">
        <v>5653</v>
      </c>
      <c r="D208" s="121">
        <v>0.19919389053882064</v>
      </c>
      <c r="E208" s="120">
        <v>170</v>
      </c>
      <c r="F208" s="121">
        <f t="shared" si="17"/>
        <v>-0.96992747213868746</v>
      </c>
      <c r="G208" s="120">
        <v>6830</v>
      </c>
      <c r="H208" s="121">
        <f t="shared" si="17"/>
        <v>39.176470588235297</v>
      </c>
      <c r="I208" s="120">
        <v>5327</v>
      </c>
      <c r="J208" s="121">
        <f t="shared" si="17"/>
        <v>-0.22005856515373357</v>
      </c>
      <c r="K208" s="120">
        <v>6123</v>
      </c>
      <c r="L208" s="121">
        <f t="shared" si="17"/>
        <v>0.14942744509104555</v>
      </c>
      <c r="M208" s="120">
        <v>5803</v>
      </c>
      <c r="N208" s="121">
        <f t="shared" si="18"/>
        <v>-5.2261963089988539E-2</v>
      </c>
    </row>
    <row r="209" spans="2:15" x14ac:dyDescent="0.25">
      <c r="B209" s="119" t="s">
        <v>77</v>
      </c>
      <c r="C209" s="120">
        <v>2275</v>
      </c>
      <c r="D209" s="121">
        <v>-0.57815687001668836</v>
      </c>
      <c r="E209" s="120">
        <v>167</v>
      </c>
      <c r="F209" s="121">
        <f t="shared" si="17"/>
        <v>-0.92659340659340661</v>
      </c>
      <c r="G209" s="120">
        <v>6235</v>
      </c>
      <c r="H209" s="121">
        <f t="shared" si="17"/>
        <v>36.335329341317369</v>
      </c>
      <c r="I209" s="120">
        <v>4718</v>
      </c>
      <c r="J209" s="121">
        <f t="shared" si="17"/>
        <v>-0.2433039294306335</v>
      </c>
      <c r="K209" s="120">
        <v>5018</v>
      </c>
      <c r="L209" s="121">
        <f t="shared" si="17"/>
        <v>6.3586265366680772E-2</v>
      </c>
      <c r="M209" s="120">
        <v>5584</v>
      </c>
      <c r="N209" s="121">
        <f t="shared" si="18"/>
        <v>0.11279394180948588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228</v>
      </c>
      <c r="F210" s="121" t="str">
        <f t="shared" si="17"/>
        <v>-</v>
      </c>
      <c r="G210" s="120">
        <v>8867</v>
      </c>
      <c r="H210" s="121">
        <f t="shared" si="17"/>
        <v>37.890350877192979</v>
      </c>
      <c r="I210" s="120">
        <v>7779</v>
      </c>
      <c r="J210" s="121">
        <f t="shared" si="17"/>
        <v>-0.12270215405435891</v>
      </c>
      <c r="K210" s="120">
        <v>7219</v>
      </c>
      <c r="L210" s="121">
        <f t="shared" si="17"/>
        <v>-7.198868749196552E-2</v>
      </c>
      <c r="M210" s="120">
        <v>6741</v>
      </c>
      <c r="N210" s="121">
        <f t="shared" si="18"/>
        <v>-6.621415708546885E-2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740</v>
      </c>
      <c r="F211" s="121" t="str">
        <f t="shared" si="17"/>
        <v>-</v>
      </c>
      <c r="G211" s="120">
        <v>6899</v>
      </c>
      <c r="H211" s="121">
        <f t="shared" si="17"/>
        <v>8.3229729729729733</v>
      </c>
      <c r="I211" s="120">
        <v>5558</v>
      </c>
      <c r="J211" s="121">
        <f t="shared" si="17"/>
        <v>-0.19437599652123494</v>
      </c>
      <c r="K211" s="120">
        <v>6458</v>
      </c>
      <c r="L211" s="121">
        <f t="shared" si="17"/>
        <v>0.16192875134940632</v>
      </c>
      <c r="M211" s="120">
        <v>5113</v>
      </c>
      <c r="N211" s="121">
        <f t="shared" si="18"/>
        <v>-0.20826881387426444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2516</v>
      </c>
      <c r="F212" s="121" t="str">
        <f t="shared" si="17"/>
        <v>-</v>
      </c>
      <c r="G212" s="120">
        <v>5674</v>
      </c>
      <c r="H212" s="121">
        <f t="shared" si="17"/>
        <v>1.25516693163752</v>
      </c>
      <c r="I212" s="120">
        <v>5224</v>
      </c>
      <c r="J212" s="121">
        <f t="shared" si="17"/>
        <v>-7.9309129362002073E-2</v>
      </c>
      <c r="K212" s="120">
        <v>5046</v>
      </c>
      <c r="L212" s="121">
        <f t="shared" si="17"/>
        <v>-3.4073506891271088E-2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3643</v>
      </c>
      <c r="F213" s="121" t="str">
        <f t="shared" si="17"/>
        <v>-</v>
      </c>
      <c r="G213" s="120">
        <v>6649</v>
      </c>
      <c r="H213" s="121">
        <f t="shared" si="17"/>
        <v>0.825144111995608</v>
      </c>
      <c r="I213" s="120">
        <v>6648</v>
      </c>
      <c r="J213" s="121">
        <f t="shared" si="17"/>
        <v>-1.5039855617382525E-4</v>
      </c>
      <c r="K213" s="120">
        <v>7014</v>
      </c>
      <c r="L213" s="121">
        <f t="shared" si="17"/>
        <v>5.5054151624548631E-2</v>
      </c>
      <c r="M213" s="120"/>
      <c r="N213" s="121"/>
    </row>
    <row r="214" spans="2:15" x14ac:dyDescent="0.25">
      <c r="B214" s="119" t="s">
        <v>87</v>
      </c>
      <c r="C214" s="120">
        <v>2493</v>
      </c>
      <c r="D214" s="121">
        <v>-0.56711234589338422</v>
      </c>
      <c r="E214" s="120">
        <v>6493</v>
      </c>
      <c r="F214" s="121">
        <f t="shared" si="17"/>
        <v>1.6044925792218212</v>
      </c>
      <c r="G214" s="120">
        <v>7358</v>
      </c>
      <c r="H214" s="121">
        <f t="shared" si="17"/>
        <v>0.13322039119051277</v>
      </c>
      <c r="I214" s="120">
        <v>7588</v>
      </c>
      <c r="J214" s="121">
        <f t="shared" si="17"/>
        <v>3.1258494156020555E-2</v>
      </c>
      <c r="K214" s="120">
        <v>6567</v>
      </c>
      <c r="L214" s="121">
        <f t="shared" si="17"/>
        <v>-0.13455455983131259</v>
      </c>
      <c r="M214" s="120"/>
      <c r="N214" s="121"/>
    </row>
    <row r="215" spans="2:15" x14ac:dyDescent="0.25">
      <c r="B215" s="119" t="s">
        <v>89</v>
      </c>
      <c r="C215" s="120">
        <v>194</v>
      </c>
      <c r="D215" s="121">
        <v>-0.95676398484510805</v>
      </c>
      <c r="E215" s="120">
        <v>6334</v>
      </c>
      <c r="F215" s="121">
        <f t="shared" si="17"/>
        <v>31.649484536082475</v>
      </c>
      <c r="G215" s="120">
        <v>6059</v>
      </c>
      <c r="H215" s="121">
        <f t="shared" si="17"/>
        <v>-4.3416482475528873E-2</v>
      </c>
      <c r="I215" s="120">
        <v>5713</v>
      </c>
      <c r="J215" s="121">
        <f t="shared" si="17"/>
        <v>-5.7105132860207908E-2</v>
      </c>
      <c r="K215" s="120">
        <v>5429</v>
      </c>
      <c r="L215" s="121">
        <f t="shared" si="17"/>
        <v>-4.9711185016628745E-2</v>
      </c>
      <c r="M215" s="120"/>
      <c r="N215" s="121"/>
    </row>
    <row r="216" spans="2:15" x14ac:dyDescent="0.25">
      <c r="B216" s="119" t="s">
        <v>91</v>
      </c>
      <c r="C216" s="120">
        <v>149</v>
      </c>
      <c r="D216" s="121">
        <v>-0.97694569085563976</v>
      </c>
      <c r="E216" s="120">
        <v>9041</v>
      </c>
      <c r="F216" s="121">
        <f t="shared" si="17"/>
        <v>59.677852348993291</v>
      </c>
      <c r="G216" s="120">
        <v>5618</v>
      </c>
      <c r="H216" s="121">
        <f t="shared" si="17"/>
        <v>-0.37860856099988938</v>
      </c>
      <c r="I216" s="120">
        <v>6665</v>
      </c>
      <c r="J216" s="121">
        <f t="shared" si="17"/>
        <v>0.18636525453898178</v>
      </c>
      <c r="K216" s="120">
        <v>6929</v>
      </c>
      <c r="L216" s="121">
        <f t="shared" si="17"/>
        <v>3.9609902475618908E-2</v>
      </c>
      <c r="M216" s="120"/>
      <c r="N216" s="121"/>
    </row>
    <row r="217" spans="2:15" x14ac:dyDescent="0.25">
      <c r="B217" s="119" t="s">
        <v>93</v>
      </c>
      <c r="C217" s="120">
        <v>403</v>
      </c>
      <c r="D217" s="121">
        <v>-0.91022499443083094</v>
      </c>
      <c r="E217" s="120">
        <v>6463</v>
      </c>
      <c r="F217" s="121">
        <f t="shared" si="17"/>
        <v>15.037220843672458</v>
      </c>
      <c r="G217" s="120">
        <v>5119</v>
      </c>
      <c r="H217" s="121">
        <f t="shared" si="17"/>
        <v>-0.20795296302026922</v>
      </c>
      <c r="I217" s="120">
        <v>5073</v>
      </c>
      <c r="J217" s="121">
        <f t="shared" si="17"/>
        <v>-8.9861301035358832E-3</v>
      </c>
      <c r="K217" s="120">
        <v>5398</v>
      </c>
      <c r="L217" s="121">
        <f t="shared" si="17"/>
        <v>6.4064656022077671E-2</v>
      </c>
      <c r="M217" s="120"/>
      <c r="N217" s="121"/>
    </row>
    <row r="218" spans="2:15" x14ac:dyDescent="0.25">
      <c r="B218" s="119" t="s">
        <v>95</v>
      </c>
      <c r="C218" s="120">
        <v>414</v>
      </c>
      <c r="D218" s="121">
        <v>-0.91131105398457579</v>
      </c>
      <c r="E218" s="120">
        <v>5617</v>
      </c>
      <c r="F218" s="121">
        <f t="shared" si="17"/>
        <v>12.567632850241546</v>
      </c>
      <c r="G218" s="120">
        <v>4695</v>
      </c>
      <c r="H218" s="121">
        <f t="shared" si="17"/>
        <v>-0.16414456115364073</v>
      </c>
      <c r="I218" s="120">
        <v>5198</v>
      </c>
      <c r="J218" s="121">
        <f t="shared" si="17"/>
        <v>0.1071352502662406</v>
      </c>
      <c r="K218" s="120">
        <v>5174</v>
      </c>
      <c r="L218" s="121">
        <f t="shared" si="17"/>
        <v>-4.6171604463255411E-3</v>
      </c>
      <c r="M218" s="120"/>
      <c r="N218" s="121"/>
    </row>
    <row r="219" spans="2:15" ht="15.75" x14ac:dyDescent="0.25">
      <c r="B219" s="122" t="s">
        <v>32</v>
      </c>
      <c r="C219" s="123">
        <v>17078</v>
      </c>
      <c r="D219" s="124">
        <v>-0.72198346031125871</v>
      </c>
      <c r="E219" s="123">
        <v>41550</v>
      </c>
      <c r="F219" s="124">
        <f t="shared" si="17"/>
        <v>1.4329546785337861</v>
      </c>
      <c r="G219" s="123">
        <v>75901</v>
      </c>
      <c r="H219" s="124">
        <f t="shared" si="17"/>
        <v>0.82673886883273173</v>
      </c>
      <c r="I219" s="123">
        <v>70878</v>
      </c>
      <c r="J219" s="124">
        <f t="shared" si="17"/>
        <v>-6.6178311221195996E-2</v>
      </c>
      <c r="K219" s="123">
        <v>71598</v>
      </c>
      <c r="L219" s="124">
        <f t="shared" si="17"/>
        <v>1.0158300177770307E-2</v>
      </c>
      <c r="M219" s="123">
        <v>27791</v>
      </c>
      <c r="N219" s="124">
        <v>-7.4897639892147372E-2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2" t="s">
        <v>244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6472</v>
      </c>
      <c r="D229" s="121">
        <v>5.372842722240323E-2</v>
      </c>
      <c r="E229" s="120">
        <v>562</v>
      </c>
      <c r="F229" s="121">
        <f t="shared" ref="F229:L241" si="19">IFERROR(E229/C229-1,"-")</f>
        <v>-0.91316440049443759</v>
      </c>
      <c r="G229" s="120">
        <v>6894</v>
      </c>
      <c r="H229" s="121">
        <f t="shared" si="19"/>
        <v>11.266903914590747</v>
      </c>
      <c r="I229" s="120">
        <v>6261</v>
      </c>
      <c r="J229" s="121">
        <f t="shared" si="19"/>
        <v>-9.1818973020017403E-2</v>
      </c>
      <c r="K229" s="120">
        <v>6378</v>
      </c>
      <c r="L229" s="121">
        <f t="shared" si="19"/>
        <v>1.8687110685194019E-2</v>
      </c>
      <c r="M229" s="120">
        <v>6245</v>
      </c>
      <c r="N229" s="121">
        <f t="shared" ref="N229:N233" si="20">IFERROR(M229/K229-1,"-")</f>
        <v>-2.0852931953590503E-2</v>
      </c>
    </row>
    <row r="230" spans="2:15" x14ac:dyDescent="0.25">
      <c r="B230" s="119" t="s">
        <v>75</v>
      </c>
      <c r="C230" s="120">
        <v>6909</v>
      </c>
      <c r="D230" s="121">
        <v>0.29357798165137616</v>
      </c>
      <c r="E230" s="120">
        <v>249</v>
      </c>
      <c r="F230" s="121">
        <f t="shared" si="19"/>
        <v>-0.96396005210594882</v>
      </c>
      <c r="G230" s="120">
        <v>8112</v>
      </c>
      <c r="H230" s="121">
        <f t="shared" si="19"/>
        <v>31.578313253012048</v>
      </c>
      <c r="I230" s="120">
        <v>7362</v>
      </c>
      <c r="J230" s="121">
        <f t="shared" si="19"/>
        <v>-9.2455621301775093E-2</v>
      </c>
      <c r="K230" s="120">
        <v>6913</v>
      </c>
      <c r="L230" s="121">
        <f t="shared" si="19"/>
        <v>-6.0988861722358068E-2</v>
      </c>
      <c r="M230" s="120">
        <v>6687</v>
      </c>
      <c r="N230" s="121">
        <f t="shared" si="20"/>
        <v>-3.269202950961958E-2</v>
      </c>
    </row>
    <row r="231" spans="2:15" x14ac:dyDescent="0.25">
      <c r="B231" s="119" t="s">
        <v>77</v>
      </c>
      <c r="C231" s="120">
        <v>2495</v>
      </c>
      <c r="D231" s="121">
        <v>-0.67196949776492243</v>
      </c>
      <c r="E231" s="120">
        <v>303</v>
      </c>
      <c r="F231" s="121">
        <f t="shared" si="19"/>
        <v>-0.87855711422845695</v>
      </c>
      <c r="G231" s="120">
        <v>7378</v>
      </c>
      <c r="H231" s="121">
        <f t="shared" si="19"/>
        <v>23.349834983498351</v>
      </c>
      <c r="I231" s="120">
        <v>6069</v>
      </c>
      <c r="J231" s="121">
        <f t="shared" si="19"/>
        <v>-0.17741935483870963</v>
      </c>
      <c r="K231" s="120">
        <v>7454</v>
      </c>
      <c r="L231" s="121">
        <f t="shared" si="19"/>
        <v>0.22820893063107595</v>
      </c>
      <c r="M231" s="120">
        <v>7551</v>
      </c>
      <c r="N231" s="121">
        <f t="shared" si="20"/>
        <v>1.3013147303461148E-2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798</v>
      </c>
      <c r="F232" s="121" t="str">
        <f t="shared" si="19"/>
        <v>-</v>
      </c>
      <c r="G232" s="120">
        <v>8738</v>
      </c>
      <c r="H232" s="121">
        <f t="shared" si="19"/>
        <v>9.9498746867167913</v>
      </c>
      <c r="I232" s="120">
        <v>6859</v>
      </c>
      <c r="J232" s="121">
        <f t="shared" si="19"/>
        <v>-0.21503776607919434</v>
      </c>
      <c r="K232" s="120">
        <v>7570</v>
      </c>
      <c r="L232" s="121">
        <f t="shared" si="19"/>
        <v>0.10365942557224095</v>
      </c>
      <c r="M232" s="120">
        <v>7164</v>
      </c>
      <c r="N232" s="121">
        <f t="shared" si="20"/>
        <v>-5.3632760898282728E-2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2215</v>
      </c>
      <c r="F233" s="121" t="str">
        <f t="shared" si="19"/>
        <v>-</v>
      </c>
      <c r="G233" s="120">
        <v>5742</v>
      </c>
      <c r="H233" s="121">
        <f t="shared" si="19"/>
        <v>1.5923250564334084</v>
      </c>
      <c r="I233" s="120">
        <v>6343</v>
      </c>
      <c r="J233" s="121">
        <f t="shared" si="19"/>
        <v>0.10466736328805304</v>
      </c>
      <c r="K233" s="120">
        <v>5806</v>
      </c>
      <c r="L233" s="121">
        <f t="shared" si="19"/>
        <v>-8.4660255399653161E-2</v>
      </c>
      <c r="M233" s="120">
        <v>5488</v>
      </c>
      <c r="N233" s="121">
        <f t="shared" si="20"/>
        <v>-5.4770926627626615E-2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3358</v>
      </c>
      <c r="F234" s="121" t="str">
        <f t="shared" si="19"/>
        <v>-</v>
      </c>
      <c r="G234" s="120">
        <v>4830</v>
      </c>
      <c r="H234" s="121">
        <f t="shared" si="19"/>
        <v>0.43835616438356162</v>
      </c>
      <c r="I234" s="120">
        <v>5029</v>
      </c>
      <c r="J234" s="121">
        <f t="shared" si="19"/>
        <v>4.1200828157349934E-2</v>
      </c>
      <c r="K234" s="120">
        <v>5288</v>
      </c>
      <c r="L234" s="121">
        <f t="shared" si="19"/>
        <v>5.1501292503479901E-2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5182</v>
      </c>
      <c r="F235" s="121" t="str">
        <f t="shared" si="19"/>
        <v>-</v>
      </c>
      <c r="G235" s="120">
        <v>7856</v>
      </c>
      <c r="H235" s="121">
        <f t="shared" si="19"/>
        <v>0.51601698186028555</v>
      </c>
      <c r="I235" s="120">
        <v>8079</v>
      </c>
      <c r="J235" s="121">
        <f t="shared" si="19"/>
        <v>2.8385947046843274E-2</v>
      </c>
      <c r="K235" s="120">
        <v>8019</v>
      </c>
      <c r="L235" s="121">
        <f t="shared" si="19"/>
        <v>-7.4266617155588355E-3</v>
      </c>
      <c r="M235" s="120"/>
      <c r="N235" s="121"/>
    </row>
    <row r="236" spans="2:15" x14ac:dyDescent="0.25">
      <c r="B236" s="119" t="s">
        <v>87</v>
      </c>
      <c r="C236" s="120">
        <v>2693</v>
      </c>
      <c r="D236" s="121">
        <v>-0.49140698772426816</v>
      </c>
      <c r="E236" s="120">
        <v>6106</v>
      </c>
      <c r="F236" s="121">
        <f t="shared" si="19"/>
        <v>1.267359821760119</v>
      </c>
      <c r="G236" s="120">
        <v>5565</v>
      </c>
      <c r="H236" s="121">
        <f t="shared" si="19"/>
        <v>-8.8601375696036655E-2</v>
      </c>
      <c r="I236" s="120">
        <v>5971</v>
      </c>
      <c r="J236" s="121">
        <f t="shared" si="19"/>
        <v>7.2955974842767279E-2</v>
      </c>
      <c r="K236" s="120">
        <v>6230</v>
      </c>
      <c r="L236" s="121">
        <f t="shared" si="19"/>
        <v>4.3376318874560393E-2</v>
      </c>
      <c r="M236" s="120"/>
      <c r="N236" s="121"/>
    </row>
    <row r="237" spans="2:15" x14ac:dyDescent="0.25">
      <c r="B237" s="119" t="s">
        <v>89</v>
      </c>
      <c r="C237" s="120">
        <v>3745</v>
      </c>
      <c r="D237" s="121">
        <v>-0.18195718654434245</v>
      </c>
      <c r="E237" s="120">
        <v>6568</v>
      </c>
      <c r="F237" s="121">
        <f t="shared" si="19"/>
        <v>0.75380507343124159</v>
      </c>
      <c r="G237" s="120">
        <v>5560</v>
      </c>
      <c r="H237" s="121">
        <f t="shared" si="19"/>
        <v>-0.15347137637028019</v>
      </c>
      <c r="I237" s="120">
        <v>5596</v>
      </c>
      <c r="J237" s="121">
        <f t="shared" si="19"/>
        <v>6.4748201438848962E-3</v>
      </c>
      <c r="K237" s="120">
        <v>5752</v>
      </c>
      <c r="L237" s="121">
        <f t="shared" si="19"/>
        <v>2.7877055039313703E-2</v>
      </c>
      <c r="M237" s="120"/>
      <c r="N237" s="121"/>
    </row>
    <row r="238" spans="2:15" x14ac:dyDescent="0.25">
      <c r="B238" s="119" t="s">
        <v>91</v>
      </c>
      <c r="C238" s="120">
        <v>1910</v>
      </c>
      <c r="D238" s="121">
        <v>-0.67483827034388832</v>
      </c>
      <c r="E238" s="120">
        <v>8811</v>
      </c>
      <c r="F238" s="121">
        <f t="shared" si="19"/>
        <v>3.6130890052356017</v>
      </c>
      <c r="G238" s="120">
        <v>7815</v>
      </c>
      <c r="H238" s="121">
        <f t="shared" si="19"/>
        <v>-0.11304051753489952</v>
      </c>
      <c r="I238" s="120">
        <v>7759</v>
      </c>
      <c r="J238" s="121">
        <f t="shared" si="19"/>
        <v>-7.1657069737683932E-3</v>
      </c>
      <c r="K238" s="120">
        <v>7467</v>
      </c>
      <c r="L238" s="121">
        <f t="shared" si="19"/>
        <v>-3.7633715685010949E-2</v>
      </c>
      <c r="M238" s="120"/>
      <c r="N238" s="121"/>
    </row>
    <row r="239" spans="2:15" x14ac:dyDescent="0.25">
      <c r="B239" s="119" t="s">
        <v>93</v>
      </c>
      <c r="C239" s="120">
        <v>1042</v>
      </c>
      <c r="D239" s="121">
        <v>-0.82487394957983196</v>
      </c>
      <c r="E239" s="120">
        <v>9178</v>
      </c>
      <c r="F239" s="121">
        <f t="shared" si="19"/>
        <v>7.8080614203454886</v>
      </c>
      <c r="G239" s="120">
        <v>6968</v>
      </c>
      <c r="H239" s="121">
        <f t="shared" si="19"/>
        <v>-0.24079320113314451</v>
      </c>
      <c r="I239" s="120">
        <v>7155</v>
      </c>
      <c r="J239" s="121">
        <f t="shared" si="19"/>
        <v>2.683696900114807E-2</v>
      </c>
      <c r="K239" s="120">
        <v>7260</v>
      </c>
      <c r="L239" s="121">
        <f t="shared" si="19"/>
        <v>1.467505241090139E-2</v>
      </c>
      <c r="M239" s="120"/>
      <c r="N239" s="121"/>
    </row>
    <row r="240" spans="2:15" x14ac:dyDescent="0.25">
      <c r="B240" s="119" t="s">
        <v>95</v>
      </c>
      <c r="C240" s="120">
        <v>1396</v>
      </c>
      <c r="D240" s="121">
        <v>-0.78370003098853425</v>
      </c>
      <c r="E240" s="120">
        <v>8563</v>
      </c>
      <c r="F240" s="121">
        <f t="shared" si="19"/>
        <v>5.1339541547277934</v>
      </c>
      <c r="G240" s="120">
        <v>7335</v>
      </c>
      <c r="H240" s="121">
        <f t="shared" si="19"/>
        <v>-0.14340768422281913</v>
      </c>
      <c r="I240" s="120">
        <v>7743</v>
      </c>
      <c r="J240" s="121">
        <f t="shared" si="19"/>
        <v>5.5623721881390642E-2</v>
      </c>
      <c r="K240" s="120">
        <v>7580</v>
      </c>
      <c r="L240" s="121">
        <f t="shared" si="19"/>
        <v>-2.1051272116750619E-2</v>
      </c>
      <c r="M240" s="120"/>
      <c r="N240" s="121"/>
    </row>
    <row r="241" spans="2:15" ht="15.75" x14ac:dyDescent="0.25">
      <c r="B241" s="122" t="s">
        <v>32</v>
      </c>
      <c r="C241" s="123">
        <v>28980</v>
      </c>
      <c r="D241" s="124">
        <v>-0.58760245901639352</v>
      </c>
      <c r="E241" s="123">
        <v>51893</v>
      </c>
      <c r="F241" s="124">
        <f t="shared" si="19"/>
        <v>0.79064872325741886</v>
      </c>
      <c r="G241" s="123">
        <v>82793</v>
      </c>
      <c r="H241" s="124">
        <f t="shared" si="19"/>
        <v>0.59545603453259588</v>
      </c>
      <c r="I241" s="123">
        <v>80226</v>
      </c>
      <c r="J241" s="124">
        <f t="shared" si="19"/>
        <v>-3.1005036657688501E-2</v>
      </c>
      <c r="K241" s="123">
        <v>81717</v>
      </c>
      <c r="L241" s="124">
        <f t="shared" si="19"/>
        <v>1.858499738239483E-2</v>
      </c>
      <c r="M241" s="123">
        <v>33135</v>
      </c>
      <c r="N241" s="124">
        <v>-2.8897160106679198E-2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2" t="s">
        <v>246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4233</v>
      </c>
      <c r="D251" s="121">
        <v>-7.7375762859633879E-2</v>
      </c>
      <c r="E251" s="120">
        <v>15</v>
      </c>
      <c r="F251" s="121">
        <f t="shared" ref="F251:L263" si="21">IFERROR(E251/C251-1,"-")</f>
        <v>-0.9964564138908576</v>
      </c>
      <c r="G251" s="120">
        <v>2668</v>
      </c>
      <c r="H251" s="121">
        <f t="shared" si="21"/>
        <v>176.86666666666667</v>
      </c>
      <c r="I251" s="120">
        <v>4139</v>
      </c>
      <c r="J251" s="121">
        <f t="shared" si="21"/>
        <v>0.55134932533733139</v>
      </c>
      <c r="K251" s="120">
        <v>3435</v>
      </c>
      <c r="L251" s="121">
        <f t="shared" si="21"/>
        <v>-0.17008939357332686</v>
      </c>
      <c r="M251" s="120">
        <v>2586</v>
      </c>
      <c r="N251" s="121">
        <f t="shared" ref="N251:N255" si="22">IFERROR(M251/K251-1,"-")</f>
        <v>-0.24716157205240175</v>
      </c>
    </row>
    <row r="252" spans="2:15" x14ac:dyDescent="0.25">
      <c r="B252" s="119" t="s">
        <v>75</v>
      </c>
      <c r="C252" s="120">
        <v>5326</v>
      </c>
      <c r="D252" s="121">
        <v>5.2569169960474227E-2</v>
      </c>
      <c r="E252" s="120">
        <v>39</v>
      </c>
      <c r="F252" s="121">
        <f t="shared" si="21"/>
        <v>-0.99267743146826892</v>
      </c>
      <c r="G252" s="120">
        <v>3232</v>
      </c>
      <c r="H252" s="121">
        <f t="shared" si="21"/>
        <v>81.871794871794876</v>
      </c>
      <c r="I252" s="120">
        <v>4376</v>
      </c>
      <c r="J252" s="121">
        <f t="shared" si="21"/>
        <v>0.35396039603960405</v>
      </c>
      <c r="K252" s="120">
        <v>3587</v>
      </c>
      <c r="L252" s="121">
        <f t="shared" si="21"/>
        <v>-0.18030164533820836</v>
      </c>
      <c r="M252" s="120">
        <v>3609</v>
      </c>
      <c r="N252" s="121">
        <f t="shared" si="22"/>
        <v>6.1332589908000834E-3</v>
      </c>
    </row>
    <row r="253" spans="2:15" x14ac:dyDescent="0.25">
      <c r="B253" s="119" t="s">
        <v>77</v>
      </c>
      <c r="C253" s="120">
        <v>1960</v>
      </c>
      <c r="D253" s="121">
        <v>-0.58395245170876664</v>
      </c>
      <c r="E253" s="120">
        <v>25</v>
      </c>
      <c r="F253" s="121">
        <f t="shared" si="21"/>
        <v>-0.98724489795918369</v>
      </c>
      <c r="G253" s="120">
        <v>3519</v>
      </c>
      <c r="H253" s="121">
        <f t="shared" si="21"/>
        <v>139.76</v>
      </c>
      <c r="I253" s="120">
        <v>3712</v>
      </c>
      <c r="J253" s="121">
        <f t="shared" si="21"/>
        <v>5.4845126456379623E-2</v>
      </c>
      <c r="K253" s="120">
        <v>4025</v>
      </c>
      <c r="L253" s="121">
        <f t="shared" si="21"/>
        <v>8.4321120689655249E-2</v>
      </c>
      <c r="M253" s="120">
        <v>3315</v>
      </c>
      <c r="N253" s="121">
        <f t="shared" si="22"/>
        <v>-0.17639751552795035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27</v>
      </c>
      <c r="F254" s="121" t="str">
        <f t="shared" si="21"/>
        <v>-</v>
      </c>
      <c r="G254" s="120">
        <v>2608</v>
      </c>
      <c r="H254" s="121">
        <f t="shared" si="21"/>
        <v>95.592592592592595</v>
      </c>
      <c r="I254" s="120">
        <v>2116</v>
      </c>
      <c r="J254" s="121">
        <f t="shared" si="21"/>
        <v>-0.18865030674846628</v>
      </c>
      <c r="K254" s="120">
        <v>1591</v>
      </c>
      <c r="L254" s="121">
        <f t="shared" si="21"/>
        <v>-0.24810964083175802</v>
      </c>
      <c r="M254" s="120">
        <v>2194</v>
      </c>
      <c r="N254" s="121">
        <f t="shared" si="22"/>
        <v>0.3790069138906349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28</v>
      </c>
      <c r="F255" s="121" t="str">
        <f t="shared" si="21"/>
        <v>-</v>
      </c>
      <c r="G255" s="120">
        <v>519</v>
      </c>
      <c r="H255" s="121">
        <f t="shared" si="21"/>
        <v>17.535714285714285</v>
      </c>
      <c r="I255" s="120">
        <v>434</v>
      </c>
      <c r="J255" s="121">
        <f t="shared" si="21"/>
        <v>-0.16377649325626209</v>
      </c>
      <c r="K255" s="120">
        <v>622</v>
      </c>
      <c r="L255" s="121">
        <f t="shared" si="21"/>
        <v>0.43317972350230405</v>
      </c>
      <c r="M255" s="120">
        <v>775</v>
      </c>
      <c r="N255" s="121">
        <f t="shared" si="22"/>
        <v>0.24598070739549849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37</v>
      </c>
      <c r="F256" s="121" t="str">
        <f t="shared" si="21"/>
        <v>-</v>
      </c>
      <c r="G256" s="120">
        <v>388</v>
      </c>
      <c r="H256" s="121">
        <f t="shared" si="21"/>
        <v>9.486486486486486</v>
      </c>
      <c r="I256" s="120">
        <v>450</v>
      </c>
      <c r="J256" s="121">
        <f t="shared" si="21"/>
        <v>0.15979381443298979</v>
      </c>
      <c r="K256" s="120">
        <v>450</v>
      </c>
      <c r="L256" s="121">
        <f t="shared" si="21"/>
        <v>0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194</v>
      </c>
      <c r="F257" s="121" t="str">
        <f t="shared" si="21"/>
        <v>-</v>
      </c>
      <c r="G257" s="120">
        <v>687</v>
      </c>
      <c r="H257" s="121">
        <f t="shared" si="21"/>
        <v>2.5412371134020617</v>
      </c>
      <c r="I257" s="120">
        <v>522</v>
      </c>
      <c r="J257" s="121">
        <f t="shared" si="21"/>
        <v>-0.24017467248908297</v>
      </c>
      <c r="K257" s="120">
        <v>1214</v>
      </c>
      <c r="L257" s="121">
        <f t="shared" si="21"/>
        <v>1.3256704980842913</v>
      </c>
      <c r="M257" s="120"/>
      <c r="N257" s="121"/>
    </row>
    <row r="258" spans="2:15" x14ac:dyDescent="0.25">
      <c r="B258" s="119" t="s">
        <v>87</v>
      </c>
      <c r="C258" s="120">
        <v>9</v>
      </c>
      <c r="D258" s="121">
        <v>-0.98392857142857149</v>
      </c>
      <c r="E258" s="120">
        <v>149</v>
      </c>
      <c r="F258" s="121">
        <f t="shared" si="21"/>
        <v>15.555555555555557</v>
      </c>
      <c r="G258" s="120">
        <v>460</v>
      </c>
      <c r="H258" s="121">
        <f t="shared" si="21"/>
        <v>2.087248322147651</v>
      </c>
      <c r="I258" s="120">
        <v>651</v>
      </c>
      <c r="J258" s="121">
        <f t="shared" si="21"/>
        <v>0.41521739130434776</v>
      </c>
      <c r="K258" s="120">
        <v>545</v>
      </c>
      <c r="L258" s="121">
        <f t="shared" si="21"/>
        <v>-0.16282642089093702</v>
      </c>
      <c r="M258" s="120"/>
      <c r="N258" s="121"/>
    </row>
    <row r="259" spans="2:15" x14ac:dyDescent="0.25">
      <c r="B259" s="119" t="s">
        <v>89</v>
      </c>
      <c r="C259" s="120">
        <v>1</v>
      </c>
      <c r="D259" s="121">
        <v>-0.99887766554433222</v>
      </c>
      <c r="E259" s="120">
        <v>187</v>
      </c>
      <c r="F259" s="121">
        <f t="shared" si="21"/>
        <v>186</v>
      </c>
      <c r="G259" s="120">
        <v>487</v>
      </c>
      <c r="H259" s="121">
        <f t="shared" si="21"/>
        <v>1.6042780748663104</v>
      </c>
      <c r="I259" s="120">
        <v>563</v>
      </c>
      <c r="J259" s="121">
        <f t="shared" si="21"/>
        <v>0.15605749486652987</v>
      </c>
      <c r="K259" s="120">
        <v>786</v>
      </c>
      <c r="L259" s="121">
        <f t="shared" si="21"/>
        <v>0.39609236234458267</v>
      </c>
      <c r="M259" s="120"/>
      <c r="N259" s="121"/>
    </row>
    <row r="260" spans="2:15" x14ac:dyDescent="0.25">
      <c r="B260" s="119" t="s">
        <v>91</v>
      </c>
      <c r="C260" s="120">
        <v>9</v>
      </c>
      <c r="D260" s="121">
        <v>-0.99586966498393759</v>
      </c>
      <c r="E260" s="120">
        <v>1976</v>
      </c>
      <c r="F260" s="121">
        <f t="shared" si="21"/>
        <v>218.55555555555554</v>
      </c>
      <c r="G260" s="120">
        <v>2499</v>
      </c>
      <c r="H260" s="121">
        <f t="shared" si="21"/>
        <v>0.26467611336032393</v>
      </c>
      <c r="I260" s="120">
        <v>2101</v>
      </c>
      <c r="J260" s="121">
        <f t="shared" si="21"/>
        <v>-0.15926370548219293</v>
      </c>
      <c r="K260" s="120">
        <v>2136</v>
      </c>
      <c r="L260" s="121">
        <f t="shared" si="21"/>
        <v>1.6658733936220749E-2</v>
      </c>
      <c r="M260" s="120"/>
      <c r="N260" s="121"/>
    </row>
    <row r="261" spans="2:15" x14ac:dyDescent="0.25">
      <c r="B261" s="119" t="s">
        <v>93</v>
      </c>
      <c r="C261" s="120">
        <v>14</v>
      </c>
      <c r="D261" s="121">
        <v>-0.9952364749914937</v>
      </c>
      <c r="E261" s="120">
        <v>2835</v>
      </c>
      <c r="F261" s="121">
        <f t="shared" si="21"/>
        <v>201.5</v>
      </c>
      <c r="G261" s="120">
        <v>3397</v>
      </c>
      <c r="H261" s="121">
        <f t="shared" si="21"/>
        <v>0.19823633156966491</v>
      </c>
      <c r="I261" s="120">
        <v>3063</v>
      </c>
      <c r="J261" s="121">
        <f t="shared" si="21"/>
        <v>-9.8322048866647083E-2</v>
      </c>
      <c r="K261" s="120">
        <v>3114</v>
      </c>
      <c r="L261" s="121">
        <f t="shared" si="21"/>
        <v>1.6650342801175277E-2</v>
      </c>
      <c r="M261" s="120"/>
      <c r="N261" s="121"/>
    </row>
    <row r="262" spans="2:15" x14ac:dyDescent="0.25">
      <c r="B262" s="119" t="s">
        <v>95</v>
      </c>
      <c r="C262" s="120">
        <v>24</v>
      </c>
      <c r="D262" s="121">
        <v>-0.99290570499556607</v>
      </c>
      <c r="E262" s="120">
        <v>2091</v>
      </c>
      <c r="F262" s="121">
        <f t="shared" si="21"/>
        <v>86.125</v>
      </c>
      <c r="G262" s="120">
        <v>2400</v>
      </c>
      <c r="H262" s="121">
        <f t="shared" si="21"/>
        <v>0.14777618364418932</v>
      </c>
      <c r="I262" s="120">
        <v>2463</v>
      </c>
      <c r="J262" s="121">
        <f t="shared" si="21"/>
        <v>2.6250000000000107E-2</v>
      </c>
      <c r="K262" s="120">
        <v>2655</v>
      </c>
      <c r="L262" s="121">
        <f t="shared" si="21"/>
        <v>7.7953714981729538E-2</v>
      </c>
      <c r="M262" s="120"/>
      <c r="N262" s="121"/>
    </row>
    <row r="263" spans="2:15" ht="15.75" x14ac:dyDescent="0.25">
      <c r="B263" s="122" t="s">
        <v>32</v>
      </c>
      <c r="C263" s="123">
        <v>11625</v>
      </c>
      <c r="D263" s="124">
        <v>-0.62456400981785298</v>
      </c>
      <c r="E263" s="123">
        <v>7603</v>
      </c>
      <c r="F263" s="124">
        <f t="shared" si="21"/>
        <v>-0.34597849462365593</v>
      </c>
      <c r="G263" s="123">
        <v>22864</v>
      </c>
      <c r="H263" s="124">
        <f t="shared" si="21"/>
        <v>2.007233986584243</v>
      </c>
      <c r="I263" s="123">
        <v>24590</v>
      </c>
      <c r="J263" s="124">
        <f t="shared" si="21"/>
        <v>7.5489853044086841E-2</v>
      </c>
      <c r="K263" s="123">
        <v>24160</v>
      </c>
      <c r="L263" s="124">
        <f t="shared" si="21"/>
        <v>-1.7486783245221682E-2</v>
      </c>
      <c r="M263" s="123">
        <v>12479</v>
      </c>
      <c r="N263" s="124">
        <v>-5.8898944193061853E-2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2" t="s">
        <v>247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5434</v>
      </c>
      <c r="D273" s="121">
        <v>5.9672386895475826E-2</v>
      </c>
      <c r="E273" s="120">
        <v>56</v>
      </c>
      <c r="F273" s="121">
        <f t="shared" ref="F273:L285" si="23">IFERROR(E273/C273-1,"-")</f>
        <v>-0.98969451601030545</v>
      </c>
      <c r="G273" s="120">
        <v>1897</v>
      </c>
      <c r="H273" s="121">
        <f t="shared" si="23"/>
        <v>32.875</v>
      </c>
      <c r="I273" s="120">
        <v>4811</v>
      </c>
      <c r="J273" s="121">
        <f t="shared" si="23"/>
        <v>1.536109646810754</v>
      </c>
      <c r="K273" s="120">
        <v>4085</v>
      </c>
      <c r="L273" s="121">
        <f t="shared" si="23"/>
        <v>-0.15090417792558719</v>
      </c>
      <c r="M273" s="120">
        <v>3094</v>
      </c>
      <c r="N273" s="121">
        <f t="shared" ref="N273:N277" si="24">IFERROR(M273/K273-1,"-")</f>
        <v>-0.24259485924112612</v>
      </c>
    </row>
    <row r="274" spans="2:14" x14ac:dyDescent="0.25">
      <c r="B274" s="119" t="s">
        <v>75</v>
      </c>
      <c r="C274" s="120">
        <v>5626</v>
      </c>
      <c r="D274" s="121">
        <v>0.29631336405529951</v>
      </c>
      <c r="E274" s="120">
        <v>90</v>
      </c>
      <c r="F274" s="121">
        <f t="shared" si="23"/>
        <v>-0.98400284393885529</v>
      </c>
      <c r="G274" s="120">
        <v>1725</v>
      </c>
      <c r="H274" s="121">
        <f t="shared" si="23"/>
        <v>18.166666666666668</v>
      </c>
      <c r="I274" s="120">
        <v>3291</v>
      </c>
      <c r="J274" s="121">
        <f t="shared" si="23"/>
        <v>0.90782608695652178</v>
      </c>
      <c r="K274" s="120">
        <v>3554</v>
      </c>
      <c r="L274" s="121">
        <f t="shared" si="23"/>
        <v>7.9914919477362512E-2</v>
      </c>
      <c r="M274" s="120">
        <v>3156</v>
      </c>
      <c r="N274" s="121">
        <f t="shared" si="24"/>
        <v>-0.1119864940911649</v>
      </c>
    </row>
    <row r="275" spans="2:14" x14ac:dyDescent="0.25">
      <c r="B275" s="119" t="s">
        <v>77</v>
      </c>
      <c r="C275" s="120">
        <v>1740</v>
      </c>
      <c r="D275" s="121">
        <v>-0.64876867178037956</v>
      </c>
      <c r="E275" s="120">
        <v>55</v>
      </c>
      <c r="F275" s="121">
        <f t="shared" si="23"/>
        <v>-0.9683908045977011</v>
      </c>
      <c r="G275" s="120">
        <v>2166</v>
      </c>
      <c r="H275" s="121">
        <f t="shared" si="23"/>
        <v>38.381818181818183</v>
      </c>
      <c r="I275" s="120">
        <v>2951</v>
      </c>
      <c r="J275" s="121">
        <f t="shared" si="23"/>
        <v>0.3624192059095106</v>
      </c>
      <c r="K275" s="120">
        <v>3964</v>
      </c>
      <c r="L275" s="121">
        <f t="shared" si="23"/>
        <v>0.34327346662148428</v>
      </c>
      <c r="M275" s="120">
        <v>2560</v>
      </c>
      <c r="N275" s="121">
        <f t="shared" si="24"/>
        <v>-0.3541876892028254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80</v>
      </c>
      <c r="F276" s="121" t="str">
        <f t="shared" si="23"/>
        <v>-</v>
      </c>
      <c r="G276" s="120">
        <v>1648</v>
      </c>
      <c r="H276" s="121">
        <f t="shared" si="23"/>
        <v>19.600000000000001</v>
      </c>
      <c r="I276" s="120">
        <v>1900</v>
      </c>
      <c r="J276" s="121">
        <f t="shared" si="23"/>
        <v>0.15291262135922334</v>
      </c>
      <c r="K276" s="120">
        <v>1351</v>
      </c>
      <c r="L276" s="121">
        <f t="shared" si="23"/>
        <v>-0.28894736842105262</v>
      </c>
      <c r="M276" s="120">
        <v>1682</v>
      </c>
      <c r="N276" s="121">
        <f t="shared" si="24"/>
        <v>0.2450037009622501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38</v>
      </c>
      <c r="F277" s="121" t="str">
        <f t="shared" si="23"/>
        <v>-</v>
      </c>
      <c r="G277" s="120">
        <v>211</v>
      </c>
      <c r="H277" s="121">
        <f t="shared" si="23"/>
        <v>4.5526315789473681</v>
      </c>
      <c r="I277" s="120">
        <v>280</v>
      </c>
      <c r="J277" s="121">
        <f t="shared" si="23"/>
        <v>0.32701421800947861</v>
      </c>
      <c r="K277" s="120">
        <v>163</v>
      </c>
      <c r="L277" s="121">
        <f t="shared" si="23"/>
        <v>-0.41785714285714282</v>
      </c>
      <c r="M277" s="120">
        <v>109</v>
      </c>
      <c r="N277" s="121">
        <f t="shared" si="24"/>
        <v>-0.33128834355828218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3"/>
        <v>-</v>
      </c>
      <c r="G278" s="120">
        <v>298</v>
      </c>
      <c r="H278" s="121">
        <f t="shared" si="23"/>
        <v>10.461538461538462</v>
      </c>
      <c r="I278" s="120">
        <v>429</v>
      </c>
      <c r="J278" s="121">
        <f t="shared" si="23"/>
        <v>0.43959731543624159</v>
      </c>
      <c r="K278" s="120">
        <v>233</v>
      </c>
      <c r="L278" s="121">
        <f t="shared" si="23"/>
        <v>-0.45687645687645684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70</v>
      </c>
      <c r="F279" s="121" t="str">
        <f t="shared" si="23"/>
        <v>-</v>
      </c>
      <c r="G279" s="120">
        <v>242</v>
      </c>
      <c r="H279" s="121">
        <f t="shared" si="23"/>
        <v>2.4571428571428573</v>
      </c>
      <c r="I279" s="120">
        <v>391</v>
      </c>
      <c r="J279" s="121">
        <f t="shared" si="23"/>
        <v>0.61570247933884303</v>
      </c>
      <c r="K279" s="120">
        <v>247</v>
      </c>
      <c r="L279" s="121">
        <f t="shared" si="23"/>
        <v>-0.36828644501278773</v>
      </c>
      <c r="M279" s="120"/>
      <c r="N279" s="121"/>
    </row>
    <row r="280" spans="2:14" x14ac:dyDescent="0.25">
      <c r="B280" s="119" t="s">
        <v>87</v>
      </c>
      <c r="C280" s="120">
        <v>30</v>
      </c>
      <c r="D280" s="121">
        <v>-0.95568685376661744</v>
      </c>
      <c r="E280" s="120">
        <v>66</v>
      </c>
      <c r="F280" s="121">
        <f t="shared" si="23"/>
        <v>1.2000000000000002</v>
      </c>
      <c r="G280" s="120">
        <v>287</v>
      </c>
      <c r="H280" s="121">
        <f t="shared" si="23"/>
        <v>3.3484848484848486</v>
      </c>
      <c r="I280" s="120">
        <v>383</v>
      </c>
      <c r="J280" s="121">
        <f t="shared" si="23"/>
        <v>0.33449477351916368</v>
      </c>
      <c r="K280" s="120">
        <v>201</v>
      </c>
      <c r="L280" s="121">
        <f t="shared" si="23"/>
        <v>-0.47519582245430814</v>
      </c>
      <c r="M280" s="120"/>
      <c r="N280" s="121"/>
    </row>
    <row r="281" spans="2:14" x14ac:dyDescent="0.25">
      <c r="B281" s="119" t="s">
        <v>89</v>
      </c>
      <c r="C281" s="120">
        <v>16</v>
      </c>
      <c r="D281" s="121">
        <v>-0.97269624573378843</v>
      </c>
      <c r="E281" s="120">
        <v>54</v>
      </c>
      <c r="F281" s="121">
        <f t="shared" si="23"/>
        <v>2.375</v>
      </c>
      <c r="G281" s="120">
        <v>382</v>
      </c>
      <c r="H281" s="121">
        <f t="shared" si="23"/>
        <v>6.0740740740740744</v>
      </c>
      <c r="I281" s="120">
        <v>399</v>
      </c>
      <c r="J281" s="121">
        <f t="shared" si="23"/>
        <v>4.4502617801047029E-2</v>
      </c>
      <c r="K281" s="120">
        <v>175</v>
      </c>
      <c r="L281" s="121">
        <f t="shared" si="23"/>
        <v>-0.56140350877192979</v>
      </c>
      <c r="M281" s="120"/>
      <c r="N281" s="121"/>
    </row>
    <row r="282" spans="2:14" x14ac:dyDescent="0.25">
      <c r="B282" s="119" t="s">
        <v>91</v>
      </c>
      <c r="C282" s="120">
        <v>138</v>
      </c>
      <c r="D282" s="121">
        <v>-0.96252036936447583</v>
      </c>
      <c r="E282" s="120">
        <v>1125</v>
      </c>
      <c r="F282" s="121">
        <f t="shared" si="23"/>
        <v>7.1521739130434785</v>
      </c>
      <c r="G282" s="120">
        <v>2204</v>
      </c>
      <c r="H282" s="121">
        <f t="shared" si="23"/>
        <v>0.95911111111111103</v>
      </c>
      <c r="I282" s="120">
        <v>2388</v>
      </c>
      <c r="J282" s="121">
        <f t="shared" si="23"/>
        <v>8.3484573502722315E-2</v>
      </c>
      <c r="K282" s="120">
        <v>2268</v>
      </c>
      <c r="L282" s="121">
        <f t="shared" si="23"/>
        <v>-5.0251256281407031E-2</v>
      </c>
      <c r="M282" s="120"/>
      <c r="N282" s="121"/>
    </row>
    <row r="283" spans="2:14" x14ac:dyDescent="0.25">
      <c r="B283" s="119" t="s">
        <v>93</v>
      </c>
      <c r="C283" s="120">
        <v>302</v>
      </c>
      <c r="D283" s="121">
        <v>-0.94258555133079847</v>
      </c>
      <c r="E283" s="120">
        <v>2172</v>
      </c>
      <c r="F283" s="121">
        <f t="shared" si="23"/>
        <v>6.1920529801324502</v>
      </c>
      <c r="G283" s="120">
        <v>4737</v>
      </c>
      <c r="H283" s="121">
        <f t="shared" si="23"/>
        <v>1.180939226519337</v>
      </c>
      <c r="I283" s="120">
        <v>3933</v>
      </c>
      <c r="J283" s="121">
        <f t="shared" si="23"/>
        <v>-0.16972767574414183</v>
      </c>
      <c r="K283" s="120">
        <v>3376</v>
      </c>
      <c r="L283" s="121">
        <f t="shared" si="23"/>
        <v>-0.14162217137045507</v>
      </c>
      <c r="M283" s="120"/>
      <c r="N283" s="121"/>
    </row>
    <row r="284" spans="2:14" x14ac:dyDescent="0.25">
      <c r="B284" s="119" t="s">
        <v>95</v>
      </c>
      <c r="C284" s="120">
        <v>61</v>
      </c>
      <c r="D284" s="121">
        <v>-0.99024156135018393</v>
      </c>
      <c r="E284" s="120">
        <v>1633</v>
      </c>
      <c r="F284" s="121">
        <f t="shared" si="23"/>
        <v>25.770491803278688</v>
      </c>
      <c r="G284" s="120">
        <v>3908</v>
      </c>
      <c r="H284" s="121">
        <f t="shared" si="23"/>
        <v>1.3931414574402941</v>
      </c>
      <c r="I284" s="120">
        <v>4511</v>
      </c>
      <c r="J284" s="121">
        <f t="shared" si="23"/>
        <v>0.15429887410440113</v>
      </c>
      <c r="K284" s="120">
        <v>3656</v>
      </c>
      <c r="L284" s="121">
        <f t="shared" si="23"/>
        <v>-0.18953668809576596</v>
      </c>
      <c r="M284" s="120"/>
      <c r="N284" s="121"/>
    </row>
    <row r="285" spans="2:14" ht="15.75" x14ac:dyDescent="0.25">
      <c r="B285" s="122" t="s">
        <v>32</v>
      </c>
      <c r="C285" s="123">
        <v>13377</v>
      </c>
      <c r="D285" s="124">
        <v>-0.62367073651043725</v>
      </c>
      <c r="E285" s="123">
        <v>5465</v>
      </c>
      <c r="F285" s="124">
        <f t="shared" si="23"/>
        <v>-0.59146295880989763</v>
      </c>
      <c r="G285" s="123">
        <v>19705</v>
      </c>
      <c r="H285" s="124">
        <f t="shared" si="23"/>
        <v>2.6056724611161939</v>
      </c>
      <c r="I285" s="123">
        <v>25667</v>
      </c>
      <c r="J285" s="124">
        <f t="shared" si="23"/>
        <v>0.30256280131946212</v>
      </c>
      <c r="K285" s="123">
        <v>23273</v>
      </c>
      <c r="L285" s="124">
        <f t="shared" si="23"/>
        <v>-9.3271515954338247E-2</v>
      </c>
      <c r="M285" s="123">
        <v>10601</v>
      </c>
      <c r="N285" s="124">
        <v>-0.1918121521689411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05B6A-2DBB-452C-BDC7-965F08C426E6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248</v>
      </c>
      <c r="N8" s="118" t="s">
        <v>71</v>
      </c>
      <c r="O8" s="117" t="s">
        <v>249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124519</v>
      </c>
      <c r="D9" s="120">
        <v>131427</v>
      </c>
      <c r="E9" s="121">
        <f t="shared" ref="E9:E21" si="0">D9/C9-1</f>
        <v>5.5477477332776415E-2</v>
      </c>
      <c r="F9" s="120">
        <v>138100</v>
      </c>
      <c r="G9" s="121">
        <f>F9/D9-1</f>
        <v>5.0773433160613779E-2</v>
      </c>
      <c r="H9" s="120">
        <v>15182</v>
      </c>
      <c r="I9" s="121">
        <f>IFERROR(H9/F9-1,"-")</f>
        <v>-0.89006517016654596</v>
      </c>
      <c r="J9" s="120">
        <v>99949</v>
      </c>
      <c r="K9" s="121">
        <f>IFERROR(J9/H9-1,"-")</f>
        <v>5.5833882228955343</v>
      </c>
      <c r="L9" s="120">
        <v>139602</v>
      </c>
      <c r="M9" s="121">
        <f t="shared" ref="M9:M21" si="1">IFERROR(L9/J9-1,"-")</f>
        <v>0.39673233349007986</v>
      </c>
      <c r="N9" s="120">
        <v>150925</v>
      </c>
      <c r="O9" s="121">
        <f>IFERROR(N9/L9-1,"-")</f>
        <v>8.1109153163994696E-2</v>
      </c>
      <c r="P9" s="120">
        <v>146051</v>
      </c>
      <c r="Q9" s="121">
        <f t="shared" ref="Q9:Q20" si="2">IFERROR(P9/N9-1,"-")</f>
        <v>-3.2294185853900981E-2</v>
      </c>
    </row>
    <row r="10" spans="1:18" x14ac:dyDescent="0.25">
      <c r="A10" s="1" t="s">
        <v>74</v>
      </c>
      <c r="B10" s="119" t="s">
        <v>75</v>
      </c>
      <c r="C10" s="120">
        <v>128316</v>
      </c>
      <c r="D10" s="120">
        <v>129821</v>
      </c>
      <c r="E10" s="121">
        <f t="shared" si="0"/>
        <v>1.1728856884566152E-2</v>
      </c>
      <c r="F10" s="120">
        <v>148350</v>
      </c>
      <c r="G10" s="121">
        <f t="shared" ref="G10:G20" si="3">F10/D10-1</f>
        <v>0.14272729373521997</v>
      </c>
      <c r="H10" s="120">
        <v>19347</v>
      </c>
      <c r="I10" s="121">
        <f t="shared" ref="I10:I21" si="4">IFERROR(H10/F10-1,"-")</f>
        <v>-0.86958543983822045</v>
      </c>
      <c r="J10" s="120">
        <v>130897</v>
      </c>
      <c r="K10" s="121">
        <f t="shared" ref="K10:K21" si="5">IFERROR(J10/H10-1,"-")</f>
        <v>5.7657517961441052</v>
      </c>
      <c r="L10" s="120">
        <v>147030</v>
      </c>
      <c r="M10" s="121">
        <f t="shared" si="1"/>
        <v>0.12324957791240432</v>
      </c>
      <c r="N10" s="120">
        <v>154587</v>
      </c>
      <c r="O10" s="121">
        <f t="shared" ref="O10:O21" si="6">IFERROR(N10/L10-1,"-")</f>
        <v>5.1397673944093114E-2</v>
      </c>
      <c r="P10" s="120">
        <v>147890</v>
      </c>
      <c r="Q10" s="121">
        <f t="shared" si="2"/>
        <v>-4.3321883470149536E-2</v>
      </c>
    </row>
    <row r="11" spans="1:18" x14ac:dyDescent="0.25">
      <c r="A11" s="1" t="s">
        <v>76</v>
      </c>
      <c r="B11" s="119" t="s">
        <v>77</v>
      </c>
      <c r="C11" s="120">
        <v>151090</v>
      </c>
      <c r="D11" s="120">
        <v>155039</v>
      </c>
      <c r="E11" s="121">
        <f t="shared" si="0"/>
        <v>2.6136739691574595E-2</v>
      </c>
      <c r="F11" s="120">
        <v>57720</v>
      </c>
      <c r="G11" s="121">
        <f t="shared" si="3"/>
        <v>-0.62770657705480559</v>
      </c>
      <c r="H11" s="120">
        <v>24976</v>
      </c>
      <c r="I11" s="121">
        <f t="shared" si="4"/>
        <v>-0.5672903672903673</v>
      </c>
      <c r="J11" s="120">
        <v>140303</v>
      </c>
      <c r="K11" s="121">
        <f t="shared" si="5"/>
        <v>4.6175128122998075</v>
      </c>
      <c r="L11" s="120">
        <v>154113</v>
      </c>
      <c r="M11" s="121">
        <f t="shared" si="1"/>
        <v>9.8429826874692594E-2</v>
      </c>
      <c r="N11" s="120">
        <v>175927</v>
      </c>
      <c r="O11" s="121">
        <f t="shared" si="6"/>
        <v>0.14154548934872468</v>
      </c>
      <c r="P11" s="120">
        <v>158958</v>
      </c>
      <c r="Q11" s="121">
        <f t="shared" si="2"/>
        <v>-9.6454779539240754E-2</v>
      </c>
    </row>
    <row r="12" spans="1:18" x14ac:dyDescent="0.25">
      <c r="A12" s="1" t="s">
        <v>78</v>
      </c>
      <c r="B12" s="119" t="s">
        <v>79</v>
      </c>
      <c r="C12" s="120">
        <v>140771</v>
      </c>
      <c r="D12" s="120">
        <v>154790</v>
      </c>
      <c r="E12" s="121">
        <f t="shared" si="0"/>
        <v>9.9587272946842775E-2</v>
      </c>
      <c r="F12" s="120">
        <v>0</v>
      </c>
      <c r="G12" s="121">
        <f t="shared" si="3"/>
        <v>-1</v>
      </c>
      <c r="H12" s="120">
        <v>32795</v>
      </c>
      <c r="I12" s="121" t="str">
        <f t="shared" si="4"/>
        <v>-</v>
      </c>
      <c r="J12" s="120">
        <v>166226</v>
      </c>
      <c r="K12" s="121">
        <f t="shared" si="5"/>
        <v>4.0686385119682882</v>
      </c>
      <c r="L12" s="120">
        <v>167625</v>
      </c>
      <c r="M12" s="121">
        <f t="shared" si="1"/>
        <v>8.4162525717998982E-3</v>
      </c>
      <c r="N12" s="120">
        <v>158852</v>
      </c>
      <c r="O12" s="121">
        <f t="shared" si="6"/>
        <v>-5.2337061894108916E-2</v>
      </c>
      <c r="P12" s="120">
        <v>165261</v>
      </c>
      <c r="Q12" s="121">
        <f t="shared" si="2"/>
        <v>4.0345730617178166E-2</v>
      </c>
    </row>
    <row r="13" spans="1:18" x14ac:dyDescent="0.25">
      <c r="A13" s="1" t="s">
        <v>80</v>
      </c>
      <c r="B13" s="119" t="s">
        <v>81</v>
      </c>
      <c r="C13" s="120">
        <v>130764</v>
      </c>
      <c r="D13" s="120">
        <v>147295</v>
      </c>
      <c r="E13" s="121">
        <f t="shared" si="0"/>
        <v>0.12641858615521095</v>
      </c>
      <c r="F13" s="120">
        <v>0</v>
      </c>
      <c r="G13" s="121">
        <f t="shared" si="3"/>
        <v>-1</v>
      </c>
      <c r="H13" s="120">
        <v>42014</v>
      </c>
      <c r="I13" s="121" t="str">
        <f t="shared" si="4"/>
        <v>-</v>
      </c>
      <c r="J13" s="120">
        <v>145846</v>
      </c>
      <c r="K13" s="121">
        <f t="shared" si="5"/>
        <v>2.4713666872947111</v>
      </c>
      <c r="L13" s="120">
        <v>150325</v>
      </c>
      <c r="M13" s="121">
        <f t="shared" si="1"/>
        <v>3.0710475432990991E-2</v>
      </c>
      <c r="N13" s="120">
        <v>161561</v>
      </c>
      <c r="O13" s="121">
        <f t="shared" si="6"/>
        <v>7.4744719773823354E-2</v>
      </c>
      <c r="P13" s="120">
        <v>153212</v>
      </c>
      <c r="Q13" s="121">
        <f t="shared" si="2"/>
        <v>-5.167707553184242E-2</v>
      </c>
    </row>
    <row r="14" spans="1:18" x14ac:dyDescent="0.25">
      <c r="A14" s="1" t="s">
        <v>82</v>
      </c>
      <c r="B14" s="119" t="s">
        <v>83</v>
      </c>
      <c r="C14" s="120">
        <v>144000</v>
      </c>
      <c r="D14" s="120">
        <v>151143</v>
      </c>
      <c r="E14" s="121">
        <f t="shared" si="0"/>
        <v>4.9604166666666671E-2</v>
      </c>
      <c r="F14" s="120">
        <v>0</v>
      </c>
      <c r="G14" s="121">
        <f t="shared" si="3"/>
        <v>-1</v>
      </c>
      <c r="H14" s="120">
        <v>53539</v>
      </c>
      <c r="I14" s="121" t="str">
        <f t="shared" si="4"/>
        <v>-</v>
      </c>
      <c r="J14" s="120">
        <v>144989</v>
      </c>
      <c r="K14" s="121">
        <f t="shared" si="5"/>
        <v>1.7081006369188816</v>
      </c>
      <c r="L14" s="120">
        <v>157350</v>
      </c>
      <c r="M14" s="121">
        <f t="shared" si="1"/>
        <v>8.5254743463297311E-2</v>
      </c>
      <c r="N14" s="120">
        <v>157065</v>
      </c>
      <c r="O14" s="121">
        <f t="shared" si="6"/>
        <v>-1.8112488083888989E-3</v>
      </c>
      <c r="P14" s="120" t="s">
        <v>250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151588</v>
      </c>
      <c r="D15" s="120">
        <v>155735</v>
      </c>
      <c r="E15" s="121">
        <f t="shared" si="0"/>
        <v>2.7357046731931289E-2</v>
      </c>
      <c r="F15" s="120">
        <v>0</v>
      </c>
      <c r="G15" s="121">
        <f t="shared" si="3"/>
        <v>-1</v>
      </c>
      <c r="H15" s="120">
        <v>94144</v>
      </c>
      <c r="I15" s="121" t="str">
        <f t="shared" si="4"/>
        <v>-</v>
      </c>
      <c r="J15" s="120">
        <v>164843</v>
      </c>
      <c r="K15" s="121">
        <f t="shared" si="5"/>
        <v>0.75096660435078189</v>
      </c>
      <c r="L15" s="120">
        <v>163971</v>
      </c>
      <c r="M15" s="121">
        <f t="shared" si="1"/>
        <v>-5.2898818876142562E-3</v>
      </c>
      <c r="N15" s="120">
        <v>166795</v>
      </c>
      <c r="O15" s="121">
        <f t="shared" si="6"/>
        <v>1.7222557647388781E-2</v>
      </c>
      <c r="P15" s="120" t="s">
        <v>250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160004</v>
      </c>
      <c r="D16" s="120">
        <v>164814</v>
      </c>
      <c r="E16" s="121">
        <f t="shared" si="0"/>
        <v>3.0061748456288617E-2</v>
      </c>
      <c r="F16" s="120">
        <v>52795</v>
      </c>
      <c r="G16" s="121">
        <f t="shared" si="3"/>
        <v>-0.67966920285898036</v>
      </c>
      <c r="H16" s="120">
        <v>118184</v>
      </c>
      <c r="I16" s="121">
        <f t="shared" si="4"/>
        <v>1.2385453167913627</v>
      </c>
      <c r="J16" s="120">
        <v>164674</v>
      </c>
      <c r="K16" s="121">
        <f t="shared" si="5"/>
        <v>0.39336966086779945</v>
      </c>
      <c r="L16" s="120">
        <v>166974</v>
      </c>
      <c r="M16" s="121">
        <f t="shared" si="1"/>
        <v>1.3966989324362133E-2</v>
      </c>
      <c r="N16" s="120">
        <v>175399</v>
      </c>
      <c r="O16" s="121">
        <f t="shared" si="6"/>
        <v>5.0456957370608624E-2</v>
      </c>
      <c r="P16" s="120" t="s">
        <v>250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139210</v>
      </c>
      <c r="D17" s="120">
        <v>136766</v>
      </c>
      <c r="E17" s="121">
        <f t="shared" si="0"/>
        <v>-1.7556210042382059E-2</v>
      </c>
      <c r="F17" s="120">
        <v>37281</v>
      </c>
      <c r="G17" s="121">
        <f t="shared" si="3"/>
        <v>-0.72741032127868044</v>
      </c>
      <c r="H17" s="120">
        <v>105384</v>
      </c>
      <c r="I17" s="121">
        <f t="shared" si="4"/>
        <v>1.8267482095437355</v>
      </c>
      <c r="J17" s="120">
        <v>140395</v>
      </c>
      <c r="K17" s="121">
        <f t="shared" si="5"/>
        <v>0.33222310787216269</v>
      </c>
      <c r="L17" s="120">
        <v>153067</v>
      </c>
      <c r="M17" s="121">
        <f t="shared" si="1"/>
        <v>9.0259624630506741E-2</v>
      </c>
      <c r="N17" s="120">
        <v>148572</v>
      </c>
      <c r="O17" s="121">
        <f t="shared" si="6"/>
        <v>-2.936622524776733E-2</v>
      </c>
      <c r="P17" s="120" t="s">
        <v>250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163587</v>
      </c>
      <c r="D18" s="120">
        <v>158662</v>
      </c>
      <c r="E18" s="121">
        <f t="shared" si="0"/>
        <v>-3.0106304290683283E-2</v>
      </c>
      <c r="F18" s="120">
        <v>29818</v>
      </c>
      <c r="G18" s="121">
        <f t="shared" si="3"/>
        <v>-0.81206590109793142</v>
      </c>
      <c r="H18" s="120">
        <v>139108</v>
      </c>
      <c r="I18" s="121">
        <f t="shared" si="4"/>
        <v>3.6652357636327046</v>
      </c>
      <c r="J18" s="120">
        <v>159273</v>
      </c>
      <c r="K18" s="121">
        <f t="shared" si="5"/>
        <v>0.14495931218909042</v>
      </c>
      <c r="L18" s="120">
        <v>172251</v>
      </c>
      <c r="M18" s="121">
        <f t="shared" si="1"/>
        <v>8.1482737187093868E-2</v>
      </c>
      <c r="N18" s="120">
        <v>172855</v>
      </c>
      <c r="O18" s="121">
        <f t="shared" si="6"/>
        <v>3.5065108475422768E-3</v>
      </c>
      <c r="P18" s="120" t="s">
        <v>250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136247</v>
      </c>
      <c r="D19" s="120">
        <v>136028</v>
      </c>
      <c r="E19" s="121">
        <f t="shared" si="0"/>
        <v>-1.6073748412809286E-3</v>
      </c>
      <c r="F19" s="120">
        <v>22307</v>
      </c>
      <c r="G19" s="121">
        <f t="shared" si="3"/>
        <v>-0.83601170347281439</v>
      </c>
      <c r="H19" s="120">
        <v>122250</v>
      </c>
      <c r="I19" s="121">
        <f t="shared" si="4"/>
        <v>4.4803424933877256</v>
      </c>
      <c r="J19" s="120">
        <v>145679</v>
      </c>
      <c r="K19" s="121">
        <f t="shared" si="5"/>
        <v>0.19164826175869121</v>
      </c>
      <c r="L19" s="120">
        <v>154254</v>
      </c>
      <c r="M19" s="121">
        <f t="shared" si="1"/>
        <v>5.8862293123923104E-2</v>
      </c>
      <c r="N19" s="120">
        <v>156906</v>
      </c>
      <c r="O19" s="121">
        <f t="shared" si="6"/>
        <v>1.7192422886926684E-2</v>
      </c>
      <c r="P19" s="120" t="s">
        <v>250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145039</v>
      </c>
      <c r="D20" s="120">
        <v>141195</v>
      </c>
      <c r="E20" s="121">
        <f t="shared" si="0"/>
        <v>-2.6503216376284944E-2</v>
      </c>
      <c r="F20" s="120">
        <v>27724</v>
      </c>
      <c r="G20" s="121">
        <f t="shared" si="3"/>
        <v>-0.80364743794043703</v>
      </c>
      <c r="H20" s="120">
        <v>114122</v>
      </c>
      <c r="I20" s="121">
        <f t="shared" si="4"/>
        <v>3.1163612754292309</v>
      </c>
      <c r="J20" s="120">
        <v>153975</v>
      </c>
      <c r="K20" s="121">
        <f t="shared" si="5"/>
        <v>0.34921399905364425</v>
      </c>
      <c r="L20" s="120">
        <v>161770</v>
      </c>
      <c r="M20" s="121">
        <f t="shared" si="1"/>
        <v>5.0625101477512535E-2</v>
      </c>
      <c r="N20" s="120">
        <v>159454</v>
      </c>
      <c r="O20" s="121">
        <f t="shared" si="6"/>
        <v>-1.431662236508624E-2</v>
      </c>
      <c r="P20" s="120" t="s">
        <v>250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1715135</v>
      </c>
      <c r="D21" s="123">
        <v>1762715</v>
      </c>
      <c r="E21" s="124">
        <f t="shared" si="0"/>
        <v>2.7741256519166146E-2</v>
      </c>
      <c r="F21" s="123">
        <v>550867</v>
      </c>
      <c r="G21" s="124">
        <f>F21/D21-1</f>
        <v>-0.68748946936969391</v>
      </c>
      <c r="H21" s="123">
        <v>881045</v>
      </c>
      <c r="I21" s="124">
        <f t="shared" si="4"/>
        <v>0.5993787974229714</v>
      </c>
      <c r="J21" s="123">
        <v>1757049</v>
      </c>
      <c r="K21" s="124">
        <f t="shared" si="5"/>
        <v>0.99427838532651558</v>
      </c>
      <c r="L21" s="123">
        <v>1888332</v>
      </c>
      <c r="M21" s="124">
        <f t="shared" si="1"/>
        <v>7.4717893467968199E-2</v>
      </c>
      <c r="N21" s="123">
        <v>1938898</v>
      </c>
      <c r="O21" s="124">
        <f t="shared" si="6"/>
        <v>2.677813011694985E-2</v>
      </c>
      <c r="P21" s="123">
        <v>771372</v>
      </c>
      <c r="Q21" s="124">
        <v>-3.8012002214872553E-2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8B3C3EDD-034A-43F2-B94E-0D2A66CB17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1F41B6-10E8-42EB-9FE2-EE82E94795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EDAEED-1E4F-495F-8C8E-A32695FCF28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2025-06-24T09:04:39Z</dcterms:created>
  <dcterms:modified xsi:type="dcterms:W3CDTF">2025-06-24T09:14:41Z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