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0.xml" ContentType="application/vnd.openxmlformats-officedocument.drawingml.chartshapes+xml"/>
  <Override PartName="/xl/drawings/drawing93.xml" ContentType="application/vnd.openxmlformats-officedocument.drawingml.chartshapes+xml"/>
  <Override PartName="/xl/drawings/drawing65.xml" ContentType="application/vnd.openxmlformats-officedocument.drawingml.chartshapes+xml"/>
  <Override PartName="/xl/drawings/drawing11.xml" ContentType="application/vnd.openxmlformats-officedocument.drawingml.chartshapes+xml"/>
  <Override PartName="/xl/drawings/drawing26.xml" ContentType="application/vnd.openxmlformats-officedocument.drawingml.chartshapes+xml"/>
  <Override PartName="/xl/drawings/drawing55.xml" ContentType="application/vnd.openxmlformats-officedocument.drawingml.chartshapes+xml"/>
  <Override PartName="/xl/drawings/drawing77.xml" ContentType="application/vnd.openxmlformats-officedocument.drawingml.chartshapes+xml"/>
  <Override PartName="/xl/drawings/drawing46.xml" ContentType="application/vnd.openxmlformats-officedocument.drawingml.chartshapes+xml"/>
  <Override PartName="/xl/drawings/drawing12.xml" ContentType="application/vnd.openxmlformats-officedocument.drawingml.chartshapes+xml"/>
  <Override PartName="/xl/drawings/drawing90.xml" ContentType="application/vnd.openxmlformats-officedocument.drawingml.chartshapes+xml"/>
  <Override PartName="/xl/drawings/drawing27.xml" ContentType="application/vnd.openxmlformats-officedocument.drawingml.chartshapes+xml"/>
  <Override PartName="/xl/drawings/drawing108.xml" ContentType="application/vnd.openxmlformats-officedocument.drawingml.chartshapes+xml"/>
  <Override PartName="/xl/drawings/drawing83.xml" ContentType="application/vnd.openxmlformats-officedocument.drawingml.chartshapes+xml"/>
  <Override PartName="/xl/drawings/drawing13.xml" ContentType="application/vnd.openxmlformats-officedocument.drawingml.chartshapes+xml"/>
  <Override PartName="/xl/drawings/drawing74.xml" ContentType="application/vnd.openxmlformats-officedocument.drawingml.chartshapes+xml"/>
  <Override PartName="/xl/drawings/drawing61.xml" ContentType="application/vnd.openxmlformats-officedocument.drawingml.chartshapes+xml"/>
  <Override PartName="/xl/drawings/drawing48.xml" ContentType="application/vnd.openxmlformats-officedocument.drawingml.chartshapes+xml"/>
  <Override PartName="/xl/drawings/drawing56.xml" ContentType="application/vnd.openxmlformats-officedocument.drawingml.chartshapes+xml"/>
  <Override PartName="/xl/drawings/drawing14.xml" ContentType="application/vnd.openxmlformats-officedocument.drawingml.chartshapes+xml"/>
  <Override PartName="/xl/drawings/drawing29.xml" ContentType="application/vnd.openxmlformats-officedocument.drawingml.chartshapes+xml"/>
  <Override PartName="/xl/drawings/drawing89.xml" ContentType="application/vnd.openxmlformats-officedocument.drawingml.chartshapes+xml"/>
  <Override PartName="/xl/drawings/drawing79.xml" ContentType="application/vnd.openxmlformats-officedocument.drawingml.chartshapes+xml"/>
  <Override PartName="/xl/drawings/drawing66.xml" ContentType="application/vnd.openxmlformats-officedocument.drawingml.chartshapes+xml"/>
  <Override PartName="/xl/drawings/drawing15.xml" ContentType="application/vnd.openxmlformats-officedocument.drawingml.chartshapes+xml"/>
  <Override PartName="/xl/drawings/drawing76.xml" ContentType="application/vnd.openxmlformats-officedocument.drawingml.chartshapes+xml"/>
  <Override PartName="/xl/drawings/drawing30.xml" ContentType="application/vnd.openxmlformats-officedocument.drawingml.chartshapes+xml"/>
  <Override PartName="/xl/drawings/drawing82.xml" ContentType="application/vnd.openxmlformats-officedocument.drawingml.chartshapes+xml"/>
  <Override PartName="/xl/drawings/drawing57.xml" ContentType="application/vnd.openxmlformats-officedocument.drawingml.chartshapes+xml"/>
  <Override PartName="/xl/drawings/drawing16.xml" ContentType="application/vnd.openxmlformats-officedocument.drawingml.chartshapes+xml"/>
  <Override PartName="/xl/drawings/drawing51.xml" ContentType="application/vnd.openxmlformats-officedocument.drawingml.chartshapes+xml"/>
  <Override PartName="/xl/drawings/drawing62.xml" ContentType="application/vnd.openxmlformats-officedocument.drawingml.chartshapes+xml"/>
  <Override PartName="/xl/drawings/drawing31.xml" ContentType="application/vnd.openxmlformats-officedocument.drawingml.chartshapes+xml"/>
  <Override PartName="/xl/drawings/drawing106.xml" ContentType="application/vnd.openxmlformats-officedocument.drawingml.chartshapes+xml"/>
  <Override PartName="/xl/drawings/drawing17.xml" ContentType="application/vnd.openxmlformats-officedocument.drawingml.chartshapes+xml"/>
  <Override PartName="/xl/drawings/drawing88.xml" ContentType="application/vnd.openxmlformats-officedocument.drawingml.chartshapes+xml"/>
  <Override PartName="/xl/drawings/drawing105.xml" ContentType="application/vnd.openxmlformats-officedocument.drawingml.chartshapes+xml"/>
  <Override PartName="/xl/drawings/drawing80.xml" ContentType="application/vnd.openxmlformats-officedocument.drawingml.chartshapes+xml"/>
  <Override PartName="/xl/drawings/drawing73.xml" ContentType="application/vnd.openxmlformats-officedocument.drawingml.chartshapes+xml"/>
  <Override PartName="/xl/drawings/drawing18.xml" ContentType="application/vnd.openxmlformats-officedocument.drawingml.chartshapes+xml"/>
  <Override PartName="/xl/drawings/drawing52.xml" ContentType="application/vnd.openxmlformats-officedocument.drawingml.chartshapes+xml"/>
  <Override PartName="/xl/drawings/drawing34.xml" ContentType="application/vnd.openxmlformats-officedocument.drawingml.chartshapes+xml"/>
  <Override PartName="/xl/drawings/drawing103.xml" ContentType="application/vnd.openxmlformats-officedocument.drawingml.chartshapes+xml"/>
  <Override PartName="/xl/drawings/drawing58.xml" ContentType="application/vnd.openxmlformats-officedocument.drawingml.chartshapes+xml"/>
  <Override PartName="/xl/drawings/drawing19.xml" ContentType="application/vnd.openxmlformats-officedocument.drawingml.chartshapes+xml"/>
  <Override PartName="/xl/drawings/drawing67.xml" ContentType="application/vnd.openxmlformats-officedocument.drawingml.chartshapes+xml"/>
  <Override PartName="/xl/drawings/drawing87.xml" ContentType="application/vnd.openxmlformats-officedocument.drawingml.chartshapes+xml"/>
  <Override PartName="/xl/drawings/drawing36.xml" ContentType="application/vnd.openxmlformats-officedocument.drawingml.chartshapes+xml"/>
  <Override PartName="/xl/drawings/drawing102.xml" ContentType="application/vnd.openxmlformats-officedocument.drawingml.chartshapes+xml"/>
  <Override PartName="/xl/drawings/drawing20.xml" ContentType="application/vnd.openxmlformats-officedocument.drawingml.chartshapes+xml"/>
  <Override PartName="/xl/drawings/drawing75.xml" ContentType="application/vnd.openxmlformats-officedocument.drawingml.chartshapes+xml"/>
  <Override PartName="/xl/drawings/drawing118.xml" ContentType="application/vnd.openxmlformats-officedocument.drawingml.chartshapes+xml"/>
  <Override PartName="/xl/drawings/drawing53.xml" ContentType="application/vnd.openxmlformats-officedocument.drawingml.chartshapes+xml"/>
  <Override PartName="/xl/drawings/drawing64.xml" ContentType="application/vnd.openxmlformats-officedocument.drawingml.chartshapes+xml"/>
  <Override PartName="/xl/drawings/drawing38.xml" ContentType="application/vnd.openxmlformats-officedocument.drawingml.chartshapes+xml"/>
  <Override PartName="/xl/drawings/drawing116.xml" ContentType="application/vnd.openxmlformats-officedocument.drawingml.chartshapes+xml"/>
  <Override PartName="/xl/drawings/drawing21.xml" ContentType="application/vnd.openxmlformats-officedocument.drawingml.chartshapes+xml"/>
  <Override PartName="/xl/drawings/drawing111.xml" ContentType="application/vnd.openxmlformats-officedocument.drawingml.chartshapes+xml"/>
  <Override PartName="/xl/drawings/drawing101.xml" ContentType="application/vnd.openxmlformats-officedocument.drawingml.chartshapes+xml"/>
  <Override PartName="/xl/drawings/drawing115.xml" ContentType="application/vnd.openxmlformats-officedocument.drawingml.chartshapes+xml"/>
  <Override PartName="/xl/drawings/drawing109.xml" ContentType="application/vnd.openxmlformats-officedocument.drawingml.chartshapes+xml"/>
  <Override PartName="/xl/drawings/drawing114.xml" ContentType="application/vnd.openxmlformats-officedocument.drawingml.chartshapes+xml"/>
  <Override PartName="/xl/drawings/drawing59.xml" ContentType="application/vnd.openxmlformats-officedocument.drawingml.chartshapes+xml"/>
  <Override PartName="/xl/drawings/drawing85.xml" ContentType="application/vnd.openxmlformats-officedocument.drawingml.chartshapes+xml"/>
  <Override PartName="/xl/workbook.xml" ContentType="application/vnd.openxmlformats-officedocument.spreadsheetml.sheet.main+xml"/>
  <Override PartName="/xl/drawings/drawing81.xml" ContentType="application/vnd.openxmlformats-officedocument.drawingml.chartshapes+xml"/>
  <Override PartName="/xl/drawings/drawing40.xml" ContentType="application/vnd.openxmlformats-officedocument.drawingml.chartshapes+xml"/>
  <Override PartName="/xl/drawings/drawing96.xml" ContentType="application/vnd.openxmlformats-officedocument.drawingml.chartshapes+xml"/>
  <Override PartName="/xl/drawings/drawing24.xml" ContentType="application/vnd.openxmlformats-officedocument.drawingml.chartshapes+xml"/>
  <Override PartName="/xl/drawings/drawing54.xml" ContentType="application/vnd.openxmlformats-officedocument.drawingml.chartshapes+xml"/>
  <Override PartName="/xl/drawings/drawing9.xml" ContentType="application/vnd.openxmlformats-officedocument.drawingml.chartshapes+xml"/>
  <Override PartName="/xl/drawings/drawing95.xml" ContentType="application/vnd.openxmlformats-officedocument.drawingml.chartshapes+xml"/>
  <Override PartName="/xl/drawings/drawing84.xml" ContentType="application/vnd.openxmlformats-officedocument.drawingml.chartshapes+xml"/>
  <Override PartName="/xl/drawings/drawing94.xml" ContentType="application/vnd.openxmlformats-officedocument.drawingml.chartshapes+xml"/>
  <Override PartName="/xl/drawings/drawing25.xml" ContentType="application/vnd.openxmlformats-officedocument.drawingml.chartshapes+xml"/>
  <Override PartName="/xl/drawings/drawing112.xml" ContentType="application/vnd.openxmlformats-officedocument.drawingml.chartshapes+xml"/>
  <Override PartName="/xl/drawings/drawing119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6.xml" ContentType="application/vnd.openxmlformats-officedocument.drawingml.chartshapes+xml"/>
  <Override PartName="/xl/drawings/drawing128.xml" ContentType="application/vnd.openxmlformats-officedocument.drawingml.chartshapes+xml"/>
  <Override PartName="/xl/drawings/drawing130.xml" ContentType="application/vnd.openxmlformats-officedocument.drawingml.chartshapes+xml"/>
  <Override PartName="/xl/drawings/drawing78.xml" ContentType="application/vnd.openxmlformats-officedocument.drawingml.chartshapes+xml"/>
  <Override PartName="/xl/drawings/drawing10.xml" ContentType="application/vnd.openxmlformats-officedocument.drawingml.chartshap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worksheets/sheet1.xml" ContentType="application/vnd.openxmlformats-officedocument.spreadsheetml.worksheet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worksheets/sheet2.xml" ContentType="application/vnd.openxmlformats-officedocument.spreadsheetml.worksheet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worksheets/sheet3.xml" ContentType="application/vnd.openxmlformats-officedocument.spreadsheetml.worksheet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worksheets/sheet4.xml" ContentType="application/vnd.openxmlformats-officedocument.spreadsheetml.worksheet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worksheets/sheet5.xml" ContentType="application/vnd.openxmlformats-officedocument.spreadsheetml.worksheet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worksheets/sheet6.xml" ContentType="application/vnd.openxmlformats-officedocument.spreadsheetml.worksheet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worksheets/sheet7.xml" ContentType="application/vnd.openxmlformats-officedocument.spreadsheetml.worksheet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46" documentId="8_{DF7BA943-1948-469C-B290-CD5053D9AC3D}" xr6:coauthVersionLast="47" xr6:coauthVersionMax="47" xr10:uidLastSave="{B9EB4D5B-9A06-4C49-A8A7-391DFF8FB5F1}"/>
  <bookViews>
    <workbookView xWindow="-120" yWindow="-120" windowWidth="29040" windowHeight="15720" xr2:uid="{CACA34F9-BC3D-4299-88F5-14C0B4CAA2B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7" i="33" l="1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L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L135" i="43" l="1"/>
  <c r="K135" i="43"/>
  <c r="I135" i="43"/>
  <c r="T5" i="43"/>
  <c r="J5" i="43"/>
  <c r="H5" i="43"/>
  <c r="F5" i="43"/>
  <c r="O135" i="42"/>
  <c r="N135" i="42"/>
  <c r="K135" i="42"/>
  <c r="T5" i="42"/>
  <c r="Q5" i="42"/>
  <c r="P5" i="42"/>
  <c r="J5" i="42"/>
  <c r="I5" i="42"/>
  <c r="H5" i="42"/>
  <c r="F5" i="42"/>
  <c r="S5" i="42"/>
  <c r="O135" i="41"/>
  <c r="T5" i="41"/>
  <c r="N5" i="41"/>
  <c r="M5" i="41"/>
  <c r="L5" i="41"/>
  <c r="J5" i="41"/>
  <c r="H5" i="41"/>
  <c r="T5" i="40"/>
  <c r="Q5" i="40"/>
  <c r="N5" i="40"/>
  <c r="I5" i="40"/>
  <c r="H5" i="40"/>
  <c r="F5" i="40"/>
  <c r="O133" i="39"/>
  <c r="N133" i="39"/>
  <c r="K133" i="39"/>
  <c r="S5" i="39"/>
  <c r="Q5" i="39"/>
  <c r="P5" i="39"/>
  <c r="I5" i="39"/>
  <c r="F5" i="39"/>
  <c r="N133" i="38"/>
  <c r="M133" i="38"/>
  <c r="K133" i="38"/>
  <c r="T5" i="38"/>
  <c r="O123" i="37"/>
  <c r="N123" i="37"/>
  <c r="M123" i="37"/>
  <c r="I123" i="37"/>
  <c r="H123" i="37"/>
  <c r="G123" i="37"/>
  <c r="T5" i="37"/>
  <c r="S5" i="37"/>
  <c r="R5" i="37"/>
  <c r="I5" i="37"/>
  <c r="H5" i="37"/>
  <c r="G5" i="37"/>
  <c r="Q5" i="37"/>
  <c r="W29" i="35"/>
  <c r="I29" i="35"/>
  <c r="H29" i="35"/>
  <c r="AV7" i="35"/>
  <c r="AU7" i="35"/>
  <c r="V7" i="35"/>
  <c r="L74" i="31"/>
  <c r="H74" i="31"/>
  <c r="F74" i="31"/>
  <c r="D74" i="31"/>
  <c r="L52" i="31"/>
  <c r="D52" i="31"/>
  <c r="F52" i="31"/>
  <c r="J30" i="31"/>
  <c r="H30" i="31"/>
  <c r="D30" i="31"/>
  <c r="M29" i="31"/>
  <c r="D8" i="31"/>
  <c r="J8" i="31"/>
  <c r="H8" i="31"/>
  <c r="F8" i="31"/>
  <c r="L272" i="30"/>
  <c r="J272" i="30"/>
  <c r="H272" i="30"/>
  <c r="N272" i="30"/>
  <c r="D272" i="30"/>
  <c r="B270" i="30"/>
  <c r="N250" i="30"/>
  <c r="L250" i="30"/>
  <c r="H250" i="30"/>
  <c r="F250" i="30"/>
  <c r="D250" i="30"/>
  <c r="B248" i="30"/>
  <c r="N228" i="30"/>
  <c r="J228" i="30"/>
  <c r="L228" i="30"/>
  <c r="H228" i="30"/>
  <c r="D228" i="30"/>
  <c r="B226" i="30"/>
  <c r="N206" i="30"/>
  <c r="F206" i="30"/>
  <c r="H206" i="30"/>
  <c r="D206" i="30"/>
  <c r="B204" i="30"/>
  <c r="N184" i="30"/>
  <c r="L184" i="30"/>
  <c r="J184" i="30"/>
  <c r="H184" i="30"/>
  <c r="F184" i="30"/>
  <c r="D184" i="30"/>
  <c r="B182" i="30"/>
  <c r="N162" i="30"/>
  <c r="L162" i="30"/>
  <c r="J162" i="30"/>
  <c r="H162" i="30"/>
  <c r="B160" i="30"/>
  <c r="N140" i="30"/>
  <c r="F140" i="30"/>
  <c r="D140" i="30"/>
  <c r="B138" i="30"/>
  <c r="N118" i="30"/>
  <c r="F118" i="30"/>
  <c r="H118" i="30"/>
  <c r="D118" i="30"/>
  <c r="B116" i="30"/>
  <c r="F96" i="30"/>
  <c r="D96" i="30"/>
  <c r="L96" i="30"/>
  <c r="J96" i="30"/>
  <c r="H96" i="30"/>
  <c r="N74" i="30"/>
  <c r="H74" i="30"/>
  <c r="F74" i="30"/>
  <c r="D74" i="30"/>
  <c r="L52" i="30"/>
  <c r="J52" i="30"/>
  <c r="F52" i="30"/>
  <c r="D52" i="30"/>
  <c r="H30" i="30"/>
  <c r="F30" i="30"/>
  <c r="D30" i="30"/>
  <c r="L30" i="30"/>
  <c r="J30" i="30"/>
  <c r="N8" i="30"/>
  <c r="H8" i="30"/>
  <c r="D8" i="30"/>
  <c r="B4" i="28"/>
  <c r="B3" i="27"/>
  <c r="B4" i="26"/>
  <c r="M29" i="25"/>
  <c r="K7" i="25"/>
  <c r="B252" i="24"/>
  <c r="M227" i="24"/>
  <c r="B226" i="24"/>
  <c r="B204" i="24"/>
  <c r="M183" i="24"/>
  <c r="B182" i="24"/>
  <c r="M161" i="24"/>
  <c r="B160" i="24"/>
  <c r="B138" i="24"/>
  <c r="B116" i="24"/>
  <c r="M95" i="24"/>
  <c r="K7" i="22"/>
  <c r="B4" i="22"/>
  <c r="Q8" i="21"/>
  <c r="B5" i="21"/>
  <c r="V7" i="19"/>
  <c r="B4" i="19"/>
  <c r="R6" i="18"/>
  <c r="B3" i="18"/>
  <c r="B4" i="17"/>
  <c r="I7" i="16"/>
  <c r="B4" i="16"/>
  <c r="X7" i="15"/>
  <c r="Y7" i="15"/>
  <c r="L7" i="15"/>
  <c r="K7" i="15"/>
  <c r="I7" i="15"/>
  <c r="B4" i="15"/>
  <c r="T9" i="14"/>
  <c r="I9" i="14"/>
  <c r="J9" i="14"/>
  <c r="B6" i="14"/>
  <c r="U6" i="13"/>
  <c r="B3" i="13"/>
  <c r="T5" i="12"/>
  <c r="S5" i="12"/>
  <c r="L5" i="12"/>
  <c r="K5" i="12"/>
  <c r="J5" i="12"/>
  <c r="N74" i="10"/>
  <c r="L74" i="10"/>
  <c r="N52" i="10"/>
  <c r="L52" i="10"/>
  <c r="N30" i="10"/>
  <c r="J30" i="10"/>
  <c r="N8" i="10"/>
  <c r="K7" i="10"/>
  <c r="L8" i="10" s="1"/>
  <c r="I7" i="10"/>
  <c r="J8" i="10" s="1"/>
  <c r="B270" i="8"/>
  <c r="M249" i="8"/>
  <c r="N250" i="8" s="1"/>
  <c r="B248" i="8"/>
  <c r="M227" i="8"/>
  <c r="N228" i="8" s="1"/>
  <c r="K227" i="8"/>
  <c r="L228" i="8" s="1"/>
  <c r="B226" i="8"/>
  <c r="B204" i="8"/>
  <c r="M183" i="8"/>
  <c r="N184" i="8" s="1"/>
  <c r="K183" i="8"/>
  <c r="L184" i="8" s="1"/>
  <c r="B182" i="8"/>
  <c r="K161" i="8"/>
  <c r="L162" i="8" s="1"/>
  <c r="G161" i="8"/>
  <c r="H162" i="8" s="1"/>
  <c r="B160" i="8"/>
  <c r="B138" i="8"/>
  <c r="M117" i="8"/>
  <c r="N118" i="8" s="1"/>
  <c r="K117" i="8"/>
  <c r="L118" i="8" s="1"/>
  <c r="G117" i="8"/>
  <c r="H118" i="8" s="1"/>
  <c r="B116" i="8"/>
  <c r="M73" i="8"/>
  <c r="K73" i="8"/>
  <c r="M29" i="8"/>
  <c r="N30" i="8" s="1"/>
  <c r="K29" i="8"/>
  <c r="L30" i="8" s="1"/>
  <c r="N8" i="8"/>
  <c r="L8" i="8"/>
  <c r="J8" i="8"/>
  <c r="K7" i="8"/>
  <c r="I7" i="8"/>
  <c r="G7" i="8"/>
  <c r="R6" i="6"/>
  <c r="Q6" i="6"/>
  <c r="J6" i="6"/>
  <c r="I6" i="6"/>
  <c r="B3" i="6"/>
  <c r="W6" i="5"/>
  <c r="U6" i="5"/>
  <c r="S6" i="5"/>
  <c r="M6" i="5"/>
  <c r="L6" i="5"/>
  <c r="B3" i="5"/>
  <c r="K152" i="3"/>
  <c r="L79" i="3"/>
  <c r="K79" i="3"/>
  <c r="J79" i="3"/>
  <c r="L6" i="3"/>
  <c r="L56" i="2"/>
  <c r="K56" i="2"/>
  <c r="J56" i="2"/>
  <c r="L6" i="2"/>
  <c r="K6" i="2"/>
  <c r="J6" i="2"/>
  <c r="B39" i="1"/>
  <c r="B38" i="1"/>
  <c r="B37" i="1"/>
  <c r="M2" i="1"/>
  <c r="L152" i="8" l="1"/>
  <c r="E122" i="3"/>
  <c r="L58" i="2"/>
  <c r="K58" i="2"/>
  <c r="J58" i="2"/>
  <c r="K66" i="2"/>
  <c r="J66" i="2"/>
  <c r="K51" i="3"/>
  <c r="J51" i="3"/>
  <c r="E116" i="3"/>
  <c r="L139" i="3"/>
  <c r="J139" i="3"/>
  <c r="K139" i="3"/>
  <c r="L155" i="3"/>
  <c r="L183" i="3"/>
  <c r="I194" i="3"/>
  <c r="M12" i="5"/>
  <c r="K12" i="5"/>
  <c r="I12" i="5"/>
  <c r="U48" i="5"/>
  <c r="W48" i="5"/>
  <c r="S48" i="5"/>
  <c r="K27" i="6"/>
  <c r="I27" i="6"/>
  <c r="J27" i="6"/>
  <c r="N32" i="8"/>
  <c r="O15" i="9"/>
  <c r="L61" i="2"/>
  <c r="K61" i="2"/>
  <c r="J61" i="2"/>
  <c r="K42" i="3"/>
  <c r="J42" i="3"/>
  <c r="J112" i="3"/>
  <c r="K112" i="3"/>
  <c r="K210" i="3"/>
  <c r="J210" i="3"/>
  <c r="J214" i="3"/>
  <c r="K214" i="3"/>
  <c r="J218" i="3"/>
  <c r="K218" i="3"/>
  <c r="R50" i="6"/>
  <c r="Q50" i="6"/>
  <c r="K25" i="6"/>
  <c r="R46" i="6"/>
  <c r="Q46" i="6"/>
  <c r="J9" i="8"/>
  <c r="J12" i="8"/>
  <c r="J40" i="8"/>
  <c r="L120" i="8"/>
  <c r="N209" i="8"/>
  <c r="L261" i="8"/>
  <c r="K13" i="9"/>
  <c r="E19" i="9"/>
  <c r="J42" i="10"/>
  <c r="L23" i="12"/>
  <c r="K23" i="12"/>
  <c r="L12" i="2"/>
  <c r="K12" i="2"/>
  <c r="J12" i="2"/>
  <c r="J23" i="2"/>
  <c r="L23" i="2"/>
  <c r="K23" i="2"/>
  <c r="L11" i="2"/>
  <c r="K11" i="2"/>
  <c r="J11" i="2"/>
  <c r="L22" i="2"/>
  <c r="K22" i="2"/>
  <c r="J22" i="2"/>
  <c r="G43" i="2"/>
  <c r="K74" i="2"/>
  <c r="J74" i="2"/>
  <c r="L143" i="3"/>
  <c r="J143" i="3"/>
  <c r="K143" i="3"/>
  <c r="L159" i="3"/>
  <c r="L179" i="3"/>
  <c r="I190" i="3"/>
  <c r="K45" i="5"/>
  <c r="I45" i="5"/>
  <c r="J15" i="8"/>
  <c r="N229" i="8"/>
  <c r="I17" i="2"/>
  <c r="L14" i="2"/>
  <c r="J14" i="2"/>
  <c r="K14" i="2"/>
  <c r="L9" i="2"/>
  <c r="K9" i="2"/>
  <c r="J9" i="2"/>
  <c r="I67" i="2"/>
  <c r="L64" i="2"/>
  <c r="K64" i="2"/>
  <c r="J64" i="2"/>
  <c r="K52" i="3"/>
  <c r="J52" i="3"/>
  <c r="E114" i="3"/>
  <c r="L136" i="3"/>
  <c r="J136" i="3"/>
  <c r="K136" i="3"/>
  <c r="L140" i="3"/>
  <c r="J140" i="3"/>
  <c r="K140" i="3"/>
  <c r="L144" i="3"/>
  <c r="J144" i="3"/>
  <c r="K144" i="3"/>
  <c r="I28" i="5"/>
  <c r="K28" i="5"/>
  <c r="M35" i="5"/>
  <c r="I35" i="5"/>
  <c r="K35" i="5"/>
  <c r="U38" i="5"/>
  <c r="S38" i="5"/>
  <c r="I50" i="6"/>
  <c r="J50" i="6"/>
  <c r="K34" i="6"/>
  <c r="I34" i="6"/>
  <c r="J34" i="6"/>
  <c r="L9" i="8"/>
  <c r="L40" i="8"/>
  <c r="L100" i="8"/>
  <c r="J196" i="8"/>
  <c r="J237" i="8"/>
  <c r="M13" i="9"/>
  <c r="I19" i="9"/>
  <c r="D36" i="11"/>
  <c r="K52" i="12"/>
  <c r="S13" i="12"/>
  <c r="T13" i="12"/>
  <c r="K43" i="3"/>
  <c r="J43" i="3"/>
  <c r="J211" i="3"/>
  <c r="K211" i="3"/>
  <c r="U14" i="5"/>
  <c r="S14" i="5"/>
  <c r="I47" i="6"/>
  <c r="J47" i="6"/>
  <c r="J13" i="8"/>
  <c r="I11" i="9"/>
  <c r="U29" i="12"/>
  <c r="L7" i="2"/>
  <c r="K7" i="2"/>
  <c r="J7" i="2"/>
  <c r="L62" i="2"/>
  <c r="K62" i="2"/>
  <c r="J62" i="2"/>
  <c r="E120" i="3"/>
  <c r="L137" i="3"/>
  <c r="J137" i="3"/>
  <c r="K137" i="3"/>
  <c r="L141" i="3"/>
  <c r="J141" i="3"/>
  <c r="K141" i="3"/>
  <c r="L145" i="3"/>
  <c r="J145" i="3"/>
  <c r="K145" i="3"/>
  <c r="L153" i="3"/>
  <c r="L157" i="3"/>
  <c r="L161" i="3"/>
  <c r="I188" i="3"/>
  <c r="L177" i="3"/>
  <c r="L181" i="3"/>
  <c r="I192" i="3"/>
  <c r="I196" i="3"/>
  <c r="L185" i="3"/>
  <c r="J185" i="3"/>
  <c r="K185" i="3"/>
  <c r="W28" i="5"/>
  <c r="S19" i="6"/>
  <c r="Q19" i="6"/>
  <c r="R19" i="6"/>
  <c r="K41" i="6"/>
  <c r="L13" i="8"/>
  <c r="L193" i="8"/>
  <c r="L276" i="8"/>
  <c r="K11" i="9"/>
  <c r="G17" i="9"/>
  <c r="L57" i="10"/>
  <c r="J18" i="14"/>
  <c r="I18" i="14"/>
  <c r="E42" i="2"/>
  <c r="E117" i="3"/>
  <c r="K215" i="3"/>
  <c r="J215" i="3"/>
  <c r="L37" i="8"/>
  <c r="D106" i="11"/>
  <c r="E65" i="14"/>
  <c r="I18" i="2"/>
  <c r="L15" i="2"/>
  <c r="K15" i="2"/>
  <c r="J15" i="2"/>
  <c r="L10" i="2"/>
  <c r="K10" i="2"/>
  <c r="J10" i="2"/>
  <c r="L57" i="2"/>
  <c r="K57" i="2"/>
  <c r="J57" i="2"/>
  <c r="I68" i="2"/>
  <c r="L65" i="2"/>
  <c r="K65" i="2"/>
  <c r="J65" i="2"/>
  <c r="K44" i="3"/>
  <c r="J44" i="3"/>
  <c r="K59" i="3"/>
  <c r="J59" i="3"/>
  <c r="W8" i="5"/>
  <c r="U8" i="5"/>
  <c r="S8" i="5"/>
  <c r="M10" i="5"/>
  <c r="M34" i="5"/>
  <c r="S37" i="5"/>
  <c r="U37" i="5"/>
  <c r="Q11" i="6"/>
  <c r="R11" i="6"/>
  <c r="S17" i="6"/>
  <c r="L21" i="8"/>
  <c r="N31" i="8"/>
  <c r="N252" i="8"/>
  <c r="G9" i="9"/>
  <c r="O17" i="9"/>
  <c r="Q20" i="9"/>
  <c r="T20" i="12"/>
  <c r="S20" i="12"/>
  <c r="I21" i="14"/>
  <c r="J21" i="14"/>
  <c r="E118" i="3"/>
  <c r="L138" i="3"/>
  <c r="J138" i="3"/>
  <c r="K138" i="3"/>
  <c r="L158" i="3"/>
  <c r="L178" i="3"/>
  <c r="J42" i="8"/>
  <c r="L235" i="8"/>
  <c r="I9" i="9"/>
  <c r="E15" i="9"/>
  <c r="Q17" i="9"/>
  <c r="J40" i="10"/>
  <c r="D63" i="11"/>
  <c r="L6" i="12"/>
  <c r="K6" i="12"/>
  <c r="T49" i="12"/>
  <c r="S49" i="12"/>
  <c r="L59" i="2"/>
  <c r="K59" i="2"/>
  <c r="J59" i="2"/>
  <c r="J58" i="3"/>
  <c r="K58" i="3"/>
  <c r="M51" i="5"/>
  <c r="L13" i="2"/>
  <c r="J13" i="2"/>
  <c r="K13" i="2"/>
  <c r="L24" i="2"/>
  <c r="K24" i="2"/>
  <c r="J24" i="2"/>
  <c r="E43" i="2"/>
  <c r="L60" i="2"/>
  <c r="J60" i="2"/>
  <c r="K60" i="2"/>
  <c r="J50" i="3"/>
  <c r="K50" i="3"/>
  <c r="L142" i="3"/>
  <c r="J142" i="3"/>
  <c r="K142" i="3"/>
  <c r="L154" i="3"/>
  <c r="L162" i="3"/>
  <c r="L182" i="3"/>
  <c r="K15" i="5"/>
  <c r="M15" i="5"/>
  <c r="I15" i="5"/>
  <c r="K20" i="6"/>
  <c r="I20" i="6"/>
  <c r="J20" i="6"/>
  <c r="S26" i="6"/>
  <c r="Q26" i="6"/>
  <c r="R26" i="6"/>
  <c r="K21" i="2"/>
  <c r="J21" i="2"/>
  <c r="L8" i="2"/>
  <c r="K8" i="2"/>
  <c r="J8" i="2"/>
  <c r="J16" i="2"/>
  <c r="K16" i="2"/>
  <c r="L63" i="2"/>
  <c r="K63" i="2"/>
  <c r="J63" i="2"/>
  <c r="J60" i="3"/>
  <c r="K60" i="3"/>
  <c r="S46" i="5"/>
  <c r="U46" i="5"/>
  <c r="M24" i="5"/>
  <c r="U27" i="5"/>
  <c r="W27" i="5"/>
  <c r="S27" i="5"/>
  <c r="K12" i="6"/>
  <c r="I12" i="6"/>
  <c r="J12" i="6"/>
  <c r="K18" i="6"/>
  <c r="J18" i="6"/>
  <c r="I18" i="6"/>
  <c r="Q39" i="6"/>
  <c r="R39" i="6"/>
  <c r="S39" i="6"/>
  <c r="L126" i="8"/>
  <c r="L167" i="8"/>
  <c r="L219" i="8"/>
  <c r="Q9" i="9"/>
  <c r="M15" i="9"/>
  <c r="M21" i="9"/>
  <c r="L35" i="10"/>
  <c r="D15" i="11"/>
  <c r="L135" i="3"/>
  <c r="J135" i="3"/>
  <c r="K135" i="3"/>
  <c r="L163" i="3"/>
  <c r="L175" i="3"/>
  <c r="I186" i="3"/>
  <c r="W10" i="5"/>
  <c r="U10" i="5"/>
  <c r="S10" i="5"/>
  <c r="L12" i="10"/>
  <c r="L36" i="10"/>
  <c r="T27" i="12"/>
  <c r="S27" i="12"/>
  <c r="V27" i="12"/>
  <c r="K60" i="15"/>
  <c r="I60" i="15"/>
  <c r="M7" i="5"/>
  <c r="K7" i="5"/>
  <c r="I7" i="5"/>
  <c r="U24" i="5"/>
  <c r="S24" i="5"/>
  <c r="K31" i="5"/>
  <c r="I31" i="5"/>
  <c r="S34" i="5"/>
  <c r="U34" i="5"/>
  <c r="W34" i="5"/>
  <c r="U41" i="5"/>
  <c r="S41" i="5"/>
  <c r="M48" i="5"/>
  <c r="K48" i="5"/>
  <c r="I48" i="5"/>
  <c r="W51" i="5"/>
  <c r="U51" i="5"/>
  <c r="S51" i="5"/>
  <c r="J11" i="6"/>
  <c r="I11" i="6"/>
  <c r="R18" i="6"/>
  <c r="S18" i="6"/>
  <c r="Q18" i="6"/>
  <c r="J19" i="6"/>
  <c r="K19" i="6"/>
  <c r="I19" i="6"/>
  <c r="S25" i="6"/>
  <c r="J26" i="6"/>
  <c r="K26" i="6"/>
  <c r="I26" i="6"/>
  <c r="Q47" i="6"/>
  <c r="R47" i="6"/>
  <c r="N11" i="8"/>
  <c r="L12" i="8"/>
  <c r="J14" i="8"/>
  <c r="J33" i="8"/>
  <c r="L39" i="8"/>
  <c r="J41" i="8"/>
  <c r="L163" i="8"/>
  <c r="L234" i="8"/>
  <c r="O10" i="9"/>
  <c r="E12" i="9"/>
  <c r="Q12" i="9"/>
  <c r="G14" i="9"/>
  <c r="I16" i="9"/>
  <c r="K18" i="9"/>
  <c r="O21" i="9"/>
  <c r="D10" i="11"/>
  <c r="D16" i="11"/>
  <c r="D43" i="11"/>
  <c r="D58" i="11"/>
  <c r="D64" i="11"/>
  <c r="D79" i="11"/>
  <c r="D86" i="11"/>
  <c r="L8" i="12"/>
  <c r="J8" i="12"/>
  <c r="I8" i="12"/>
  <c r="K8" i="12"/>
  <c r="K13" i="12"/>
  <c r="I13" i="12"/>
  <c r="J13" i="12"/>
  <c r="U15" i="12"/>
  <c r="L25" i="12"/>
  <c r="K25" i="12"/>
  <c r="I25" i="12"/>
  <c r="J25" i="12"/>
  <c r="U31" i="12"/>
  <c r="U33" i="12"/>
  <c r="L35" i="12"/>
  <c r="K35" i="12"/>
  <c r="I35" i="12"/>
  <c r="J35" i="12"/>
  <c r="U37" i="12"/>
  <c r="L39" i="12"/>
  <c r="K39" i="12"/>
  <c r="I39" i="12"/>
  <c r="J39" i="12"/>
  <c r="U41" i="12"/>
  <c r="L43" i="12"/>
  <c r="K43" i="12"/>
  <c r="I43" i="12"/>
  <c r="J43" i="12"/>
  <c r="U45" i="12"/>
  <c r="K47" i="12"/>
  <c r="I47" i="12"/>
  <c r="J47" i="12"/>
  <c r="U49" i="12"/>
  <c r="K51" i="12"/>
  <c r="I51" i="12"/>
  <c r="J51" i="12"/>
  <c r="U53" i="12"/>
  <c r="U57" i="12"/>
  <c r="I36" i="13"/>
  <c r="J36" i="13"/>
  <c r="I53" i="13"/>
  <c r="J53" i="13"/>
  <c r="C51" i="14"/>
  <c r="F135" i="14"/>
  <c r="K129" i="15"/>
  <c r="I129" i="15"/>
  <c r="D44" i="11"/>
  <c r="U17" i="12"/>
  <c r="K27" i="12"/>
  <c r="I27" i="12"/>
  <c r="J27" i="12"/>
  <c r="T31" i="12"/>
  <c r="S31" i="12"/>
  <c r="T33" i="12"/>
  <c r="S33" i="12"/>
  <c r="T37" i="12"/>
  <c r="S37" i="12"/>
  <c r="E121" i="14"/>
  <c r="K57" i="3"/>
  <c r="J57" i="3"/>
  <c r="U7" i="5"/>
  <c r="S7" i="5"/>
  <c r="W7" i="5"/>
  <c r="S15" i="5"/>
  <c r="U15" i="5"/>
  <c r="W35" i="5"/>
  <c r="U35" i="5"/>
  <c r="S35" i="5"/>
  <c r="K42" i="5"/>
  <c r="I42" i="5"/>
  <c r="I52" i="5"/>
  <c r="M52" i="5"/>
  <c r="K52" i="5"/>
  <c r="K17" i="6"/>
  <c r="I39" i="6"/>
  <c r="K39" i="6"/>
  <c r="J39" i="6"/>
  <c r="R45" i="6"/>
  <c r="Q45" i="6"/>
  <c r="R52" i="6"/>
  <c r="Q52" i="6"/>
  <c r="J16" i="8"/>
  <c r="L33" i="8"/>
  <c r="L41" i="8"/>
  <c r="L187" i="8"/>
  <c r="L207" i="8"/>
  <c r="Q10" i="9"/>
  <c r="K14" i="9"/>
  <c r="I20" i="9"/>
  <c r="L10" i="10"/>
  <c r="J33" i="10"/>
  <c r="D11" i="11"/>
  <c r="D87" i="11"/>
  <c r="T17" i="12"/>
  <c r="S17" i="12"/>
  <c r="C107" i="14"/>
  <c r="N9" i="8"/>
  <c r="L10" i="8"/>
  <c r="L15" i="8"/>
  <c r="L16" i="8"/>
  <c r="J18" i="8"/>
  <c r="J31" i="8"/>
  <c r="J34" i="8"/>
  <c r="L43" i="8"/>
  <c r="K9" i="9"/>
  <c r="M11" i="9"/>
  <c r="E13" i="9"/>
  <c r="O13" i="9"/>
  <c r="G15" i="9"/>
  <c r="Q15" i="9"/>
  <c r="I17" i="9"/>
  <c r="K19" i="9"/>
  <c r="G21" i="9"/>
  <c r="L20" i="10"/>
  <c r="J31" i="10"/>
  <c r="D12" i="11"/>
  <c r="D39" i="11"/>
  <c r="D54" i="11"/>
  <c r="D60" i="11"/>
  <c r="D82" i="11"/>
  <c r="K15" i="12"/>
  <c r="I15" i="12"/>
  <c r="J15" i="12"/>
  <c r="U21" i="12"/>
  <c r="K31" i="12"/>
  <c r="I31" i="12"/>
  <c r="J31" i="12"/>
  <c r="F20" i="13"/>
  <c r="J11" i="14"/>
  <c r="I11" i="14"/>
  <c r="E107" i="14"/>
  <c r="D38" i="11"/>
  <c r="D107" i="11"/>
  <c r="L10" i="12"/>
  <c r="J10" i="12"/>
  <c r="I10" i="12"/>
  <c r="K10" i="12"/>
  <c r="T24" i="12"/>
  <c r="S24" i="12"/>
  <c r="T41" i="12"/>
  <c r="S41" i="12"/>
  <c r="T45" i="12"/>
  <c r="S45" i="12"/>
  <c r="T57" i="12"/>
  <c r="S57" i="12"/>
  <c r="V57" i="12"/>
  <c r="K49" i="3"/>
  <c r="J49" i="3"/>
  <c r="U25" i="5"/>
  <c r="S25" i="5"/>
  <c r="W25" i="5"/>
  <c r="L32" i="5"/>
  <c r="K32" i="5"/>
  <c r="J32" i="5"/>
  <c r="I32" i="5"/>
  <c r="W52" i="5"/>
  <c r="Q16" i="6"/>
  <c r="S16" i="6"/>
  <c r="R16" i="6"/>
  <c r="Q31" i="6"/>
  <c r="R31" i="6"/>
  <c r="R38" i="6"/>
  <c r="Q38" i="6"/>
  <c r="J46" i="6"/>
  <c r="I46" i="6"/>
  <c r="J10" i="8"/>
  <c r="L14" i="8"/>
  <c r="J17" i="8"/>
  <c r="L128" i="8"/>
  <c r="N186" i="8"/>
  <c r="O18" i="9"/>
  <c r="L16" i="10"/>
  <c r="D32" i="11"/>
  <c r="D59" i="11"/>
  <c r="D102" i="11"/>
  <c r="U19" i="12"/>
  <c r="V26" i="12"/>
  <c r="T26" i="12"/>
  <c r="S26" i="12"/>
  <c r="O9" i="16"/>
  <c r="J11" i="8"/>
  <c r="L17" i="8"/>
  <c r="J19" i="8"/>
  <c r="N33" i="8"/>
  <c r="J36" i="8"/>
  <c r="I10" i="9"/>
  <c r="K12" i="9"/>
  <c r="M14" i="9"/>
  <c r="E16" i="9"/>
  <c r="O16" i="9"/>
  <c r="G18" i="9"/>
  <c r="Q18" i="9"/>
  <c r="M19" i="9"/>
  <c r="K20" i="9"/>
  <c r="D19" i="11"/>
  <c r="D34" i="11"/>
  <c r="D40" i="11"/>
  <c r="D67" i="11"/>
  <c r="D103" i="11"/>
  <c r="D110" i="11"/>
  <c r="U6" i="12"/>
  <c r="K17" i="12"/>
  <c r="U23" i="12"/>
  <c r="K33" i="12"/>
  <c r="U35" i="12"/>
  <c r="L37" i="12"/>
  <c r="K37" i="12"/>
  <c r="U39" i="12"/>
  <c r="L41" i="12"/>
  <c r="K41" i="12"/>
  <c r="U43" i="12"/>
  <c r="K45" i="12"/>
  <c r="U47" i="12"/>
  <c r="K49" i="12"/>
  <c r="U51" i="12"/>
  <c r="U55" i="12"/>
  <c r="C93" i="14"/>
  <c r="D31" i="11"/>
  <c r="T15" i="12"/>
  <c r="S15" i="12"/>
  <c r="T53" i="12"/>
  <c r="S53" i="12"/>
  <c r="V53" i="12"/>
  <c r="K41" i="3"/>
  <c r="J41" i="3"/>
  <c r="K9" i="5"/>
  <c r="I9" i="5"/>
  <c r="M9" i="5"/>
  <c r="M22" i="5"/>
  <c r="U45" i="5"/>
  <c r="S45" i="5"/>
  <c r="L102" i="8"/>
  <c r="N163" i="8"/>
  <c r="G10" i="9"/>
  <c r="I12" i="9"/>
  <c r="M16" i="9"/>
  <c r="E21" i="9"/>
  <c r="L39" i="10"/>
  <c r="D18" i="11"/>
  <c r="D66" i="11"/>
  <c r="K29" i="12"/>
  <c r="I29" i="12"/>
  <c r="J29" i="12"/>
  <c r="F121" i="14"/>
  <c r="V19" i="17"/>
  <c r="U19" i="17"/>
  <c r="N10" i="8"/>
  <c r="L18" i="8"/>
  <c r="J20" i="8"/>
  <c r="J21" i="8"/>
  <c r="L31" i="8"/>
  <c r="L35" i="8"/>
  <c r="J37" i="8"/>
  <c r="O9" i="9"/>
  <c r="E11" i="9"/>
  <c r="Q11" i="9"/>
  <c r="G13" i="9"/>
  <c r="I15" i="9"/>
  <c r="K17" i="9"/>
  <c r="K21" i="9"/>
  <c r="D14" i="11"/>
  <c r="D20" i="11"/>
  <c r="D55" i="11"/>
  <c r="D62" i="11"/>
  <c r="D83" i="11"/>
  <c r="D90" i="11"/>
  <c r="F53" i="12"/>
  <c r="U8" i="12"/>
  <c r="U13" i="12"/>
  <c r="K19" i="12"/>
  <c r="U25" i="12"/>
  <c r="E23" i="14"/>
  <c r="C163" i="14"/>
  <c r="K146" i="15"/>
  <c r="I146" i="15"/>
  <c r="E149" i="17"/>
  <c r="L19" i="25"/>
  <c r="H17" i="2"/>
  <c r="H18" i="2"/>
  <c r="H67" i="2"/>
  <c r="H68" i="2"/>
  <c r="K61" i="3"/>
  <c r="J61" i="3"/>
  <c r="W11" i="5"/>
  <c r="W50" i="5"/>
  <c r="S12" i="6"/>
  <c r="S20" i="6"/>
  <c r="S27" i="6"/>
  <c r="S34" i="6"/>
  <c r="S41" i="6"/>
  <c r="L11" i="8"/>
  <c r="L19" i="8"/>
  <c r="L20" i="8"/>
  <c r="J32" i="8"/>
  <c r="L36" i="8"/>
  <c r="J38" i="8"/>
  <c r="K10" i="9"/>
  <c r="M12" i="9"/>
  <c r="E14" i="9"/>
  <c r="O14" i="9"/>
  <c r="G16" i="9"/>
  <c r="Q16" i="9"/>
  <c r="I18" i="9"/>
  <c r="Q19" i="9"/>
  <c r="D8" i="11"/>
  <c r="D35" i="11"/>
  <c r="D42" i="11"/>
  <c r="D56" i="11"/>
  <c r="D78" i="11"/>
  <c r="D111" i="11"/>
  <c r="U56" i="12"/>
  <c r="F55" i="12"/>
  <c r="U10" i="12"/>
  <c r="L21" i="12"/>
  <c r="K21" i="12"/>
  <c r="I21" i="12"/>
  <c r="J21" i="12"/>
  <c r="U27" i="12"/>
  <c r="F79" i="14"/>
  <c r="E37" i="14"/>
  <c r="F51" i="14"/>
  <c r="C135" i="14"/>
  <c r="E149" i="14"/>
  <c r="F163" i="14"/>
  <c r="K95" i="15"/>
  <c r="I95" i="15"/>
  <c r="E8" i="18"/>
  <c r="D23" i="14"/>
  <c r="J19" i="14"/>
  <c r="I19" i="14"/>
  <c r="F37" i="14"/>
  <c r="C121" i="14"/>
  <c r="E135" i="14"/>
  <c r="F149" i="14"/>
  <c r="K112" i="15"/>
  <c r="I112" i="15"/>
  <c r="C79" i="14"/>
  <c r="E93" i="14"/>
  <c r="F107" i="14"/>
  <c r="K26" i="15"/>
  <c r="I26" i="15"/>
  <c r="J139" i="13"/>
  <c r="I139" i="13"/>
  <c r="P23" i="14"/>
  <c r="C65" i="14"/>
  <c r="E79" i="14"/>
  <c r="F93" i="14"/>
  <c r="K43" i="15"/>
  <c r="I43" i="15"/>
  <c r="I13" i="14"/>
  <c r="J13" i="14"/>
  <c r="C37" i="14"/>
  <c r="E51" i="14"/>
  <c r="F65" i="14"/>
  <c r="C149" i="14"/>
  <c r="E163" i="14"/>
  <c r="Q12" i="18"/>
  <c r="J12" i="14"/>
  <c r="I12" i="14"/>
  <c r="I20" i="14"/>
  <c r="J20" i="14"/>
  <c r="D37" i="14"/>
  <c r="D51" i="14"/>
  <c r="D65" i="14"/>
  <c r="D79" i="14"/>
  <c r="D93" i="14"/>
  <c r="D107" i="14"/>
  <c r="D121" i="14"/>
  <c r="D135" i="14"/>
  <c r="D149" i="14"/>
  <c r="D163" i="14"/>
  <c r="Y11" i="15"/>
  <c r="X11" i="15"/>
  <c r="W11" i="15"/>
  <c r="Y15" i="15"/>
  <c r="W15" i="15"/>
  <c r="X15" i="15"/>
  <c r="Y19" i="15"/>
  <c r="X19" i="15"/>
  <c r="W19" i="15"/>
  <c r="K37" i="15"/>
  <c r="I37" i="15"/>
  <c r="K54" i="15"/>
  <c r="I54" i="15"/>
  <c r="K71" i="15"/>
  <c r="I71" i="15"/>
  <c r="K88" i="15"/>
  <c r="I88" i="15"/>
  <c r="K123" i="15"/>
  <c r="I123" i="15"/>
  <c r="K140" i="15"/>
  <c r="I140" i="15"/>
  <c r="C51" i="17"/>
  <c r="E79" i="17"/>
  <c r="D149" i="17"/>
  <c r="F22" i="18"/>
  <c r="W134" i="18"/>
  <c r="X152" i="18"/>
  <c r="J20" i="17"/>
  <c r="I20" i="17"/>
  <c r="E23" i="17"/>
  <c r="J46" i="17"/>
  <c r="I46" i="17"/>
  <c r="J59" i="17"/>
  <c r="I59" i="17"/>
  <c r="J128" i="17"/>
  <c r="I128" i="17"/>
  <c r="I146" i="17"/>
  <c r="J146" i="17"/>
  <c r="X14" i="18"/>
  <c r="E36" i="18"/>
  <c r="X67" i="18"/>
  <c r="D78" i="18"/>
  <c r="X122" i="18"/>
  <c r="H274" i="30"/>
  <c r="N7" i="39"/>
  <c r="E20" i="9"/>
  <c r="M20" i="9"/>
  <c r="N10" i="10"/>
  <c r="L13" i="10"/>
  <c r="L17" i="10"/>
  <c r="L21" i="10"/>
  <c r="D80" i="11"/>
  <c r="D84" i="11"/>
  <c r="D88" i="11"/>
  <c r="D100" i="11"/>
  <c r="D104" i="11"/>
  <c r="D108" i="11"/>
  <c r="D112" i="11"/>
  <c r="K12" i="12"/>
  <c r="U12" i="12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V16" i="17"/>
  <c r="U16" i="17"/>
  <c r="H23" i="17"/>
  <c r="J52" i="17"/>
  <c r="I52" i="17"/>
  <c r="H51" i="17"/>
  <c r="J80" i="17"/>
  <c r="I80" i="17"/>
  <c r="J150" i="17"/>
  <c r="I150" i="17"/>
  <c r="H149" i="17"/>
  <c r="E64" i="18"/>
  <c r="D106" i="18"/>
  <c r="F160" i="13"/>
  <c r="G23" i="14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Y9" i="15"/>
  <c r="Y13" i="15"/>
  <c r="Y17" i="15"/>
  <c r="C9" i="16"/>
  <c r="D9" i="17"/>
  <c r="D37" i="17"/>
  <c r="E135" i="17"/>
  <c r="T8" i="18"/>
  <c r="V22" i="18"/>
  <c r="E106" i="18"/>
  <c r="E10" i="9"/>
  <c r="M10" i="9"/>
  <c r="G12" i="9"/>
  <c r="O12" i="9"/>
  <c r="I14" i="9"/>
  <c r="Q14" i="9"/>
  <c r="K16" i="9"/>
  <c r="E18" i="9"/>
  <c r="M18" i="9"/>
  <c r="G20" i="9"/>
  <c r="O20" i="9"/>
  <c r="D77" i="11"/>
  <c r="D81" i="11"/>
  <c r="D85" i="11"/>
  <c r="D89" i="11"/>
  <c r="D101" i="11"/>
  <c r="D105" i="11"/>
  <c r="D109" i="11"/>
  <c r="D113" i="11"/>
  <c r="I15" i="14"/>
  <c r="H23" i="14"/>
  <c r="J15" i="14"/>
  <c r="K152" i="15"/>
  <c r="I152" i="15"/>
  <c r="D9" i="16"/>
  <c r="E9" i="17"/>
  <c r="V20" i="17"/>
  <c r="U20" i="17"/>
  <c r="E37" i="17"/>
  <c r="U8" i="18"/>
  <c r="X23" i="18"/>
  <c r="L148" i="18"/>
  <c r="L32" i="8"/>
  <c r="L34" i="8"/>
  <c r="J35" i="8"/>
  <c r="L38" i="8"/>
  <c r="J39" i="8"/>
  <c r="L42" i="8"/>
  <c r="J43" i="8"/>
  <c r="E9" i="9"/>
  <c r="M9" i="9"/>
  <c r="G11" i="9"/>
  <c r="O11" i="9"/>
  <c r="I13" i="9"/>
  <c r="Q13" i="9"/>
  <c r="K15" i="9"/>
  <c r="E17" i="9"/>
  <c r="M17" i="9"/>
  <c r="G19" i="9"/>
  <c r="O19" i="9"/>
  <c r="I21" i="9"/>
  <c r="D9" i="11"/>
  <c r="D13" i="11"/>
  <c r="D17" i="11"/>
  <c r="D21" i="11"/>
  <c r="D33" i="11"/>
  <c r="D37" i="11"/>
  <c r="D41" i="11"/>
  <c r="D57" i="11"/>
  <c r="D61" i="11"/>
  <c r="D65" i="11"/>
  <c r="J14" i="14"/>
  <c r="I14" i="14"/>
  <c r="J22" i="14"/>
  <c r="I22" i="14"/>
  <c r="C37" i="16"/>
  <c r="J17" i="17"/>
  <c r="I17" i="17"/>
  <c r="V120" i="18"/>
  <c r="K73" i="22"/>
  <c r="J73" i="22"/>
  <c r="I9" i="26"/>
  <c r="K9" i="26"/>
  <c r="J9" i="26"/>
  <c r="D93" i="17"/>
  <c r="L8" i="18"/>
  <c r="T50" i="18"/>
  <c r="T92" i="18"/>
  <c r="X14" i="19"/>
  <c r="D107" i="17"/>
  <c r="M8" i="18"/>
  <c r="M22" i="18"/>
  <c r="D92" i="18"/>
  <c r="W9" i="19"/>
  <c r="K56" i="22"/>
  <c r="J56" i="22"/>
  <c r="L130" i="24"/>
  <c r="O9" i="17"/>
  <c r="O21" i="17"/>
  <c r="E121" i="17"/>
  <c r="E50" i="18"/>
  <c r="I90" i="21"/>
  <c r="H90" i="21"/>
  <c r="J170" i="24"/>
  <c r="J43" i="25"/>
  <c r="P9" i="17"/>
  <c r="P21" i="17"/>
  <c r="D79" i="17"/>
  <c r="D8" i="18"/>
  <c r="M36" i="18"/>
  <c r="Q13" i="21"/>
  <c r="Q18" i="21"/>
  <c r="J19" i="24"/>
  <c r="J105" i="24"/>
  <c r="J59" i="25"/>
  <c r="I99" i="21"/>
  <c r="I142" i="21"/>
  <c r="K38" i="22"/>
  <c r="J38" i="22"/>
  <c r="K85" i="22"/>
  <c r="J85" i="22"/>
  <c r="L20" i="24"/>
  <c r="L190" i="24"/>
  <c r="W23" i="19"/>
  <c r="I26" i="21"/>
  <c r="I40" i="21"/>
  <c r="I86" i="21"/>
  <c r="I105" i="21"/>
  <c r="W65" i="19"/>
  <c r="L238" i="24"/>
  <c r="J33" i="25"/>
  <c r="J126" i="24"/>
  <c r="J148" i="24"/>
  <c r="L209" i="24"/>
  <c r="F17" i="25"/>
  <c r="Q11" i="21"/>
  <c r="I18" i="21"/>
  <c r="K107" i="22"/>
  <c r="J107" i="22"/>
  <c r="L34" i="24"/>
  <c r="I16" i="21"/>
  <c r="Q19" i="21"/>
  <c r="I30" i="21"/>
  <c r="I82" i="21"/>
  <c r="K55" i="22"/>
  <c r="J55" i="22"/>
  <c r="L17" i="24"/>
  <c r="J189" i="24"/>
  <c r="L218" i="24"/>
  <c r="I67" i="21"/>
  <c r="I136" i="21"/>
  <c r="K152" i="22"/>
  <c r="J152" i="22"/>
  <c r="J98" i="24"/>
  <c r="L165" i="24"/>
  <c r="F9" i="25"/>
  <c r="J58" i="25"/>
  <c r="J31" i="24"/>
  <c r="L43" i="24"/>
  <c r="J261" i="24"/>
  <c r="H16" i="25"/>
  <c r="J34" i="25"/>
  <c r="I12" i="21"/>
  <c r="I14" i="21"/>
  <c r="H14" i="21"/>
  <c r="I31" i="21"/>
  <c r="I58" i="21"/>
  <c r="H58" i="21"/>
  <c r="H62" i="21"/>
  <c r="I62" i="21"/>
  <c r="I76" i="21"/>
  <c r="H76" i="21"/>
  <c r="I119" i="21"/>
  <c r="I126" i="21"/>
  <c r="H126" i="21"/>
  <c r="I132" i="21"/>
  <c r="H132" i="21"/>
  <c r="L98" i="24"/>
  <c r="L194" i="24"/>
  <c r="J214" i="24"/>
  <c r="N255" i="24"/>
  <c r="H21" i="25"/>
  <c r="J84" i="25"/>
  <c r="I32" i="21"/>
  <c r="I59" i="21"/>
  <c r="I63" i="21"/>
  <c r="I101" i="21"/>
  <c r="I108" i="21"/>
  <c r="I114" i="21"/>
  <c r="K39" i="22"/>
  <c r="J39" i="22"/>
  <c r="K95" i="22"/>
  <c r="J95" i="22"/>
  <c r="L142" i="24"/>
  <c r="N185" i="24"/>
  <c r="J233" i="24"/>
  <c r="L256" i="24"/>
  <c r="J266" i="24"/>
  <c r="J38" i="25"/>
  <c r="J54" i="25"/>
  <c r="K78" i="26"/>
  <c r="I46" i="21"/>
  <c r="I69" i="21"/>
  <c r="I73" i="21"/>
  <c r="I161" i="21"/>
  <c r="J107" i="24"/>
  <c r="L195" i="24"/>
  <c r="J39" i="25"/>
  <c r="K60" i="26"/>
  <c r="K81" i="26"/>
  <c r="L14" i="25"/>
  <c r="K110" i="26"/>
  <c r="J110" i="26"/>
  <c r="I110" i="26"/>
  <c r="N10" i="24"/>
  <c r="J21" i="24"/>
  <c r="L97" i="24"/>
  <c r="J130" i="24"/>
  <c r="N142" i="24"/>
  <c r="L146" i="24"/>
  <c r="J195" i="24"/>
  <c r="J219" i="24"/>
  <c r="N257" i="24"/>
  <c r="K66" i="26"/>
  <c r="K102" i="26"/>
  <c r="J102" i="26"/>
  <c r="I102" i="26"/>
  <c r="J42" i="30"/>
  <c r="I10" i="21"/>
  <c r="J38" i="24"/>
  <c r="L105" i="24"/>
  <c r="J109" i="24"/>
  <c r="L148" i="24"/>
  <c r="J241" i="24"/>
  <c r="H39" i="25"/>
  <c r="H61" i="25"/>
  <c r="K41" i="26"/>
  <c r="J41" i="26"/>
  <c r="I41" i="26"/>
  <c r="K51" i="26"/>
  <c r="D119" i="22"/>
  <c r="L19" i="24"/>
  <c r="N31" i="24"/>
  <c r="J128" i="24"/>
  <c r="J144" i="24"/>
  <c r="J175" i="24"/>
  <c r="N187" i="24"/>
  <c r="J265" i="24"/>
  <c r="H12" i="25"/>
  <c r="H17" i="25"/>
  <c r="J56" i="25"/>
  <c r="H81" i="25"/>
  <c r="K83" i="26"/>
  <c r="L10" i="24"/>
  <c r="J36" i="24"/>
  <c r="L103" i="24"/>
  <c r="J120" i="24"/>
  <c r="J124" i="24"/>
  <c r="L128" i="24"/>
  <c r="J142" i="24"/>
  <c r="J146" i="24"/>
  <c r="L150" i="24"/>
  <c r="J167" i="24"/>
  <c r="L172" i="24"/>
  <c r="L208" i="24"/>
  <c r="J213" i="24"/>
  <c r="J218" i="24"/>
  <c r="L260" i="24"/>
  <c r="L265" i="24"/>
  <c r="N9" i="25"/>
  <c r="H31" i="25"/>
  <c r="K16" i="26"/>
  <c r="J12" i="24"/>
  <c r="N33" i="24"/>
  <c r="J35" i="24"/>
  <c r="L102" i="24"/>
  <c r="J104" i="24"/>
  <c r="J131" i="24"/>
  <c r="L144" i="24"/>
  <c r="L207" i="24"/>
  <c r="L214" i="24"/>
  <c r="L234" i="24"/>
  <c r="L239" i="24"/>
  <c r="L266" i="24"/>
  <c r="H10" i="25"/>
  <c r="J32" i="25"/>
  <c r="H76" i="25"/>
  <c r="K14" i="26"/>
  <c r="K24" i="26"/>
  <c r="K85" i="26"/>
  <c r="K117" i="26"/>
  <c r="K154" i="26"/>
  <c r="H14" i="30"/>
  <c r="L16" i="24"/>
  <c r="J18" i="24"/>
  <c r="N97" i="24"/>
  <c r="L104" i="24"/>
  <c r="J106" i="24"/>
  <c r="J119" i="24"/>
  <c r="J129" i="24"/>
  <c r="L131" i="24"/>
  <c r="L141" i="24"/>
  <c r="J143" i="24"/>
  <c r="J147" i="24"/>
  <c r="L149" i="24"/>
  <c r="L151" i="24"/>
  <c r="J171" i="24"/>
  <c r="L196" i="24"/>
  <c r="N209" i="24"/>
  <c r="J217" i="24"/>
  <c r="L261" i="24"/>
  <c r="L15" i="25"/>
  <c r="J40" i="25"/>
  <c r="K33" i="26"/>
  <c r="J33" i="26"/>
  <c r="I33" i="26"/>
  <c r="K93" i="26"/>
  <c r="J11" i="24"/>
  <c r="L18" i="24"/>
  <c r="J20" i="24"/>
  <c r="J32" i="24"/>
  <c r="L35" i="24"/>
  <c r="J99" i="24"/>
  <c r="J127" i="24"/>
  <c r="J145" i="24"/>
  <c r="J166" i="24"/>
  <c r="L191" i="24"/>
  <c r="J210" i="24"/>
  <c r="J237" i="24"/>
  <c r="H13" i="25"/>
  <c r="F21" i="25"/>
  <c r="J35" i="25"/>
  <c r="H43" i="25"/>
  <c r="H55" i="25"/>
  <c r="J79" i="25"/>
  <c r="K64" i="26"/>
  <c r="K135" i="26"/>
  <c r="L11" i="24"/>
  <c r="L37" i="24"/>
  <c r="J39" i="24"/>
  <c r="L101" i="24"/>
  <c r="J103" i="24"/>
  <c r="L119" i="24"/>
  <c r="J121" i="24"/>
  <c r="J125" i="24"/>
  <c r="L127" i="24"/>
  <c r="L129" i="24"/>
  <c r="N141" i="24"/>
  <c r="L143" i="24"/>
  <c r="L145" i="24"/>
  <c r="L147" i="24"/>
  <c r="J164" i="24"/>
  <c r="L166" i="24"/>
  <c r="J208" i="24"/>
  <c r="L210" i="24"/>
  <c r="J232" i="24"/>
  <c r="L255" i="24"/>
  <c r="L262" i="24"/>
  <c r="F11" i="25"/>
  <c r="L18" i="25"/>
  <c r="H33" i="25"/>
  <c r="H53" i="25"/>
  <c r="J77" i="25"/>
  <c r="K120" i="26"/>
  <c r="L40" i="30"/>
  <c r="K124" i="26"/>
  <c r="K141" i="26"/>
  <c r="I122" i="28"/>
  <c r="K122" i="28"/>
  <c r="L45" i="28"/>
  <c r="J45" i="28"/>
  <c r="K129" i="26"/>
  <c r="F35" i="30"/>
  <c r="J9" i="24"/>
  <c r="N11" i="24"/>
  <c r="J13" i="24"/>
  <c r="L21" i="24"/>
  <c r="L32" i="24"/>
  <c r="L38" i="24"/>
  <c r="J40" i="24"/>
  <c r="N98" i="24"/>
  <c r="L106" i="24"/>
  <c r="J108" i="24"/>
  <c r="L109" i="24"/>
  <c r="L120" i="24"/>
  <c r="J123" i="24"/>
  <c r="L126" i="24"/>
  <c r="N143" i="24"/>
  <c r="L163" i="24"/>
  <c r="L164" i="24"/>
  <c r="J169" i="24"/>
  <c r="L170" i="24"/>
  <c r="J174" i="24"/>
  <c r="J193" i="24"/>
  <c r="N207" i="24"/>
  <c r="L213" i="24"/>
  <c r="J230" i="24"/>
  <c r="L231" i="24"/>
  <c r="L232" i="24"/>
  <c r="J236" i="24"/>
  <c r="J259" i="24"/>
  <c r="L264" i="24"/>
  <c r="J12" i="25"/>
  <c r="H20" i="25"/>
  <c r="J31" i="25"/>
  <c r="H37" i="25"/>
  <c r="J42" i="25"/>
  <c r="J75" i="25"/>
  <c r="J81" i="25"/>
  <c r="K15" i="26"/>
  <c r="K42" i="26"/>
  <c r="K145" i="26"/>
  <c r="F19" i="30"/>
  <c r="L9" i="24"/>
  <c r="L12" i="24"/>
  <c r="J14" i="24"/>
  <c r="J15" i="24"/>
  <c r="J33" i="24"/>
  <c r="L39" i="24"/>
  <c r="J42" i="24"/>
  <c r="L99" i="24"/>
  <c r="L107" i="24"/>
  <c r="L108" i="24"/>
  <c r="N119" i="24"/>
  <c r="N120" i="24"/>
  <c r="L121" i="24"/>
  <c r="J122" i="24"/>
  <c r="L123" i="24"/>
  <c r="L124" i="24"/>
  <c r="L125" i="24"/>
  <c r="J153" i="24"/>
  <c r="N165" i="24"/>
  <c r="J173" i="24"/>
  <c r="L174" i="24"/>
  <c r="J188" i="24"/>
  <c r="J197" i="24"/>
  <c r="L212" i="24"/>
  <c r="L217" i="24"/>
  <c r="L229" i="24"/>
  <c r="L230" i="24"/>
  <c r="J235" i="24"/>
  <c r="L236" i="24"/>
  <c r="J240" i="24"/>
  <c r="J263" i="24"/>
  <c r="J10" i="25"/>
  <c r="L11" i="25"/>
  <c r="J16" i="25"/>
  <c r="H41" i="25"/>
  <c r="H60" i="25"/>
  <c r="H78" i="25"/>
  <c r="J83" i="25"/>
  <c r="K23" i="26"/>
  <c r="K32" i="26"/>
  <c r="K52" i="26"/>
  <c r="K59" i="26"/>
  <c r="K67" i="26"/>
  <c r="K69" i="26"/>
  <c r="K74" i="26"/>
  <c r="K103" i="26"/>
  <c r="K111" i="26"/>
  <c r="K152" i="26"/>
  <c r="J10" i="24"/>
  <c r="L13" i="24"/>
  <c r="L14" i="24"/>
  <c r="J16" i="24"/>
  <c r="N32" i="24"/>
  <c r="L41" i="24"/>
  <c r="J43" i="24"/>
  <c r="J97" i="24"/>
  <c r="J100" i="24"/>
  <c r="J101" i="24"/>
  <c r="L122" i="24"/>
  <c r="J141" i="24"/>
  <c r="J150" i="24"/>
  <c r="J151" i="24"/>
  <c r="J152" i="24"/>
  <c r="L153" i="24"/>
  <c r="N163" i="24"/>
  <c r="L169" i="24"/>
  <c r="J186" i="24"/>
  <c r="L187" i="24"/>
  <c r="L188" i="24"/>
  <c r="J192" i="24"/>
  <c r="J211" i="24"/>
  <c r="L216" i="24"/>
  <c r="N231" i="24"/>
  <c r="J239" i="24"/>
  <c r="L240" i="24"/>
  <c r="J258" i="24"/>
  <c r="J267" i="24"/>
  <c r="L9" i="25"/>
  <c r="F14" i="25"/>
  <c r="J15" i="25"/>
  <c r="J20" i="25"/>
  <c r="H36" i="25"/>
  <c r="H63" i="25"/>
  <c r="H80" i="25"/>
  <c r="J85" i="25"/>
  <c r="K38" i="26"/>
  <c r="K84" i="26"/>
  <c r="K92" i="26"/>
  <c r="K101" i="26"/>
  <c r="K121" i="26"/>
  <c r="K128" i="26"/>
  <c r="K136" i="26"/>
  <c r="K138" i="26"/>
  <c r="K155" i="26"/>
  <c r="N9" i="24"/>
  <c r="L15" i="24"/>
  <c r="J17" i="24"/>
  <c r="J34" i="24"/>
  <c r="L42" i="24"/>
  <c r="N99" i="24"/>
  <c r="L100" i="24"/>
  <c r="J102" i="24"/>
  <c r="N121" i="24"/>
  <c r="J149" i="24"/>
  <c r="L152" i="24"/>
  <c r="L168" i="24"/>
  <c r="L173" i="24"/>
  <c r="L185" i="24"/>
  <c r="L186" i="24"/>
  <c r="J191" i="24"/>
  <c r="L192" i="24"/>
  <c r="J196" i="24"/>
  <c r="J215" i="24"/>
  <c r="N229" i="24"/>
  <c r="L235" i="24"/>
  <c r="J256" i="24"/>
  <c r="L257" i="24"/>
  <c r="L258" i="24"/>
  <c r="J262" i="24"/>
  <c r="N11" i="25"/>
  <c r="F13" i="25"/>
  <c r="F18" i="25"/>
  <c r="J19" i="25"/>
  <c r="H35" i="25"/>
  <c r="J36" i="25"/>
  <c r="H40" i="25"/>
  <c r="H59" i="25"/>
  <c r="J60" i="25"/>
  <c r="J63" i="25"/>
  <c r="H77" i="25"/>
  <c r="J80" i="25"/>
  <c r="H82" i="25"/>
  <c r="K8" i="26"/>
  <c r="K55" i="26"/>
  <c r="K72" i="26"/>
  <c r="K107" i="26"/>
  <c r="K153" i="26"/>
  <c r="L31" i="24"/>
  <c r="L33" i="24"/>
  <c r="L36" i="24"/>
  <c r="J37" i="24"/>
  <c r="L40" i="24"/>
  <c r="J41" i="24"/>
  <c r="H9" i="25"/>
  <c r="L10" i="25"/>
  <c r="H11" i="25"/>
  <c r="L12" i="25"/>
  <c r="J13" i="25"/>
  <c r="H14" i="25"/>
  <c r="F15" i="25"/>
  <c r="L16" i="25"/>
  <c r="J17" i="25"/>
  <c r="H18" i="25"/>
  <c r="F19" i="25"/>
  <c r="L20" i="25"/>
  <c r="J21" i="25"/>
  <c r="J53" i="25"/>
  <c r="J55" i="25"/>
  <c r="J62" i="25"/>
  <c r="H64" i="25"/>
  <c r="H65" i="25"/>
  <c r="J9" i="25"/>
  <c r="F10" i="25"/>
  <c r="N10" i="25"/>
  <c r="J11" i="25"/>
  <c r="F12" i="25"/>
  <c r="L13" i="25"/>
  <c r="J14" i="25"/>
  <c r="H15" i="25"/>
  <c r="F16" i="25"/>
  <c r="L17" i="25"/>
  <c r="J18" i="25"/>
  <c r="H19" i="25"/>
  <c r="F20" i="25"/>
  <c r="L21" i="25"/>
  <c r="H54" i="25"/>
  <c r="H56" i="25"/>
  <c r="J64" i="25"/>
  <c r="H85" i="25"/>
  <c r="H86" i="25"/>
  <c r="K12" i="26"/>
  <c r="K25" i="26"/>
  <c r="J43" i="26"/>
  <c r="I43" i="26"/>
  <c r="K43" i="26"/>
  <c r="K46" i="26"/>
  <c r="K57" i="26"/>
  <c r="K75" i="26"/>
  <c r="I75" i="26"/>
  <c r="J75" i="26"/>
  <c r="K94" i="26"/>
  <c r="K112" i="26"/>
  <c r="K115" i="26"/>
  <c r="K126" i="26"/>
  <c r="K75" i="28"/>
  <c r="I75" i="28"/>
  <c r="L11" i="30"/>
  <c r="H84" i="30"/>
  <c r="J163" i="24"/>
  <c r="N164" i="24"/>
  <c r="J165" i="24"/>
  <c r="L167" i="24"/>
  <c r="J168" i="24"/>
  <c r="L171" i="24"/>
  <c r="J172" i="24"/>
  <c r="L175" i="24"/>
  <c r="J185" i="24"/>
  <c r="N186" i="24"/>
  <c r="J187" i="24"/>
  <c r="L189" i="24"/>
  <c r="J190" i="24"/>
  <c r="L193" i="24"/>
  <c r="J194" i="24"/>
  <c r="L197" i="24"/>
  <c r="J207" i="24"/>
  <c r="N208" i="24"/>
  <c r="J209" i="24"/>
  <c r="L211" i="24"/>
  <c r="J212" i="24"/>
  <c r="L215" i="24"/>
  <c r="J216" i="24"/>
  <c r="L219" i="24"/>
  <c r="J229" i="24"/>
  <c r="N230" i="24"/>
  <c r="J231" i="24"/>
  <c r="L233" i="24"/>
  <c r="J234" i="24"/>
  <c r="L237" i="24"/>
  <c r="J238" i="24"/>
  <c r="L241" i="24"/>
  <c r="J255" i="24"/>
  <c r="N256" i="24"/>
  <c r="J257" i="24"/>
  <c r="L259" i="24"/>
  <c r="J260" i="24"/>
  <c r="L263" i="24"/>
  <c r="J264" i="24"/>
  <c r="L267" i="24"/>
  <c r="H32" i="25"/>
  <c r="H34" i="25"/>
  <c r="J37" i="25"/>
  <c r="H38" i="25"/>
  <c r="J41" i="25"/>
  <c r="H42" i="25"/>
  <c r="H57" i="25"/>
  <c r="H75" i="25"/>
  <c r="H84" i="25"/>
  <c r="J87" i="25"/>
  <c r="K11" i="26"/>
  <c r="K17" i="26"/>
  <c r="K31" i="26"/>
  <c r="L86" i="30"/>
  <c r="F20" i="30"/>
  <c r="F41" i="30"/>
  <c r="L54" i="30"/>
  <c r="F86" i="30"/>
  <c r="J76" i="25"/>
  <c r="J78" i="25"/>
  <c r="H79" i="25"/>
  <c r="J82" i="25"/>
  <c r="H83" i="25"/>
  <c r="J86" i="25"/>
  <c r="H87" i="25"/>
  <c r="F16" i="30"/>
  <c r="H58" i="30"/>
  <c r="J99" i="30"/>
  <c r="H16" i="30"/>
  <c r="J101" i="30"/>
  <c r="L31" i="30"/>
  <c r="J57" i="25"/>
  <c r="H58" i="25"/>
  <c r="J61" i="25"/>
  <c r="H62" i="25"/>
  <c r="J65" i="25"/>
  <c r="J32" i="30"/>
  <c r="L63" i="30"/>
  <c r="J10" i="30"/>
  <c r="H13" i="30"/>
  <c r="L37" i="30"/>
  <c r="J53" i="30"/>
  <c r="L108" i="30"/>
  <c r="L123" i="30"/>
  <c r="H9" i="30"/>
  <c r="J14" i="30"/>
  <c r="H17" i="30"/>
  <c r="L32" i="30"/>
  <c r="L103" i="30"/>
  <c r="F144" i="30"/>
  <c r="J9" i="30"/>
  <c r="N11" i="30"/>
  <c r="F36" i="30"/>
  <c r="H39" i="30"/>
  <c r="F60" i="30"/>
  <c r="J65" i="30"/>
  <c r="L14" i="30"/>
  <c r="L20" i="30"/>
  <c r="F31" i="30"/>
  <c r="H42" i="30"/>
  <c r="L232" i="30"/>
  <c r="H10" i="30"/>
  <c r="L12" i="30"/>
  <c r="L21" i="30"/>
  <c r="L36" i="30"/>
  <c r="J39" i="30"/>
  <c r="J56" i="30"/>
  <c r="L233" i="30"/>
  <c r="L87" i="30"/>
  <c r="L97" i="30"/>
  <c r="H99" i="30"/>
  <c r="H101" i="30"/>
  <c r="H103" i="30"/>
  <c r="F108" i="30"/>
  <c r="L127" i="30"/>
  <c r="F148" i="30"/>
  <c r="F237" i="30"/>
  <c r="F10" i="31"/>
  <c r="H56" i="30"/>
  <c r="L61" i="30"/>
  <c r="L78" i="30"/>
  <c r="J80" i="30"/>
  <c r="N97" i="30"/>
  <c r="L105" i="30"/>
  <c r="F238" i="30"/>
  <c r="H10" i="31"/>
  <c r="L9" i="30"/>
  <c r="J13" i="30"/>
  <c r="F15" i="30"/>
  <c r="H19" i="30"/>
  <c r="J38" i="30"/>
  <c r="L60" i="30"/>
  <c r="J98" i="30"/>
  <c r="F100" i="30"/>
  <c r="H102" i="30"/>
  <c r="J104" i="30"/>
  <c r="J109" i="30"/>
  <c r="J121" i="30"/>
  <c r="F142" i="30"/>
  <c r="L211" i="30"/>
  <c r="F218" i="30"/>
  <c r="H234" i="30"/>
  <c r="L14" i="31"/>
  <c r="L13" i="30"/>
  <c r="H15" i="30"/>
  <c r="J16" i="30"/>
  <c r="F18" i="30"/>
  <c r="L19" i="30"/>
  <c r="N31" i="30"/>
  <c r="F33" i="30"/>
  <c r="J41" i="30"/>
  <c r="F43" i="30"/>
  <c r="L62" i="30"/>
  <c r="F107" i="30"/>
  <c r="N142" i="30"/>
  <c r="J209" i="30"/>
  <c r="H235" i="30"/>
  <c r="L255" i="30"/>
  <c r="H262" i="30"/>
  <c r="F10" i="30"/>
  <c r="F11" i="30"/>
  <c r="J12" i="30"/>
  <c r="F21" i="30"/>
  <c r="H34" i="30"/>
  <c r="J37" i="30"/>
  <c r="L38" i="30"/>
  <c r="H40" i="30"/>
  <c r="L55" i="30"/>
  <c r="H57" i="30"/>
  <c r="L79" i="30"/>
  <c r="F97" i="30"/>
  <c r="L98" i="30"/>
  <c r="J100" i="30"/>
  <c r="J102" i="30"/>
  <c r="L104" i="30"/>
  <c r="L109" i="30"/>
  <c r="H230" i="30"/>
  <c r="J235" i="30"/>
  <c r="J15" i="30"/>
  <c r="F17" i="30"/>
  <c r="H18" i="30"/>
  <c r="J21" i="30"/>
  <c r="H33" i="30"/>
  <c r="L34" i="30"/>
  <c r="H43" i="30"/>
  <c r="L64" i="30"/>
  <c r="H107" i="30"/>
  <c r="F130" i="30"/>
  <c r="J150" i="30"/>
  <c r="L215" i="30"/>
  <c r="F85" i="31"/>
  <c r="H238" i="30"/>
  <c r="H251" i="30"/>
  <c r="N252" i="30"/>
  <c r="F259" i="30"/>
  <c r="J275" i="30"/>
  <c r="F277" i="30"/>
  <c r="H279" i="30"/>
  <c r="J283" i="30"/>
  <c r="L285" i="30"/>
  <c r="H12" i="31"/>
  <c r="N11" i="35"/>
  <c r="F240" i="30"/>
  <c r="H261" i="30"/>
  <c r="F263" i="30"/>
  <c r="H80" i="31"/>
  <c r="J57" i="30"/>
  <c r="H59" i="30"/>
  <c r="H60" i="30"/>
  <c r="L65" i="30"/>
  <c r="H77" i="30"/>
  <c r="J83" i="30"/>
  <c r="H97" i="30"/>
  <c r="N98" i="30"/>
  <c r="N99" i="30"/>
  <c r="L100" i="30"/>
  <c r="L101" i="30"/>
  <c r="H106" i="30"/>
  <c r="J119" i="30"/>
  <c r="H125" i="30"/>
  <c r="L131" i="30"/>
  <c r="L145" i="30"/>
  <c r="F152" i="30"/>
  <c r="J207" i="30"/>
  <c r="H213" i="30"/>
  <c r="L219" i="30"/>
  <c r="J234" i="30"/>
  <c r="H237" i="30"/>
  <c r="F258" i="30"/>
  <c r="F276" i="30"/>
  <c r="F16" i="31"/>
  <c r="J43" i="31"/>
  <c r="O126" i="37"/>
  <c r="N126" i="37"/>
  <c r="M126" i="37"/>
  <c r="L126" i="37"/>
  <c r="N9" i="30"/>
  <c r="H11" i="30"/>
  <c r="F12" i="30"/>
  <c r="L15" i="30"/>
  <c r="J17" i="30"/>
  <c r="J18" i="30"/>
  <c r="H20" i="30"/>
  <c r="H31" i="30"/>
  <c r="L33" i="30"/>
  <c r="H35" i="30"/>
  <c r="F37" i="30"/>
  <c r="L41" i="30"/>
  <c r="J43" i="30"/>
  <c r="L53" i="30"/>
  <c r="L56" i="30"/>
  <c r="J58" i="30"/>
  <c r="J59" i="30"/>
  <c r="L76" i="30"/>
  <c r="L82" i="30"/>
  <c r="J84" i="30"/>
  <c r="F98" i="30"/>
  <c r="J143" i="30"/>
  <c r="L149" i="30"/>
  <c r="J229" i="30"/>
  <c r="N231" i="30"/>
  <c r="F239" i="30"/>
  <c r="L240" i="30"/>
  <c r="L256" i="30"/>
  <c r="J273" i="30"/>
  <c r="H280" i="30"/>
  <c r="J282" i="30"/>
  <c r="L13" i="31"/>
  <c r="AB13" i="35"/>
  <c r="W37" i="35"/>
  <c r="V37" i="35"/>
  <c r="C129" i="37"/>
  <c r="F9" i="30"/>
  <c r="L10" i="30"/>
  <c r="J11" i="30"/>
  <c r="F13" i="30"/>
  <c r="L16" i="30"/>
  <c r="L17" i="30"/>
  <c r="J19" i="30"/>
  <c r="H21" i="30"/>
  <c r="J34" i="30"/>
  <c r="H36" i="30"/>
  <c r="F39" i="30"/>
  <c r="L42" i="30"/>
  <c r="J85" i="30"/>
  <c r="J54" i="30"/>
  <c r="L57" i="30"/>
  <c r="L58" i="30"/>
  <c r="J60" i="30"/>
  <c r="J77" i="30"/>
  <c r="L83" i="30"/>
  <c r="J97" i="30"/>
  <c r="F99" i="30"/>
  <c r="F102" i="30"/>
  <c r="F103" i="30"/>
  <c r="F104" i="30"/>
  <c r="J106" i="30"/>
  <c r="J141" i="30"/>
  <c r="H147" i="30"/>
  <c r="L153" i="30"/>
  <c r="J233" i="30"/>
  <c r="H236" i="30"/>
  <c r="F252" i="30"/>
  <c r="L253" i="30"/>
  <c r="F262" i="30"/>
  <c r="H276" i="30"/>
  <c r="J11" i="31"/>
  <c r="H16" i="31"/>
  <c r="N10" i="30"/>
  <c r="H12" i="30"/>
  <c r="F14" i="30"/>
  <c r="L18" i="30"/>
  <c r="J20" i="30"/>
  <c r="H32" i="30"/>
  <c r="N33" i="30"/>
  <c r="J35" i="30"/>
  <c r="H38" i="30"/>
  <c r="F40" i="30"/>
  <c r="H98" i="30"/>
  <c r="J105" i="30"/>
  <c r="L273" i="30"/>
  <c r="L11" i="31"/>
  <c r="L20" i="31"/>
  <c r="L78" i="31"/>
  <c r="J39" i="31"/>
  <c r="J278" i="30"/>
  <c r="J279" i="30"/>
  <c r="L281" i="30"/>
  <c r="L282" i="30"/>
  <c r="J9" i="31"/>
  <c r="H15" i="31"/>
  <c r="F18" i="31"/>
  <c r="H33" i="31"/>
  <c r="H77" i="31"/>
  <c r="L99" i="30"/>
  <c r="H100" i="30"/>
  <c r="F101" i="30"/>
  <c r="L102" i="30"/>
  <c r="J103" i="30"/>
  <c r="H104" i="30"/>
  <c r="F105" i="30"/>
  <c r="L106" i="30"/>
  <c r="J107" i="30"/>
  <c r="H108" i="30"/>
  <c r="F109" i="30"/>
  <c r="J251" i="30"/>
  <c r="H252" i="30"/>
  <c r="F254" i="30"/>
  <c r="F255" i="30"/>
  <c r="H257" i="30"/>
  <c r="H258" i="30"/>
  <c r="J260" i="30"/>
  <c r="J261" i="30"/>
  <c r="L263" i="30"/>
  <c r="N274" i="30"/>
  <c r="L275" i="30"/>
  <c r="L277" i="30"/>
  <c r="L278" i="30"/>
  <c r="F284" i="30"/>
  <c r="F285" i="30"/>
  <c r="L9" i="31"/>
  <c r="N10" i="31"/>
  <c r="J15" i="31"/>
  <c r="L18" i="31"/>
  <c r="H31" i="31"/>
  <c r="F37" i="31"/>
  <c r="J31" i="30"/>
  <c r="F32" i="30"/>
  <c r="N32" i="30"/>
  <c r="J33" i="30"/>
  <c r="F34" i="30"/>
  <c r="L35" i="30"/>
  <c r="J36" i="30"/>
  <c r="H37" i="30"/>
  <c r="F38" i="30"/>
  <c r="L39" i="30"/>
  <c r="J40" i="30"/>
  <c r="H41" i="30"/>
  <c r="F42" i="30"/>
  <c r="L43" i="30"/>
  <c r="F13" i="31"/>
  <c r="J14" i="31"/>
  <c r="H105" i="30"/>
  <c r="F106" i="30"/>
  <c r="L107" i="30"/>
  <c r="J108" i="30"/>
  <c r="H109" i="30"/>
  <c r="L251" i="30"/>
  <c r="L252" i="30"/>
  <c r="J253" i="30"/>
  <c r="H254" i="30"/>
  <c r="J256" i="30"/>
  <c r="J257" i="30"/>
  <c r="L259" i="30"/>
  <c r="L260" i="30"/>
  <c r="F274" i="30"/>
  <c r="F280" i="30"/>
  <c r="F281" i="30"/>
  <c r="H283" i="30"/>
  <c r="H284" i="30"/>
  <c r="F12" i="31"/>
  <c r="F19" i="31"/>
  <c r="J34" i="31"/>
  <c r="J83" i="31"/>
  <c r="AT9" i="35"/>
  <c r="AU9" i="35"/>
  <c r="G6" i="37"/>
  <c r="H6" i="37"/>
  <c r="F17" i="31"/>
  <c r="F21" i="31"/>
  <c r="J31" i="31"/>
  <c r="J32" i="31"/>
  <c r="J38" i="31"/>
  <c r="F41" i="31"/>
  <c r="J77" i="31"/>
  <c r="J80" i="31"/>
  <c r="H85" i="31"/>
  <c r="N10" i="33"/>
  <c r="I128" i="37"/>
  <c r="H135" i="38"/>
  <c r="G135" i="38"/>
  <c r="N8" i="39"/>
  <c r="N142" i="41"/>
  <c r="O142" i="41"/>
  <c r="F36" i="31"/>
  <c r="J42" i="31"/>
  <c r="I36" i="35"/>
  <c r="H36" i="35"/>
  <c r="H136" i="38"/>
  <c r="G136" i="38"/>
  <c r="F9" i="31"/>
  <c r="N9" i="31"/>
  <c r="J10" i="31"/>
  <c r="F11" i="31"/>
  <c r="N11" i="31"/>
  <c r="J12" i="31"/>
  <c r="H13" i="31"/>
  <c r="F14" i="31"/>
  <c r="L15" i="31"/>
  <c r="J16" i="31"/>
  <c r="H17" i="31"/>
  <c r="H20" i="31"/>
  <c r="H36" i="31"/>
  <c r="AR10" i="35"/>
  <c r="AS10" i="35"/>
  <c r="V12" i="35"/>
  <c r="AR14" i="35"/>
  <c r="AS14" i="35"/>
  <c r="W36" i="35"/>
  <c r="V36" i="35"/>
  <c r="N6" i="38"/>
  <c r="F251" i="30"/>
  <c r="N251" i="30"/>
  <c r="J252" i="30"/>
  <c r="H18" i="31"/>
  <c r="J21" i="31"/>
  <c r="J79" i="31"/>
  <c r="J87" i="31"/>
  <c r="W34" i="35"/>
  <c r="V34" i="35"/>
  <c r="I34" i="35"/>
  <c r="H34" i="35"/>
  <c r="I39" i="35"/>
  <c r="H39" i="35"/>
  <c r="H9" i="31"/>
  <c r="L10" i="31"/>
  <c r="H11" i="31"/>
  <c r="L12" i="31"/>
  <c r="J13" i="31"/>
  <c r="H14" i="31"/>
  <c r="F15" i="31"/>
  <c r="L16" i="31"/>
  <c r="J17" i="31"/>
  <c r="J19" i="31"/>
  <c r="N17" i="35"/>
  <c r="AK17" i="35"/>
  <c r="AJ17" i="35"/>
  <c r="W39" i="35"/>
  <c r="V39" i="35"/>
  <c r="L19" i="31"/>
  <c r="J20" i="31"/>
  <c r="H21" i="31"/>
  <c r="AB17" i="35"/>
  <c r="I9" i="40"/>
  <c r="M9" i="40"/>
  <c r="H9" i="40"/>
  <c r="J9" i="40"/>
  <c r="S9" i="37"/>
  <c r="N11" i="37"/>
  <c r="R9" i="37"/>
  <c r="Q9" i="37"/>
  <c r="P9" i="37"/>
  <c r="O9" i="37"/>
  <c r="T9" i="37"/>
  <c r="J33" i="31"/>
  <c r="J36" i="31"/>
  <c r="AB9" i="35"/>
  <c r="AB15" i="35"/>
  <c r="W31" i="35"/>
  <c r="V31" i="35"/>
  <c r="W33" i="35"/>
  <c r="V33" i="35"/>
  <c r="I11" i="38"/>
  <c r="H11" i="38"/>
  <c r="L17" i="31"/>
  <c r="J18" i="31"/>
  <c r="H19" i="31"/>
  <c r="F20" i="31"/>
  <c r="L21" i="31"/>
  <c r="W30" i="35"/>
  <c r="V30" i="35"/>
  <c r="G8" i="37"/>
  <c r="I8" i="37"/>
  <c r="H8" i="37"/>
  <c r="N6" i="39"/>
  <c r="M7" i="37"/>
  <c r="L7" i="37"/>
  <c r="K7" i="37"/>
  <c r="T8" i="37"/>
  <c r="S8" i="37"/>
  <c r="R8" i="37"/>
  <c r="O8" i="37"/>
  <c r="Q8" i="37"/>
  <c r="P8" i="37"/>
  <c r="O127" i="37"/>
  <c r="J129" i="37"/>
  <c r="L127" i="37"/>
  <c r="N127" i="37"/>
  <c r="M127" i="37"/>
  <c r="N10" i="39"/>
  <c r="AL33" i="35"/>
  <c r="AK33" i="35"/>
  <c r="L6" i="37"/>
  <c r="K6" i="37"/>
  <c r="D11" i="37"/>
  <c r="I127" i="37"/>
  <c r="F129" i="37"/>
  <c r="H127" i="37"/>
  <c r="G127" i="37"/>
  <c r="N9" i="39"/>
  <c r="F11" i="37"/>
  <c r="I9" i="37"/>
  <c r="H9" i="37"/>
  <c r="G9" i="37"/>
  <c r="K10" i="37"/>
  <c r="L10" i="37"/>
  <c r="M10" i="37"/>
  <c r="I126" i="37"/>
  <c r="L13" i="41"/>
  <c r="N13" i="41"/>
  <c r="M13" i="41"/>
  <c r="C16" i="43"/>
  <c r="E11" i="37"/>
  <c r="O124" i="37"/>
  <c r="N124" i="37"/>
  <c r="D129" i="37"/>
  <c r="N12" i="38"/>
  <c r="M12" i="38"/>
  <c r="L12" i="38"/>
  <c r="L136" i="38"/>
  <c r="N136" i="38"/>
  <c r="O136" i="38"/>
  <c r="M136" i="38"/>
  <c r="K136" i="38"/>
  <c r="N134" i="39"/>
  <c r="O134" i="39"/>
  <c r="K134" i="39"/>
  <c r="N11" i="38"/>
  <c r="M11" i="38"/>
  <c r="L11" i="38"/>
  <c r="N137" i="39"/>
  <c r="O137" i="39"/>
  <c r="M137" i="39"/>
  <c r="K137" i="39"/>
  <c r="L137" i="39"/>
  <c r="I6" i="40"/>
  <c r="J6" i="40"/>
  <c r="H6" i="40"/>
  <c r="F13" i="41"/>
  <c r="N12" i="42"/>
  <c r="L12" i="42"/>
  <c r="M12" i="42"/>
  <c r="G16" i="43"/>
  <c r="J6" i="43"/>
  <c r="I6" i="43"/>
  <c r="H6" i="43"/>
  <c r="M8" i="37"/>
  <c r="L8" i="37"/>
  <c r="K8" i="37"/>
  <c r="I10" i="37"/>
  <c r="H10" i="37"/>
  <c r="G10" i="37"/>
  <c r="Q10" i="37"/>
  <c r="P10" i="37"/>
  <c r="O10" i="37"/>
  <c r="S10" i="37"/>
  <c r="T10" i="37"/>
  <c r="R10" i="37"/>
  <c r="M128" i="37"/>
  <c r="L128" i="37"/>
  <c r="O128" i="37"/>
  <c r="N128" i="37"/>
  <c r="M135" i="38"/>
  <c r="L135" i="38"/>
  <c r="K135" i="38"/>
  <c r="O135" i="38"/>
  <c r="N135" i="38"/>
  <c r="L9" i="40"/>
  <c r="N9" i="40"/>
  <c r="S12" i="40"/>
  <c r="R12" i="40"/>
  <c r="P12" i="40"/>
  <c r="Q12" i="40"/>
  <c r="F6" i="41"/>
  <c r="G137" i="38"/>
  <c r="H137" i="38"/>
  <c r="H11" i="39"/>
  <c r="I11" i="39"/>
  <c r="H135" i="39"/>
  <c r="G135" i="39"/>
  <c r="N6" i="40"/>
  <c r="M6" i="40"/>
  <c r="L6" i="40"/>
  <c r="F10" i="40"/>
  <c r="M11" i="40"/>
  <c r="N11" i="40"/>
  <c r="L11" i="40"/>
  <c r="J10" i="42"/>
  <c r="I10" i="42"/>
  <c r="H10" i="42"/>
  <c r="O6" i="37"/>
  <c r="Q6" i="37"/>
  <c r="P6" i="37"/>
  <c r="R6" i="37"/>
  <c r="G7" i="37"/>
  <c r="I7" i="37"/>
  <c r="H7" i="37"/>
  <c r="O7" i="37"/>
  <c r="T7" i="37"/>
  <c r="Q7" i="37"/>
  <c r="S7" i="37"/>
  <c r="R7" i="37"/>
  <c r="P7" i="37"/>
  <c r="K9" i="37"/>
  <c r="M9" i="37"/>
  <c r="J11" i="37"/>
  <c r="L9" i="37"/>
  <c r="N134" i="38"/>
  <c r="O134" i="38"/>
  <c r="K134" i="38"/>
  <c r="F9" i="40"/>
  <c r="N10" i="40"/>
  <c r="F10" i="41"/>
  <c r="J14" i="42"/>
  <c r="H14" i="42"/>
  <c r="I14" i="42"/>
  <c r="C11" i="37"/>
  <c r="Q11" i="38"/>
  <c r="R11" i="38"/>
  <c r="P11" i="38"/>
  <c r="S11" i="38"/>
  <c r="G138" i="39"/>
  <c r="H138" i="39"/>
  <c r="F14" i="41"/>
  <c r="O143" i="41"/>
  <c r="N143" i="41"/>
  <c r="F8" i="42"/>
  <c r="P10" i="42"/>
  <c r="T10" i="42"/>
  <c r="R10" i="42"/>
  <c r="Q10" i="42"/>
  <c r="S10" i="42"/>
  <c r="O137" i="38"/>
  <c r="N137" i="38"/>
  <c r="M137" i="38"/>
  <c r="L137" i="38"/>
  <c r="K137" i="38"/>
  <c r="H138" i="38"/>
  <c r="G138" i="38"/>
  <c r="N11" i="39"/>
  <c r="M11" i="39"/>
  <c r="L11" i="39"/>
  <c r="N12" i="39"/>
  <c r="M12" i="39"/>
  <c r="L12" i="39"/>
  <c r="N135" i="39"/>
  <c r="M135" i="39"/>
  <c r="L135" i="39"/>
  <c r="O135" i="39"/>
  <c r="K135" i="39"/>
  <c r="H136" i="39"/>
  <c r="G136" i="39"/>
  <c r="N7" i="40"/>
  <c r="G135" i="40"/>
  <c r="H135" i="40"/>
  <c r="H136" i="40"/>
  <c r="G136" i="40"/>
  <c r="H137" i="40"/>
  <c r="G137" i="40"/>
  <c r="N7" i="41"/>
  <c r="N14" i="42"/>
  <c r="M14" i="42"/>
  <c r="L14" i="42"/>
  <c r="T10" i="43"/>
  <c r="S10" i="43"/>
  <c r="R10" i="43"/>
  <c r="Q10" i="43"/>
  <c r="P10" i="43"/>
  <c r="J14" i="43"/>
  <c r="I14" i="43"/>
  <c r="H14" i="43"/>
  <c r="L138" i="39"/>
  <c r="K138" i="39"/>
  <c r="O138" i="39"/>
  <c r="M138" i="39"/>
  <c r="N138" i="39"/>
  <c r="J12" i="40"/>
  <c r="I12" i="40"/>
  <c r="H12" i="40"/>
  <c r="O135" i="40"/>
  <c r="M135" i="40"/>
  <c r="L135" i="40"/>
  <c r="N135" i="40"/>
  <c r="J13" i="42"/>
  <c r="I13" i="42"/>
  <c r="H13" i="42"/>
  <c r="I142" i="43"/>
  <c r="H142" i="43"/>
  <c r="G142" i="43"/>
  <c r="P12" i="39"/>
  <c r="S12" i="39"/>
  <c r="Q12" i="39"/>
  <c r="R12" i="39"/>
  <c r="F8" i="40"/>
  <c r="N6" i="41"/>
  <c r="N15" i="41"/>
  <c r="N11" i="42"/>
  <c r="M11" i="42"/>
  <c r="L11" i="42"/>
  <c r="O142" i="42"/>
  <c r="N142" i="42"/>
  <c r="F8" i="43"/>
  <c r="F15" i="43"/>
  <c r="D13" i="44"/>
  <c r="P11" i="39"/>
  <c r="S11" i="39"/>
  <c r="Q11" i="39"/>
  <c r="R11" i="39"/>
  <c r="I12" i="39"/>
  <c r="H12" i="39"/>
  <c r="K136" i="39"/>
  <c r="O136" i="39"/>
  <c r="N136" i="39"/>
  <c r="M136" i="39"/>
  <c r="L136" i="39"/>
  <c r="F6" i="40"/>
  <c r="F7" i="40"/>
  <c r="M137" i="40"/>
  <c r="N137" i="40"/>
  <c r="O137" i="40"/>
  <c r="L137" i="40"/>
  <c r="N138" i="40"/>
  <c r="L138" i="40"/>
  <c r="O138" i="40"/>
  <c r="M138" i="40"/>
  <c r="N15" i="42"/>
  <c r="L15" i="42"/>
  <c r="M15" i="42"/>
  <c r="O136" i="42"/>
  <c r="N136" i="42"/>
  <c r="N12" i="43"/>
  <c r="M12" i="43"/>
  <c r="L12" i="43"/>
  <c r="I144" i="43"/>
  <c r="H144" i="43"/>
  <c r="G144" i="43"/>
  <c r="D21" i="44"/>
  <c r="N11" i="41"/>
  <c r="I13" i="41"/>
  <c r="H13" i="41"/>
  <c r="N14" i="41"/>
  <c r="F7" i="42"/>
  <c r="S7" i="42"/>
  <c r="Q7" i="42"/>
  <c r="T7" i="42"/>
  <c r="R7" i="42"/>
  <c r="P7" i="42"/>
  <c r="M9" i="42"/>
  <c r="N9" i="42"/>
  <c r="L9" i="42"/>
  <c r="T12" i="42"/>
  <c r="R12" i="42"/>
  <c r="Q12" i="42"/>
  <c r="P12" i="42"/>
  <c r="S12" i="42"/>
  <c r="T13" i="42"/>
  <c r="R13" i="42"/>
  <c r="S13" i="42"/>
  <c r="Q13" i="42"/>
  <c r="P13" i="42"/>
  <c r="R14" i="42"/>
  <c r="P14" i="42"/>
  <c r="T14" i="42"/>
  <c r="S14" i="42"/>
  <c r="Q14" i="42"/>
  <c r="T7" i="43"/>
  <c r="S7" i="43"/>
  <c r="R7" i="43"/>
  <c r="Q7" i="43"/>
  <c r="P7" i="43"/>
  <c r="D8" i="46"/>
  <c r="N10" i="41"/>
  <c r="D16" i="42"/>
  <c r="S6" i="42"/>
  <c r="Q6" i="42"/>
  <c r="P6" i="42"/>
  <c r="O16" i="42"/>
  <c r="T6" i="42"/>
  <c r="R6" i="42"/>
  <c r="I7" i="42"/>
  <c r="J7" i="42"/>
  <c r="H7" i="42"/>
  <c r="M8" i="42"/>
  <c r="L8" i="42"/>
  <c r="N8" i="42"/>
  <c r="F11" i="42"/>
  <c r="N141" i="42"/>
  <c r="O141" i="42"/>
  <c r="M145" i="43"/>
  <c r="L145" i="43"/>
  <c r="D14" i="45"/>
  <c r="D15" i="46"/>
  <c r="H11" i="42"/>
  <c r="I11" i="42"/>
  <c r="J11" i="42"/>
  <c r="F13" i="42"/>
  <c r="F14" i="42"/>
  <c r="J8" i="43"/>
  <c r="I8" i="43"/>
  <c r="H8" i="43"/>
  <c r="T11" i="43"/>
  <c r="S11" i="43"/>
  <c r="R11" i="43"/>
  <c r="Q11" i="43"/>
  <c r="P11" i="43"/>
  <c r="N13" i="43"/>
  <c r="M13" i="43"/>
  <c r="L13" i="43"/>
  <c r="J15" i="43"/>
  <c r="I15" i="43"/>
  <c r="H15" i="43"/>
  <c r="M138" i="43"/>
  <c r="L138" i="43"/>
  <c r="D14" i="44"/>
  <c r="J6" i="42"/>
  <c r="I6" i="42"/>
  <c r="H6" i="42"/>
  <c r="G16" i="42"/>
  <c r="N8" i="43"/>
  <c r="M8" i="43"/>
  <c r="L8" i="43"/>
  <c r="O143" i="43"/>
  <c r="N143" i="43"/>
  <c r="D15" i="45"/>
  <c r="D16" i="46"/>
  <c r="F7" i="43"/>
  <c r="J10" i="43"/>
  <c r="I10" i="43"/>
  <c r="H10" i="43"/>
  <c r="F11" i="43"/>
  <c r="T14" i="43"/>
  <c r="S14" i="43"/>
  <c r="R14" i="43"/>
  <c r="Q14" i="43"/>
  <c r="P14" i="43"/>
  <c r="I136" i="43"/>
  <c r="H136" i="43"/>
  <c r="K136" i="43" s="1"/>
  <c r="G136" i="43"/>
  <c r="D9" i="44"/>
  <c r="D17" i="44"/>
  <c r="N8" i="40"/>
  <c r="F11" i="40"/>
  <c r="M12" i="40"/>
  <c r="N12" i="40"/>
  <c r="L12" i="40"/>
  <c r="H138" i="40"/>
  <c r="G138" i="40"/>
  <c r="C16" i="42"/>
  <c r="M6" i="42"/>
  <c r="L6" i="42"/>
  <c r="K16" i="42"/>
  <c r="N6" i="42"/>
  <c r="I8" i="42"/>
  <c r="H8" i="42"/>
  <c r="J8" i="42"/>
  <c r="Q8" i="42"/>
  <c r="S8" i="42"/>
  <c r="R8" i="42"/>
  <c r="P8" i="42"/>
  <c r="T8" i="42"/>
  <c r="F9" i="42"/>
  <c r="M10" i="42"/>
  <c r="L10" i="42"/>
  <c r="N10" i="42"/>
  <c r="F12" i="42"/>
  <c r="P15" i="42"/>
  <c r="R15" i="42"/>
  <c r="Q15" i="42"/>
  <c r="T15" i="42"/>
  <c r="S15" i="42"/>
  <c r="N139" i="42"/>
  <c r="O139" i="42"/>
  <c r="I145" i="43"/>
  <c r="I141" i="43"/>
  <c r="H141" i="43"/>
  <c r="G141" i="43"/>
  <c r="D10" i="45"/>
  <c r="D18" i="45"/>
  <c r="D11" i="46"/>
  <c r="D19" i="46"/>
  <c r="H12" i="42"/>
  <c r="I12" i="42"/>
  <c r="J12" i="42"/>
  <c r="F15" i="42"/>
  <c r="O145" i="42"/>
  <c r="N145" i="42"/>
  <c r="O144" i="42"/>
  <c r="N144" i="42"/>
  <c r="N6" i="43"/>
  <c r="M6" i="43"/>
  <c r="L6" i="43"/>
  <c r="K16" i="43"/>
  <c r="J7" i="43"/>
  <c r="H7" i="43"/>
  <c r="I7" i="43"/>
  <c r="N9" i="43"/>
  <c r="M9" i="43"/>
  <c r="L9" i="43"/>
  <c r="J11" i="43"/>
  <c r="I11" i="43"/>
  <c r="H11" i="43"/>
  <c r="F12" i="43"/>
  <c r="T15" i="43"/>
  <c r="S15" i="43"/>
  <c r="R15" i="43"/>
  <c r="Q15" i="43"/>
  <c r="P15" i="43"/>
  <c r="D10" i="44"/>
  <c r="D18" i="44"/>
  <c r="H12" i="38"/>
  <c r="I12" i="38"/>
  <c r="S12" i="38"/>
  <c r="R12" i="38"/>
  <c r="Q12" i="38"/>
  <c r="P12" i="38"/>
  <c r="K138" i="38"/>
  <c r="O138" i="38"/>
  <c r="N138" i="38"/>
  <c r="M138" i="38"/>
  <c r="L138" i="38"/>
  <c r="G137" i="39"/>
  <c r="H137" i="39"/>
  <c r="H11" i="40"/>
  <c r="J11" i="40"/>
  <c r="I11" i="40"/>
  <c r="R11" i="40"/>
  <c r="P11" i="40"/>
  <c r="S11" i="40"/>
  <c r="Q11" i="40"/>
  <c r="F12" i="40"/>
  <c r="O136" i="40"/>
  <c r="L136" i="40"/>
  <c r="M136" i="40"/>
  <c r="N136" i="40"/>
  <c r="F6" i="42"/>
  <c r="E16" i="42"/>
  <c r="F16" i="42" s="1"/>
  <c r="N7" i="42"/>
  <c r="M7" i="42"/>
  <c r="L7" i="42"/>
  <c r="J9" i="42"/>
  <c r="I9" i="42"/>
  <c r="H9" i="42"/>
  <c r="Q9" i="42"/>
  <c r="P9" i="42"/>
  <c r="T9" i="42"/>
  <c r="S9" i="42"/>
  <c r="R9" i="42"/>
  <c r="F10" i="42"/>
  <c r="P11" i="42"/>
  <c r="T11" i="42"/>
  <c r="R11" i="42"/>
  <c r="Q11" i="42"/>
  <c r="S11" i="42"/>
  <c r="L13" i="42"/>
  <c r="N13" i="42"/>
  <c r="M13" i="42"/>
  <c r="H15" i="42"/>
  <c r="J15" i="42"/>
  <c r="I15" i="42"/>
  <c r="T6" i="43"/>
  <c r="O16" i="43"/>
  <c r="S6" i="43"/>
  <c r="R6" i="43"/>
  <c r="Q6" i="43"/>
  <c r="P6" i="43"/>
  <c r="R8" i="43"/>
  <c r="Q8" i="43"/>
  <c r="P8" i="43"/>
  <c r="S8" i="43"/>
  <c r="T8" i="43"/>
  <c r="I139" i="43"/>
  <c r="G139" i="43"/>
  <c r="H139" i="43"/>
  <c r="D11" i="45"/>
  <c r="D19" i="45"/>
  <c r="D12" i="46"/>
  <c r="D20" i="46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I138" i="43"/>
  <c r="H138" i="43"/>
  <c r="G138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D8" i="44"/>
  <c r="D12" i="44"/>
  <c r="D16" i="44"/>
  <c r="D20" i="44"/>
  <c r="D9" i="45"/>
  <c r="D13" i="45"/>
  <c r="D17" i="45"/>
  <c r="D21" i="45"/>
  <c r="D10" i="46"/>
  <c r="D14" i="46"/>
  <c r="D18" i="46"/>
  <c r="T6" i="5"/>
  <c r="L152" i="3"/>
  <c r="J152" i="3"/>
  <c r="G73" i="8"/>
  <c r="G183" i="8"/>
  <c r="H184" i="8" s="1"/>
  <c r="H8" i="8"/>
  <c r="G249" i="8"/>
  <c r="H250" i="8" s="1"/>
  <c r="G29" i="8"/>
  <c r="H30" i="8" s="1"/>
  <c r="G139" i="8"/>
  <c r="H140" i="8" s="1"/>
  <c r="G271" i="8"/>
  <c r="H272" i="8" s="1"/>
  <c r="G95" i="8"/>
  <c r="H96" i="8" s="1"/>
  <c r="G205" i="8"/>
  <c r="H206" i="8" s="1"/>
  <c r="G227" i="8"/>
  <c r="H228" i="8" s="1"/>
  <c r="E7" i="8"/>
  <c r="G51" i="8"/>
  <c r="L74" i="8"/>
  <c r="J74" i="10"/>
  <c r="V6" i="5"/>
  <c r="J52" i="10"/>
  <c r="H74" i="10"/>
  <c r="V5" i="12"/>
  <c r="I51" i="8"/>
  <c r="J31" i="2"/>
  <c r="K51" i="8"/>
  <c r="K95" i="8"/>
  <c r="M161" i="8"/>
  <c r="N162" i="8" s="1"/>
  <c r="K271" i="8"/>
  <c r="L272" i="8" s="1"/>
  <c r="H30" i="10"/>
  <c r="U5" i="12"/>
  <c r="I6" i="13"/>
  <c r="I271" i="8"/>
  <c r="J272" i="8" s="1"/>
  <c r="I249" i="8"/>
  <c r="J250" i="8" s="1"/>
  <c r="I227" i="8"/>
  <c r="J228" i="8" s="1"/>
  <c r="I205" i="8"/>
  <c r="J206" i="8" s="1"/>
  <c r="I183" i="8"/>
  <c r="J184" i="8" s="1"/>
  <c r="I161" i="8"/>
  <c r="J162" i="8" s="1"/>
  <c r="I139" i="8"/>
  <c r="J140" i="8" s="1"/>
  <c r="I117" i="8"/>
  <c r="J118" i="8" s="1"/>
  <c r="I95" i="8"/>
  <c r="J96" i="8" s="1"/>
  <c r="V6" i="13"/>
  <c r="K31" i="2"/>
  <c r="J6" i="3"/>
  <c r="I6" i="5"/>
  <c r="M51" i="8"/>
  <c r="M95" i="8"/>
  <c r="N96" i="8" s="1"/>
  <c r="K205" i="8"/>
  <c r="M271" i="8"/>
  <c r="N272" i="8" s="1"/>
  <c r="H52" i="10"/>
  <c r="J6" i="13"/>
  <c r="W6" i="13"/>
  <c r="L31" i="2"/>
  <c r="K6" i="3"/>
  <c r="J6" i="5"/>
  <c r="S6" i="6"/>
  <c r="N74" i="8"/>
  <c r="K139" i="8"/>
  <c r="L140" i="8" s="1"/>
  <c r="M205" i="8"/>
  <c r="N206" i="8" s="1"/>
  <c r="G7" i="10"/>
  <c r="L30" i="10"/>
  <c r="K6" i="5"/>
  <c r="K6" i="6"/>
  <c r="I29" i="8"/>
  <c r="J30" i="8" s="1"/>
  <c r="I73" i="8"/>
  <c r="M139" i="8"/>
  <c r="N140" i="8" s="1"/>
  <c r="K249" i="8"/>
  <c r="L250" i="8" s="1"/>
  <c r="K7" i="16"/>
  <c r="J7" i="16"/>
  <c r="I6" i="18"/>
  <c r="J6" i="18"/>
  <c r="J7" i="15"/>
  <c r="X7" i="19"/>
  <c r="U7" i="19"/>
  <c r="W7" i="16"/>
  <c r="V7" i="16"/>
  <c r="U7" i="16"/>
  <c r="Q6" i="18"/>
  <c r="K6" i="13"/>
  <c r="M7" i="15"/>
  <c r="I5" i="12"/>
  <c r="W7" i="15"/>
  <c r="I7" i="17"/>
  <c r="W7" i="17"/>
  <c r="F7" i="19"/>
  <c r="J7" i="17"/>
  <c r="U7" i="17"/>
  <c r="Y6" i="18"/>
  <c r="J7" i="19"/>
  <c r="H7" i="19"/>
  <c r="K7" i="17"/>
  <c r="V7" i="17"/>
  <c r="X6" i="18"/>
  <c r="R7" i="19"/>
  <c r="N7" i="19"/>
  <c r="H8" i="21"/>
  <c r="I8" i="21"/>
  <c r="R8" i="21"/>
  <c r="L7" i="22"/>
  <c r="X7" i="22"/>
  <c r="W7" i="22"/>
  <c r="J7" i="22"/>
  <c r="V7" i="22"/>
  <c r="M51" i="24"/>
  <c r="N8" i="24"/>
  <c r="K7" i="24"/>
  <c r="M205" i="24"/>
  <c r="M117" i="24"/>
  <c r="M73" i="24"/>
  <c r="M253" i="24"/>
  <c r="M29" i="24"/>
  <c r="M139" i="24"/>
  <c r="J6" i="26"/>
  <c r="I6" i="26"/>
  <c r="K6" i="27"/>
  <c r="J6" i="27"/>
  <c r="I6" i="27"/>
  <c r="N52" i="30"/>
  <c r="K29" i="25"/>
  <c r="N30" i="25" s="1"/>
  <c r="I7" i="25"/>
  <c r="K73" i="25"/>
  <c r="K51" i="25"/>
  <c r="L8" i="25"/>
  <c r="M73" i="25"/>
  <c r="M51" i="25"/>
  <c r="N52" i="25" s="1"/>
  <c r="N8" i="25"/>
  <c r="K6" i="26"/>
  <c r="L74" i="30"/>
  <c r="J74" i="30"/>
  <c r="L6" i="28"/>
  <c r="K6" i="28"/>
  <c r="J6" i="28"/>
  <c r="I6" i="28"/>
  <c r="M6" i="28"/>
  <c r="N30" i="30"/>
  <c r="L140" i="30"/>
  <c r="J140" i="30"/>
  <c r="D162" i="30"/>
  <c r="F162" i="30"/>
  <c r="H52" i="31"/>
  <c r="J52" i="31"/>
  <c r="J8" i="30"/>
  <c r="L8" i="30"/>
  <c r="H140" i="30"/>
  <c r="F8" i="30"/>
  <c r="H52" i="30"/>
  <c r="N96" i="30"/>
  <c r="F228" i="30"/>
  <c r="L118" i="30"/>
  <c r="J118" i="30"/>
  <c r="L206" i="30"/>
  <c r="J206" i="30"/>
  <c r="N30" i="31"/>
  <c r="L8" i="31"/>
  <c r="J250" i="30"/>
  <c r="F272" i="30"/>
  <c r="H7" i="35"/>
  <c r="M133" i="39"/>
  <c r="L133" i="39"/>
  <c r="I133" i="39"/>
  <c r="G133" i="39"/>
  <c r="H133" i="39"/>
  <c r="M73" i="31"/>
  <c r="N74" i="31" s="1"/>
  <c r="M51" i="31"/>
  <c r="N52" i="31" s="1"/>
  <c r="N8" i="31"/>
  <c r="L30" i="31"/>
  <c r="M5" i="37"/>
  <c r="L5" i="37"/>
  <c r="K5" i="37"/>
  <c r="P5" i="37"/>
  <c r="N8" i="33"/>
  <c r="F30" i="31"/>
  <c r="J74" i="31"/>
  <c r="S5" i="38"/>
  <c r="AT7" i="35"/>
  <c r="AS7" i="35"/>
  <c r="AR7" i="35"/>
  <c r="M73" i="33"/>
  <c r="M29" i="33"/>
  <c r="M51" i="33"/>
  <c r="N7" i="35"/>
  <c r="AL7" i="35"/>
  <c r="AK7" i="35"/>
  <c r="AJ7" i="35"/>
  <c r="L5" i="38"/>
  <c r="N5" i="38"/>
  <c r="AL29" i="35"/>
  <c r="AK29" i="35"/>
  <c r="M5" i="38"/>
  <c r="O133" i="40"/>
  <c r="L133" i="40"/>
  <c r="N133" i="40"/>
  <c r="M133" i="40"/>
  <c r="K133" i="40"/>
  <c r="AB7" i="35"/>
  <c r="V29" i="35"/>
  <c r="O5" i="37"/>
  <c r="F5" i="38"/>
  <c r="L135" i="42"/>
  <c r="I135" i="42"/>
  <c r="M135" i="42"/>
  <c r="G135" i="42"/>
  <c r="H135" i="42"/>
  <c r="T5" i="39"/>
  <c r="R5" i="39"/>
  <c r="M5" i="40"/>
  <c r="L5" i="40"/>
  <c r="J5" i="40"/>
  <c r="I133" i="40"/>
  <c r="G133" i="40"/>
  <c r="H133" i="40"/>
  <c r="O133" i="38"/>
  <c r="H5" i="38"/>
  <c r="P5" i="38"/>
  <c r="G133" i="38"/>
  <c r="K123" i="37"/>
  <c r="I5" i="38"/>
  <c r="Q5" i="38"/>
  <c r="H133" i="38"/>
  <c r="H5" i="39"/>
  <c r="S5" i="40"/>
  <c r="R5" i="40"/>
  <c r="L123" i="37"/>
  <c r="J5" i="38"/>
  <c r="R5" i="38"/>
  <c r="I133" i="38"/>
  <c r="J5" i="39"/>
  <c r="P5" i="40"/>
  <c r="R5" i="42"/>
  <c r="L5" i="39"/>
  <c r="I135" i="41"/>
  <c r="H135" i="41"/>
  <c r="N5" i="43"/>
  <c r="Q5" i="43"/>
  <c r="M5" i="43"/>
  <c r="L5" i="43"/>
  <c r="M5" i="39"/>
  <c r="F5" i="41"/>
  <c r="S5" i="41"/>
  <c r="Q5" i="41"/>
  <c r="P5" i="41"/>
  <c r="G135" i="41"/>
  <c r="L133" i="38"/>
  <c r="N5" i="39"/>
  <c r="R5" i="41"/>
  <c r="K135" i="41"/>
  <c r="N135" i="41"/>
  <c r="M135" i="41"/>
  <c r="L135" i="41"/>
  <c r="M5" i="42"/>
  <c r="N5" i="42"/>
  <c r="L5" i="42"/>
  <c r="I5" i="41"/>
  <c r="S5" i="43"/>
  <c r="R5" i="43"/>
  <c r="P5" i="43"/>
  <c r="I5" i="43"/>
  <c r="O135" i="43"/>
  <c r="N135" i="43"/>
  <c r="M135" i="43"/>
  <c r="G135" i="43"/>
  <c r="H135" i="43"/>
  <c r="L98" i="8"/>
  <c r="L146" i="8"/>
  <c r="J189" i="8"/>
  <c r="L239" i="8"/>
  <c r="N121" i="8"/>
  <c r="L256" i="8"/>
  <c r="O20" i="13"/>
  <c r="S20" i="14"/>
  <c r="S17" i="14"/>
  <c r="F149" i="16"/>
  <c r="F21" i="16"/>
  <c r="N98" i="8"/>
  <c r="L189" i="8"/>
  <c r="N231" i="8"/>
  <c r="L283" i="8"/>
  <c r="G55" i="12"/>
  <c r="D90" i="13"/>
  <c r="E18" i="2"/>
  <c r="N120" i="8"/>
  <c r="L211" i="8"/>
  <c r="N253" i="8"/>
  <c r="L60" i="10"/>
  <c r="D20" i="13"/>
  <c r="C21" i="15"/>
  <c r="C49" i="15"/>
  <c r="C133" i="15"/>
  <c r="J141" i="8"/>
  <c r="F18" i="2"/>
  <c r="L104" i="8"/>
  <c r="J148" i="8"/>
  <c r="L197" i="8"/>
  <c r="J241" i="8"/>
  <c r="L280" i="8"/>
  <c r="H58" i="10"/>
  <c r="C53" i="12"/>
  <c r="G62" i="13"/>
  <c r="L173" i="8"/>
  <c r="L214" i="8"/>
  <c r="J14" i="10"/>
  <c r="C55" i="12"/>
  <c r="S12" i="14"/>
  <c r="F119" i="16"/>
  <c r="F135" i="16"/>
  <c r="F35" i="16"/>
  <c r="F133" i="16"/>
  <c r="L142" i="8"/>
  <c r="L190" i="8"/>
  <c r="J285" i="8"/>
  <c r="L260" i="8"/>
  <c r="L121" i="8"/>
  <c r="L164" i="8"/>
  <c r="L212" i="8"/>
  <c r="J255" i="8"/>
  <c r="L65" i="10"/>
  <c r="D54" i="12"/>
  <c r="C105" i="15"/>
  <c r="J145" i="8"/>
  <c r="F196" i="3"/>
  <c r="J106" i="8"/>
  <c r="J165" i="8"/>
  <c r="L251" i="8"/>
  <c r="J282" i="8"/>
  <c r="H63" i="10"/>
  <c r="E55" i="12"/>
  <c r="G56" i="12"/>
  <c r="L131" i="8"/>
  <c r="J216" i="8"/>
  <c r="J275" i="8"/>
  <c r="J11" i="10"/>
  <c r="S21" i="14"/>
  <c r="F77" i="16"/>
  <c r="F121" i="16"/>
  <c r="F49" i="16"/>
  <c r="F65" i="16"/>
  <c r="S21" i="16"/>
  <c r="L107" i="8"/>
  <c r="L148" i="8"/>
  <c r="L241" i="8"/>
  <c r="D34" i="13"/>
  <c r="D119" i="15"/>
  <c r="D35" i="15"/>
  <c r="L41" i="10"/>
  <c r="L285" i="8"/>
  <c r="L129" i="8"/>
  <c r="L170" i="8"/>
  <c r="J214" i="8"/>
  <c r="L263" i="8"/>
  <c r="L38" i="10"/>
  <c r="H81" i="10"/>
  <c r="G54" i="12"/>
  <c r="C63" i="15"/>
  <c r="J213" i="8"/>
  <c r="J107" i="8"/>
  <c r="L171" i="8"/>
  <c r="N207" i="8"/>
  <c r="L254" i="8"/>
  <c r="J283" i="8"/>
  <c r="L64" i="10"/>
  <c r="E53" i="12"/>
  <c r="E57" i="12" s="1"/>
  <c r="J99" i="8"/>
  <c r="L281" i="8"/>
  <c r="J9" i="10"/>
  <c r="A14" i="12"/>
  <c r="F93" i="16"/>
  <c r="F107" i="16"/>
  <c r="J150" i="8"/>
  <c r="D77" i="15"/>
  <c r="J131" i="8"/>
  <c r="J172" i="8"/>
  <c r="J231" i="8"/>
  <c r="L43" i="10"/>
  <c r="H86" i="10"/>
  <c r="E56" i="12"/>
  <c r="D160" i="13"/>
  <c r="C119" i="15"/>
  <c r="C147" i="15"/>
  <c r="J238" i="8"/>
  <c r="J122" i="8"/>
  <c r="G20" i="13"/>
  <c r="G17" i="2"/>
  <c r="D63" i="15"/>
  <c r="V135" i="19"/>
  <c r="X87" i="19"/>
  <c r="X76" i="19"/>
  <c r="X62" i="19"/>
  <c r="X11" i="19"/>
  <c r="G135" i="16"/>
  <c r="G147" i="16"/>
  <c r="Q9" i="17"/>
  <c r="G106" i="18"/>
  <c r="G120" i="18"/>
  <c r="G92" i="18"/>
  <c r="G78" i="18"/>
  <c r="E48" i="13"/>
  <c r="C76" i="13"/>
  <c r="E119" i="15"/>
  <c r="E49" i="15"/>
  <c r="F149" i="17"/>
  <c r="F147" i="17"/>
  <c r="F35" i="17"/>
  <c r="F77" i="17"/>
  <c r="K76" i="18"/>
  <c r="K120" i="18"/>
  <c r="K20" i="18"/>
  <c r="F105" i="15"/>
  <c r="F147" i="15"/>
  <c r="F21" i="15"/>
  <c r="G133" i="17"/>
  <c r="G107" i="17"/>
  <c r="K148" i="18"/>
  <c r="N31" i="10"/>
  <c r="U11" i="12"/>
  <c r="U22" i="12"/>
  <c r="U30" i="12"/>
  <c r="U38" i="12"/>
  <c r="U46" i="12"/>
  <c r="F90" i="13"/>
  <c r="F104" i="13"/>
  <c r="E21" i="15"/>
  <c r="P9" i="16"/>
  <c r="D23" i="16"/>
  <c r="C107" i="17"/>
  <c r="C160" i="18"/>
  <c r="C34" i="18"/>
  <c r="E149" i="16"/>
  <c r="V62" i="18"/>
  <c r="X19" i="18"/>
  <c r="X41" i="18"/>
  <c r="N64" i="18"/>
  <c r="N106" i="18"/>
  <c r="N34" i="18"/>
  <c r="E51" i="16"/>
  <c r="E65" i="16"/>
  <c r="C133" i="16"/>
  <c r="C21" i="17"/>
  <c r="C63" i="17"/>
  <c r="F50" i="18"/>
  <c r="F106" i="18"/>
  <c r="O132" i="18"/>
  <c r="O8" i="18"/>
  <c r="E21" i="17"/>
  <c r="D49" i="17"/>
  <c r="D91" i="17"/>
  <c r="D133" i="17"/>
  <c r="L120" i="18"/>
  <c r="T34" i="18"/>
  <c r="E76" i="18"/>
  <c r="E62" i="18"/>
  <c r="U78" i="18"/>
  <c r="T20" i="18"/>
  <c r="T104" i="18"/>
  <c r="H119" i="21"/>
  <c r="F134" i="21"/>
  <c r="F78" i="21"/>
  <c r="H73" i="21"/>
  <c r="C49" i="22"/>
  <c r="L172" i="8"/>
  <c r="N141" i="8"/>
  <c r="F9" i="16"/>
  <c r="D118" i="13"/>
  <c r="V107" i="19"/>
  <c r="V105" i="19"/>
  <c r="X75" i="19"/>
  <c r="X67" i="19"/>
  <c r="V63" i="19"/>
  <c r="V37" i="19"/>
  <c r="X18" i="19"/>
  <c r="G93" i="16"/>
  <c r="G105" i="16"/>
  <c r="G21" i="16"/>
  <c r="G148" i="18"/>
  <c r="G118" i="18"/>
  <c r="S104" i="18"/>
  <c r="S34" i="18"/>
  <c r="C48" i="13"/>
  <c r="F91" i="15"/>
  <c r="F161" i="17"/>
  <c r="F121" i="17"/>
  <c r="K90" i="18"/>
  <c r="K118" i="18"/>
  <c r="K8" i="18"/>
  <c r="K134" i="18"/>
  <c r="K34" i="18"/>
  <c r="F161" i="15"/>
  <c r="U7" i="12"/>
  <c r="C146" i="13"/>
  <c r="G133" i="15"/>
  <c r="G161" i="15"/>
  <c r="F63" i="15"/>
  <c r="J32" i="10"/>
  <c r="E34" i="13"/>
  <c r="F76" i="13"/>
  <c r="E146" i="13"/>
  <c r="G63" i="15"/>
  <c r="F9" i="17"/>
  <c r="S148" i="18"/>
  <c r="C77" i="17"/>
  <c r="C8" i="18"/>
  <c r="C149" i="16"/>
  <c r="C105" i="16"/>
  <c r="X101" i="18"/>
  <c r="X31" i="18"/>
  <c r="D79" i="16"/>
  <c r="D121" i="16"/>
  <c r="E79" i="16"/>
  <c r="N148" i="18"/>
  <c r="N132" i="18"/>
  <c r="N104" i="18"/>
  <c r="C90" i="18"/>
  <c r="D133" i="16"/>
  <c r="F120" i="18"/>
  <c r="F104" i="18"/>
  <c r="F20" i="18"/>
  <c r="O134" i="18"/>
  <c r="D51" i="17"/>
  <c r="E93" i="17"/>
  <c r="D34" i="18"/>
  <c r="U50" i="18"/>
  <c r="U132" i="18"/>
  <c r="D121" i="17"/>
  <c r="E34" i="18"/>
  <c r="M104" i="18"/>
  <c r="M132" i="18"/>
  <c r="U20" i="18"/>
  <c r="D36" i="18"/>
  <c r="T62" i="18"/>
  <c r="M120" i="18"/>
  <c r="H26" i="21"/>
  <c r="H105" i="21"/>
  <c r="F64" i="21"/>
  <c r="H40" i="21"/>
  <c r="C147" i="22"/>
  <c r="L188" i="8"/>
  <c r="F51" i="16"/>
  <c r="F91" i="16"/>
  <c r="J151" i="8"/>
  <c r="D48" i="13"/>
  <c r="D161" i="15"/>
  <c r="R21" i="17"/>
  <c r="V147" i="19"/>
  <c r="X57" i="19"/>
  <c r="X61" i="19"/>
  <c r="X53" i="19"/>
  <c r="G149" i="16"/>
  <c r="G90" i="18"/>
  <c r="G50" i="18"/>
  <c r="G146" i="18"/>
  <c r="S62" i="18"/>
  <c r="S8" i="18"/>
  <c r="F54" i="12"/>
  <c r="E104" i="13"/>
  <c r="F133" i="17"/>
  <c r="K50" i="18"/>
  <c r="K132" i="18"/>
  <c r="K22" i="18"/>
  <c r="G35" i="15"/>
  <c r="G77" i="15"/>
  <c r="U16" i="12"/>
  <c r="U24" i="12"/>
  <c r="U32" i="12"/>
  <c r="U40" i="12"/>
  <c r="U48" i="12"/>
  <c r="C20" i="13"/>
  <c r="C34" i="13"/>
  <c r="G147" i="17"/>
  <c r="E21" i="16"/>
  <c r="E35" i="16"/>
  <c r="D149" i="16"/>
  <c r="C76" i="18"/>
  <c r="C118" i="18"/>
  <c r="C36" i="18"/>
  <c r="C62" i="18"/>
  <c r="V118" i="18"/>
  <c r="C63" i="16"/>
  <c r="D21" i="16"/>
  <c r="C93" i="16"/>
  <c r="C121" i="16"/>
  <c r="V36" i="18"/>
  <c r="D119" i="16"/>
  <c r="C51" i="16"/>
  <c r="C133" i="17"/>
  <c r="N120" i="18"/>
  <c r="N22" i="18"/>
  <c r="N76" i="18"/>
  <c r="E119" i="16"/>
  <c r="C91" i="16"/>
  <c r="E133" i="16"/>
  <c r="C65" i="17"/>
  <c r="F146" i="18"/>
  <c r="Q157" i="18"/>
  <c r="O106" i="18"/>
  <c r="O118" i="18"/>
  <c r="O34" i="18"/>
  <c r="Q86" i="18"/>
  <c r="V106" i="18"/>
  <c r="U92" i="18"/>
  <c r="U120" i="18"/>
  <c r="E63" i="17"/>
  <c r="D146" i="18"/>
  <c r="L48" i="18"/>
  <c r="T146" i="18"/>
  <c r="M92" i="18"/>
  <c r="E120" i="18"/>
  <c r="E132" i="18"/>
  <c r="M146" i="18"/>
  <c r="M20" i="18"/>
  <c r="U76" i="18"/>
  <c r="U62" i="18"/>
  <c r="C35" i="22"/>
  <c r="H86" i="21"/>
  <c r="H99" i="21"/>
  <c r="F50" i="21"/>
  <c r="H30" i="21"/>
  <c r="H18" i="21"/>
  <c r="H31" i="21"/>
  <c r="C105" i="22"/>
  <c r="E134" i="21"/>
  <c r="L213" i="8"/>
  <c r="E54" i="12"/>
  <c r="L215" i="8"/>
  <c r="D49" i="15"/>
  <c r="V133" i="19"/>
  <c r="X158" i="19"/>
  <c r="X48" i="19"/>
  <c r="X34" i="19"/>
  <c r="X32" i="19"/>
  <c r="T21" i="15"/>
  <c r="I45" i="18"/>
  <c r="G20" i="18"/>
  <c r="S90" i="18"/>
  <c r="S106" i="18"/>
  <c r="S20" i="18"/>
  <c r="E132" i="13"/>
  <c r="E105" i="15"/>
  <c r="F135" i="17"/>
  <c r="F107" i="17"/>
  <c r="K48" i="18"/>
  <c r="K78" i="18"/>
  <c r="S22" i="18"/>
  <c r="F133" i="15"/>
  <c r="G105" i="17"/>
  <c r="S36" i="18"/>
  <c r="U9" i="12"/>
  <c r="E76" i="13"/>
  <c r="C104" i="13"/>
  <c r="G119" i="15"/>
  <c r="R21" i="15"/>
  <c r="Q9" i="16"/>
  <c r="J38" i="10"/>
  <c r="E20" i="13"/>
  <c r="E35" i="15"/>
  <c r="R9" i="16"/>
  <c r="P21" i="16"/>
  <c r="C104" i="18"/>
  <c r="C106" i="18"/>
  <c r="O48" i="18"/>
  <c r="C79" i="16"/>
  <c r="O21" i="16"/>
  <c r="C65" i="16"/>
  <c r="X108" i="18"/>
  <c r="V8" i="18"/>
  <c r="F34" i="18"/>
  <c r="D93" i="16"/>
  <c r="E135" i="16"/>
  <c r="N92" i="18"/>
  <c r="N160" i="18"/>
  <c r="N8" i="18"/>
  <c r="F92" i="18"/>
  <c r="E147" i="16"/>
  <c r="D91" i="16"/>
  <c r="C91" i="17"/>
  <c r="O148" i="18"/>
  <c r="Q17" i="18"/>
  <c r="N78" i="18"/>
  <c r="D63" i="17"/>
  <c r="E105" i="17"/>
  <c r="E147" i="17"/>
  <c r="D132" i="18"/>
  <c r="D22" i="18"/>
  <c r="D104" i="18"/>
  <c r="L22" i="18"/>
  <c r="T160" i="18"/>
  <c r="T132" i="18"/>
  <c r="D21" i="17"/>
  <c r="E51" i="17"/>
  <c r="E48" i="18"/>
  <c r="M78" i="18"/>
  <c r="M160" i="18"/>
  <c r="U36" i="18"/>
  <c r="U48" i="18"/>
  <c r="D64" i="18"/>
  <c r="M90" i="18"/>
  <c r="H16" i="21"/>
  <c r="H114" i="21"/>
  <c r="H142" i="21"/>
  <c r="C161" i="22"/>
  <c r="C63" i="22"/>
  <c r="C77" i="22"/>
  <c r="J256" i="8"/>
  <c r="F147" i="16"/>
  <c r="D104" i="13"/>
  <c r="V93" i="19"/>
  <c r="X72" i="19"/>
  <c r="X30" i="19"/>
  <c r="X39" i="19"/>
  <c r="X28" i="19"/>
  <c r="X31" i="19"/>
  <c r="X59" i="19"/>
  <c r="C23" i="14"/>
  <c r="G121" i="16"/>
  <c r="G49" i="16"/>
  <c r="G48" i="18"/>
  <c r="G8" i="18"/>
  <c r="S132" i="18"/>
  <c r="S160" i="18"/>
  <c r="F56" i="12"/>
  <c r="E90" i="13"/>
  <c r="C132" i="13"/>
  <c r="E160" i="13"/>
  <c r="E161" i="15"/>
  <c r="F119" i="17"/>
  <c r="F49" i="17"/>
  <c r="F105" i="17"/>
  <c r="K146" i="18"/>
  <c r="K62" i="18"/>
  <c r="F35" i="15"/>
  <c r="Q21" i="16"/>
  <c r="U18" i="12"/>
  <c r="U26" i="12"/>
  <c r="U34" i="12"/>
  <c r="U42" i="12"/>
  <c r="U50" i="12"/>
  <c r="P20" i="13"/>
  <c r="F34" i="13"/>
  <c r="C62" i="13"/>
  <c r="F118" i="13"/>
  <c r="F132" i="13"/>
  <c r="F146" i="13"/>
  <c r="S21" i="15"/>
  <c r="F37" i="17"/>
  <c r="Q21" i="15"/>
  <c r="C21" i="16"/>
  <c r="C50" i="18"/>
  <c r="C148" i="18"/>
  <c r="C77" i="16"/>
  <c r="V132" i="18"/>
  <c r="X16" i="18"/>
  <c r="V76" i="18"/>
  <c r="V20" i="18"/>
  <c r="C120" i="18"/>
  <c r="N36" i="18"/>
  <c r="N118" i="18"/>
  <c r="N48" i="18"/>
  <c r="O104" i="18"/>
  <c r="D51" i="16"/>
  <c r="E93" i="16"/>
  <c r="C161" i="16"/>
  <c r="C161" i="17"/>
  <c r="F148" i="18"/>
  <c r="F134" i="18"/>
  <c r="F48" i="18"/>
  <c r="O78" i="18"/>
  <c r="O160" i="18"/>
  <c r="O90" i="18"/>
  <c r="O64" i="18"/>
  <c r="Q87" i="18"/>
  <c r="V90" i="18"/>
  <c r="D105" i="17"/>
  <c r="D120" i="18"/>
  <c r="D48" i="18"/>
  <c r="D76" i="18"/>
  <c r="L36" i="18"/>
  <c r="T120" i="18"/>
  <c r="T118" i="18"/>
  <c r="L132" i="18"/>
  <c r="E20" i="18"/>
  <c r="E92" i="18"/>
  <c r="U146" i="18"/>
  <c r="U64" i="18"/>
  <c r="U118" i="18"/>
  <c r="E22" i="18"/>
  <c r="D90" i="18"/>
  <c r="U106" i="18"/>
  <c r="L160" i="18"/>
  <c r="F162" i="21"/>
  <c r="H69" i="21"/>
  <c r="H12" i="21"/>
  <c r="H46" i="21"/>
  <c r="F92" i="21"/>
  <c r="H108" i="21"/>
  <c r="H136" i="21"/>
  <c r="C133" i="22"/>
  <c r="L282" i="8"/>
  <c r="N251" i="8"/>
  <c r="R9" i="17"/>
  <c r="X82" i="19"/>
  <c r="X26" i="19"/>
  <c r="V149" i="19"/>
  <c r="X45" i="19"/>
  <c r="N23" i="14"/>
  <c r="S76" i="18"/>
  <c r="S120" i="18"/>
  <c r="S78" i="18"/>
  <c r="S118" i="18"/>
  <c r="E62" i="13"/>
  <c r="C90" i="13"/>
  <c r="C160" i="13"/>
  <c r="F119" i="15"/>
  <c r="F77" i="15"/>
  <c r="G9" i="17"/>
  <c r="G77" i="17"/>
  <c r="L14" i="10"/>
  <c r="U14" i="12"/>
  <c r="O23" i="14"/>
  <c r="G49" i="15"/>
  <c r="U52" i="12"/>
  <c r="R21" i="16"/>
  <c r="S21" i="17"/>
  <c r="C64" i="18"/>
  <c r="C132" i="18"/>
  <c r="C20" i="18"/>
  <c r="C78" i="18"/>
  <c r="F160" i="18"/>
  <c r="C147" i="16"/>
  <c r="D135" i="16"/>
  <c r="X155" i="18"/>
  <c r="F132" i="18"/>
  <c r="D65" i="16"/>
  <c r="V48" i="18"/>
  <c r="E121" i="16"/>
  <c r="E91" i="16"/>
  <c r="D161" i="16"/>
  <c r="C147" i="17"/>
  <c r="F62" i="18"/>
  <c r="F118" i="18"/>
  <c r="Q81" i="18"/>
  <c r="O120" i="18"/>
  <c r="O62" i="18"/>
  <c r="X11" i="18"/>
  <c r="Q128" i="18"/>
  <c r="T90" i="18"/>
  <c r="E35" i="17"/>
  <c r="E161" i="17"/>
  <c r="D118" i="18"/>
  <c r="D148" i="18"/>
  <c r="D160" i="18"/>
  <c r="L76" i="18"/>
  <c r="L34" i="18"/>
  <c r="T22" i="18"/>
  <c r="T78" i="18"/>
  <c r="E134" i="18"/>
  <c r="E104" i="18"/>
  <c r="M148" i="18"/>
  <c r="M134" i="18"/>
  <c r="M48" i="18"/>
  <c r="H161" i="21"/>
  <c r="H32" i="21"/>
  <c r="H101" i="21"/>
  <c r="H82" i="21"/>
  <c r="C91" i="22"/>
  <c r="C119" i="22"/>
  <c r="L31" i="10"/>
  <c r="V161" i="19"/>
  <c r="V121" i="19"/>
  <c r="V119" i="19"/>
  <c r="X70" i="19"/>
  <c r="V51" i="19"/>
  <c r="X17" i="19"/>
  <c r="X19" i="19"/>
  <c r="X47" i="19"/>
  <c r="G161" i="16"/>
  <c r="G23" i="16"/>
  <c r="G9" i="16"/>
  <c r="G37" i="16"/>
  <c r="Q21" i="17"/>
  <c r="G132" i="18"/>
  <c r="G36" i="18"/>
  <c r="G160" i="18"/>
  <c r="S92" i="18"/>
  <c r="Q20" i="13"/>
  <c r="C118" i="13"/>
  <c r="E133" i="15"/>
  <c r="E63" i="15"/>
  <c r="E77" i="15"/>
  <c r="F93" i="17"/>
  <c r="F23" i="17"/>
  <c r="G21" i="17"/>
  <c r="K160" i="18"/>
  <c r="K106" i="18"/>
  <c r="K36" i="18"/>
  <c r="G65" i="17"/>
  <c r="G93" i="17"/>
  <c r="G147" i="15"/>
  <c r="G21" i="15"/>
  <c r="U20" i="12"/>
  <c r="U28" i="12"/>
  <c r="U36" i="12"/>
  <c r="U44" i="12"/>
  <c r="U54" i="12"/>
  <c r="F62" i="13"/>
  <c r="F49" i="15"/>
  <c r="F65" i="17"/>
  <c r="G62" i="18"/>
  <c r="C135" i="16"/>
  <c r="C49" i="17"/>
  <c r="C22" i="18"/>
  <c r="E23" i="16"/>
  <c r="X137" i="18"/>
  <c r="X102" i="18"/>
  <c r="D77" i="16"/>
  <c r="N90" i="18"/>
  <c r="N134" i="18"/>
  <c r="E161" i="16"/>
  <c r="E77" i="16"/>
  <c r="D63" i="16"/>
  <c r="E105" i="16"/>
  <c r="C79" i="17"/>
  <c r="C135" i="17"/>
  <c r="C9" i="17"/>
  <c r="C37" i="17"/>
  <c r="F90" i="18"/>
  <c r="F8" i="18"/>
  <c r="O146" i="18"/>
  <c r="O50" i="18"/>
  <c r="O22" i="18"/>
  <c r="O36" i="18"/>
  <c r="X145" i="18"/>
  <c r="U90" i="18"/>
  <c r="E146" i="18"/>
  <c r="D119" i="17"/>
  <c r="D161" i="17"/>
  <c r="T106" i="18"/>
  <c r="T148" i="18"/>
  <c r="T134" i="18"/>
  <c r="E90" i="18"/>
  <c r="M34" i="18"/>
  <c r="U104" i="18"/>
  <c r="D20" i="18"/>
  <c r="U134" i="18"/>
  <c r="F22" i="21"/>
  <c r="F148" i="21"/>
  <c r="F36" i="21"/>
  <c r="H63" i="21"/>
  <c r="L22" i="21"/>
  <c r="L105" i="8"/>
  <c r="F23" i="16"/>
  <c r="D21" i="15"/>
  <c r="V79" i="19"/>
  <c r="X15" i="19"/>
  <c r="G133" i="16"/>
  <c r="G35" i="16"/>
  <c r="G121" i="17"/>
  <c r="G134" i="18"/>
  <c r="G104" i="18"/>
  <c r="S50" i="18"/>
  <c r="S48" i="18"/>
  <c r="S64" i="18"/>
  <c r="E91" i="15"/>
  <c r="E147" i="15"/>
  <c r="F21" i="17"/>
  <c r="N53" i="10"/>
  <c r="E118" i="13"/>
  <c r="F48" i="13"/>
  <c r="K64" i="18"/>
  <c r="E9" i="16"/>
  <c r="C49" i="16"/>
  <c r="C107" i="16"/>
  <c r="C92" i="18"/>
  <c r="C48" i="18"/>
  <c r="V34" i="18"/>
  <c r="D107" i="16"/>
  <c r="C119" i="17"/>
  <c r="V148" i="18"/>
  <c r="X136" i="18"/>
  <c r="X30" i="18"/>
  <c r="V50" i="18"/>
  <c r="X84" i="18"/>
  <c r="V92" i="18"/>
  <c r="D105" i="16"/>
  <c r="D147" i="16"/>
  <c r="E107" i="16"/>
  <c r="N146" i="18"/>
  <c r="N20" i="18"/>
  <c r="D35" i="16"/>
  <c r="E63" i="16"/>
  <c r="C119" i="16"/>
  <c r="C121" i="17"/>
  <c r="C149" i="17"/>
  <c r="F36" i="18"/>
  <c r="F78" i="18"/>
  <c r="Q43" i="18"/>
  <c r="Q126" i="18"/>
  <c r="Q31" i="18"/>
  <c r="Q130" i="18"/>
  <c r="E49" i="17"/>
  <c r="E91" i="17"/>
  <c r="E133" i="17"/>
  <c r="D134" i="18"/>
  <c r="L64" i="18"/>
  <c r="E118" i="18"/>
  <c r="E78" i="18"/>
  <c r="L20" i="18"/>
  <c r="F106" i="21"/>
  <c r="F120" i="21"/>
  <c r="H10" i="21"/>
  <c r="H59" i="21"/>
  <c r="H67" i="21"/>
  <c r="C21" i="22"/>
  <c r="E148" i="21"/>
  <c r="Q21" i="22"/>
  <c r="N32" i="25"/>
  <c r="C22" i="21"/>
  <c r="F161" i="22"/>
  <c r="G34" i="26"/>
  <c r="G76" i="26"/>
  <c r="D22" i="21"/>
  <c r="C50" i="21"/>
  <c r="G105" i="22"/>
  <c r="H133" i="22"/>
  <c r="N55" i="30"/>
  <c r="D34" i="26"/>
  <c r="D48" i="26"/>
  <c r="E119" i="22"/>
  <c r="E76" i="26"/>
  <c r="E104" i="28"/>
  <c r="G132" i="27"/>
  <c r="G62" i="27"/>
  <c r="G104" i="27"/>
  <c r="G160" i="27"/>
  <c r="C62" i="26"/>
  <c r="E104" i="27"/>
  <c r="G160" i="28"/>
  <c r="G104" i="28"/>
  <c r="D76" i="27"/>
  <c r="D118" i="27"/>
  <c r="D62" i="27"/>
  <c r="F48" i="26"/>
  <c r="E146" i="27"/>
  <c r="F132" i="28"/>
  <c r="J166" i="30"/>
  <c r="L165" i="30"/>
  <c r="J165" i="30"/>
  <c r="J171" i="30"/>
  <c r="J163" i="30"/>
  <c r="C118" i="28"/>
  <c r="C104" i="28"/>
  <c r="C34" i="28"/>
  <c r="D132" i="28"/>
  <c r="D62" i="28"/>
  <c r="L164" i="30"/>
  <c r="F194" i="30"/>
  <c r="N187" i="30"/>
  <c r="F193" i="30"/>
  <c r="H187" i="30"/>
  <c r="F56" i="30"/>
  <c r="J197" i="30"/>
  <c r="N76" i="31"/>
  <c r="N75" i="31"/>
  <c r="J130" i="30"/>
  <c r="F124" i="30"/>
  <c r="J129" i="30"/>
  <c r="F123" i="30"/>
  <c r="H124" i="30"/>
  <c r="H214" i="30"/>
  <c r="H208" i="30"/>
  <c r="H14" i="35"/>
  <c r="H10" i="35"/>
  <c r="F122" i="30"/>
  <c r="L80" i="30"/>
  <c r="F147" i="30"/>
  <c r="H152" i="30"/>
  <c r="F236" i="30"/>
  <c r="H231" i="30"/>
  <c r="L77" i="31"/>
  <c r="L54" i="31"/>
  <c r="L82" i="31"/>
  <c r="L38" i="31"/>
  <c r="L33" i="31"/>
  <c r="L261" i="30"/>
  <c r="F283" i="30"/>
  <c r="H40" i="31"/>
  <c r="V10" i="35"/>
  <c r="N11" i="33"/>
  <c r="N9" i="35"/>
  <c r="AB14" i="35"/>
  <c r="AB16" i="35"/>
  <c r="C146" i="43"/>
  <c r="E63" i="22"/>
  <c r="G76" i="27"/>
  <c r="D20" i="27"/>
  <c r="L166" i="30"/>
  <c r="L170" i="30"/>
  <c r="L187" i="30"/>
  <c r="F76" i="30"/>
  <c r="L80" i="31"/>
  <c r="E106" i="21"/>
  <c r="E36" i="21"/>
  <c r="N31" i="25"/>
  <c r="M22" i="21"/>
  <c r="D120" i="21"/>
  <c r="O22" i="21"/>
  <c r="C162" i="21"/>
  <c r="G147" i="22"/>
  <c r="G63" i="22"/>
  <c r="C106" i="21"/>
  <c r="H49" i="22"/>
  <c r="G77" i="22"/>
  <c r="N77" i="30"/>
  <c r="E35" i="22"/>
  <c r="D161" i="22"/>
  <c r="D118" i="26"/>
  <c r="E77" i="22"/>
  <c r="E90" i="26"/>
  <c r="E76" i="28"/>
  <c r="F34" i="26"/>
  <c r="F104" i="26"/>
  <c r="F146" i="26"/>
  <c r="C104" i="27"/>
  <c r="C160" i="27"/>
  <c r="C90" i="27"/>
  <c r="G34" i="28"/>
  <c r="D160" i="27"/>
  <c r="G20" i="27"/>
  <c r="E48" i="27"/>
  <c r="D48" i="27"/>
  <c r="F104" i="28"/>
  <c r="F76" i="28"/>
  <c r="F34" i="28"/>
  <c r="F62" i="28"/>
  <c r="F172" i="30"/>
  <c r="N165" i="30"/>
  <c r="F171" i="30"/>
  <c r="J175" i="30"/>
  <c r="F170" i="30"/>
  <c r="J167" i="30"/>
  <c r="F146" i="28"/>
  <c r="H193" i="30"/>
  <c r="F187" i="30"/>
  <c r="H192" i="30"/>
  <c r="H186" i="30"/>
  <c r="F186" i="30"/>
  <c r="F77" i="30"/>
  <c r="F58" i="30"/>
  <c r="F61" i="30"/>
  <c r="N54" i="31"/>
  <c r="L129" i="30"/>
  <c r="L128" i="30"/>
  <c r="H122" i="30"/>
  <c r="H129" i="30"/>
  <c r="J213" i="30"/>
  <c r="L207" i="30"/>
  <c r="H12" i="35"/>
  <c r="H13" i="35"/>
  <c r="L77" i="30"/>
  <c r="L85" i="30"/>
  <c r="J152" i="30"/>
  <c r="F146" i="30"/>
  <c r="J151" i="30"/>
  <c r="F145" i="30"/>
  <c r="F235" i="30"/>
  <c r="L236" i="30"/>
  <c r="F241" i="30"/>
  <c r="J230" i="30"/>
  <c r="L75" i="31"/>
  <c r="L65" i="31"/>
  <c r="L76" i="31"/>
  <c r="L32" i="31"/>
  <c r="L283" i="30"/>
  <c r="V15" i="35"/>
  <c r="N15" i="35"/>
  <c r="N14" i="35"/>
  <c r="V16" i="35"/>
  <c r="N12" i="35"/>
  <c r="V14" i="35"/>
  <c r="D146" i="43"/>
  <c r="C92" i="21"/>
  <c r="H105" i="22"/>
  <c r="F104" i="27"/>
  <c r="D90" i="27"/>
  <c r="F118" i="26"/>
  <c r="F160" i="28"/>
  <c r="L173" i="30"/>
  <c r="J172" i="30"/>
  <c r="F90" i="28"/>
  <c r="D160" i="28"/>
  <c r="L197" i="30"/>
  <c r="F125" i="30"/>
  <c r="F216" i="30"/>
  <c r="H17" i="35"/>
  <c r="L146" i="30"/>
  <c r="L36" i="31"/>
  <c r="F75" i="31"/>
  <c r="V17" i="35"/>
  <c r="E146" i="42"/>
  <c r="E162" i="21"/>
  <c r="E120" i="21"/>
  <c r="N77" i="25"/>
  <c r="N33" i="25"/>
  <c r="F147" i="22"/>
  <c r="C36" i="21"/>
  <c r="F105" i="22"/>
  <c r="D162" i="21"/>
  <c r="H77" i="22"/>
  <c r="G21" i="22"/>
  <c r="F119" i="22"/>
  <c r="N54" i="30"/>
  <c r="D77" i="22"/>
  <c r="D104" i="26"/>
  <c r="E21" i="22"/>
  <c r="D63" i="22"/>
  <c r="E105" i="22"/>
  <c r="E160" i="26"/>
  <c r="E132" i="26"/>
  <c r="F48" i="27"/>
  <c r="F62" i="27"/>
  <c r="E160" i="28"/>
  <c r="E118" i="28"/>
  <c r="E62" i="27"/>
  <c r="G118" i="27"/>
  <c r="C146" i="27"/>
  <c r="D132" i="27"/>
  <c r="F118" i="28"/>
  <c r="D90" i="28"/>
  <c r="H171" i="30"/>
  <c r="F165" i="30"/>
  <c r="H170" i="30"/>
  <c r="H164" i="30"/>
  <c r="F174" i="30"/>
  <c r="F166" i="30"/>
  <c r="C146" i="28"/>
  <c r="C62" i="28"/>
  <c r="J192" i="30"/>
  <c r="J191" i="30"/>
  <c r="L185" i="30"/>
  <c r="F57" i="30"/>
  <c r="L196" i="30"/>
  <c r="F64" i="30"/>
  <c r="N53" i="31"/>
  <c r="F129" i="30"/>
  <c r="L121" i="30"/>
  <c r="L130" i="30"/>
  <c r="L213" i="30"/>
  <c r="N207" i="30"/>
  <c r="F219" i="30"/>
  <c r="L212" i="30"/>
  <c r="H8" i="35"/>
  <c r="L75" i="30"/>
  <c r="F120" i="30"/>
  <c r="L151" i="30"/>
  <c r="L150" i="30"/>
  <c r="H144" i="30"/>
  <c r="H151" i="30"/>
  <c r="L235" i="30"/>
  <c r="H239" i="30"/>
  <c r="L62" i="31"/>
  <c r="L43" i="31"/>
  <c r="L63" i="31"/>
  <c r="L31" i="31"/>
  <c r="F76" i="31"/>
  <c r="F64" i="31"/>
  <c r="F35" i="31"/>
  <c r="F257" i="30"/>
  <c r="F62" i="31"/>
  <c r="F78" i="31"/>
  <c r="V18" i="35"/>
  <c r="N10" i="35"/>
  <c r="J59" i="31"/>
  <c r="AB18" i="35"/>
  <c r="D146" i="41"/>
  <c r="C146" i="41"/>
  <c r="D146" i="42"/>
  <c r="C64" i="21"/>
  <c r="D105" i="22"/>
  <c r="E20" i="26"/>
  <c r="G90" i="27"/>
  <c r="C76" i="27"/>
  <c r="J168" i="30"/>
  <c r="H194" i="30"/>
  <c r="F62" i="30"/>
  <c r="N275" i="30"/>
  <c r="E78" i="21"/>
  <c r="N75" i="25"/>
  <c r="N53" i="25"/>
  <c r="D36" i="21"/>
  <c r="F35" i="22"/>
  <c r="G133" i="22"/>
  <c r="F77" i="22"/>
  <c r="D92" i="21"/>
  <c r="H119" i="22"/>
  <c r="T21" i="22"/>
  <c r="N76" i="30"/>
  <c r="D132" i="26"/>
  <c r="F90" i="27"/>
  <c r="F146" i="27"/>
  <c r="E132" i="28"/>
  <c r="E62" i="28"/>
  <c r="F76" i="26"/>
  <c r="G34" i="27"/>
  <c r="E20" i="27"/>
  <c r="G118" i="28"/>
  <c r="C34" i="27"/>
  <c r="F48" i="28"/>
  <c r="J170" i="30"/>
  <c r="J164" i="30"/>
  <c r="J169" i="30"/>
  <c r="L163" i="30"/>
  <c r="H165" i="30"/>
  <c r="H172" i="30"/>
  <c r="D48" i="28"/>
  <c r="C76" i="28"/>
  <c r="D20" i="28"/>
  <c r="L191" i="30"/>
  <c r="N185" i="30"/>
  <c r="F197" i="30"/>
  <c r="L190" i="30"/>
  <c r="N186" i="30"/>
  <c r="F78" i="30"/>
  <c r="J187" i="30"/>
  <c r="F82" i="30"/>
  <c r="N55" i="31"/>
  <c r="F128" i="30"/>
  <c r="N121" i="30"/>
  <c r="F127" i="30"/>
  <c r="F213" i="30"/>
  <c r="H218" i="30"/>
  <c r="F151" i="30"/>
  <c r="L143" i="30"/>
  <c r="L152" i="30"/>
  <c r="F234" i="30"/>
  <c r="J237" i="30"/>
  <c r="L229" i="30"/>
  <c r="L86" i="31"/>
  <c r="L58" i="31"/>
  <c r="L39" i="31"/>
  <c r="L87" i="31"/>
  <c r="L37" i="31"/>
  <c r="F40" i="31"/>
  <c r="L257" i="30"/>
  <c r="F279" i="30"/>
  <c r="H65" i="31"/>
  <c r="H81" i="31"/>
  <c r="V13" i="35"/>
  <c r="J63" i="31"/>
  <c r="E146" i="41"/>
  <c r="D16" i="41"/>
  <c r="F7" i="39"/>
  <c r="E92" i="21"/>
  <c r="N54" i="25"/>
  <c r="E34" i="26"/>
  <c r="D49" i="22"/>
  <c r="C132" i="26"/>
  <c r="F90" i="26"/>
  <c r="C118" i="27"/>
  <c r="G76" i="28"/>
  <c r="G48" i="27"/>
  <c r="C48" i="28"/>
  <c r="H166" i="30"/>
  <c r="F84" i="30"/>
  <c r="H130" i="30"/>
  <c r="L84" i="30"/>
  <c r="N141" i="30"/>
  <c r="F214" i="30"/>
  <c r="L34" i="31"/>
  <c r="E64" i="21"/>
  <c r="F63" i="22"/>
  <c r="F133" i="22"/>
  <c r="N22" i="21"/>
  <c r="C120" i="21"/>
  <c r="G161" i="22"/>
  <c r="G49" i="22"/>
  <c r="F21" i="22"/>
  <c r="G35" i="22"/>
  <c r="C78" i="21"/>
  <c r="H147" i="22"/>
  <c r="H21" i="22"/>
  <c r="H35" i="22"/>
  <c r="N53" i="30"/>
  <c r="E49" i="22"/>
  <c r="E91" i="22"/>
  <c r="D146" i="26"/>
  <c r="D160" i="26"/>
  <c r="D62" i="26"/>
  <c r="D90" i="26"/>
  <c r="D20" i="26"/>
  <c r="D35" i="22"/>
  <c r="E161" i="22"/>
  <c r="E118" i="26"/>
  <c r="E62" i="26"/>
  <c r="E146" i="26"/>
  <c r="F132" i="27"/>
  <c r="C48" i="26"/>
  <c r="C118" i="26"/>
  <c r="C160" i="26"/>
  <c r="E34" i="27"/>
  <c r="C132" i="27"/>
  <c r="G62" i="28"/>
  <c r="E118" i="27"/>
  <c r="E132" i="27"/>
  <c r="L169" i="30"/>
  <c r="N163" i="30"/>
  <c r="F175" i="30"/>
  <c r="L168" i="30"/>
  <c r="F164" i="30"/>
  <c r="H173" i="30"/>
  <c r="H197" i="30"/>
  <c r="F185" i="30"/>
  <c r="H196" i="30"/>
  <c r="J194" i="30"/>
  <c r="J190" i="30"/>
  <c r="F87" i="30"/>
  <c r="F75" i="30"/>
  <c r="N31" i="31"/>
  <c r="H126" i="30"/>
  <c r="H120" i="30"/>
  <c r="J218" i="30"/>
  <c r="F212" i="30"/>
  <c r="J217" i="30"/>
  <c r="F211" i="30"/>
  <c r="H212" i="30"/>
  <c r="H11" i="35"/>
  <c r="N208" i="30"/>
  <c r="L59" i="30"/>
  <c r="J124" i="30"/>
  <c r="N143" i="30"/>
  <c r="F149" i="30"/>
  <c r="F208" i="30"/>
  <c r="H241" i="30"/>
  <c r="J236" i="30"/>
  <c r="F231" i="30"/>
  <c r="L55" i="31"/>
  <c r="L35" i="31"/>
  <c r="L79" i="31"/>
  <c r="L42" i="31"/>
  <c r="F82" i="31"/>
  <c r="F58" i="31"/>
  <c r="N273" i="30"/>
  <c r="L279" i="30"/>
  <c r="J57" i="31"/>
  <c r="N16" i="35"/>
  <c r="AB10" i="35"/>
  <c r="F15" i="41"/>
  <c r="C134" i="21"/>
  <c r="F49" i="22"/>
  <c r="N75" i="30"/>
  <c r="C20" i="26"/>
  <c r="L172" i="30"/>
  <c r="F188" i="30"/>
  <c r="F215" i="30"/>
  <c r="L147" i="30"/>
  <c r="N229" i="30"/>
  <c r="F261" i="30"/>
  <c r="F81" i="31"/>
  <c r="V9" i="35"/>
  <c r="N13" i="35"/>
  <c r="AB8" i="35"/>
  <c r="E22" i="21"/>
  <c r="D50" i="21"/>
  <c r="F91" i="22"/>
  <c r="R21" i="22"/>
  <c r="G48" i="26"/>
  <c r="G62" i="26"/>
  <c r="G104" i="26"/>
  <c r="D78" i="21"/>
  <c r="G119" i="22"/>
  <c r="G91" i="22"/>
  <c r="S21" i="22"/>
  <c r="D21" i="22"/>
  <c r="D91" i="22"/>
  <c r="D133" i="22"/>
  <c r="E133" i="22"/>
  <c r="E104" i="26"/>
  <c r="F20" i="27"/>
  <c r="F160" i="26"/>
  <c r="C76" i="26"/>
  <c r="C48" i="27"/>
  <c r="C20" i="27"/>
  <c r="G90" i="28"/>
  <c r="C34" i="26"/>
  <c r="C104" i="26"/>
  <c r="C146" i="26"/>
  <c r="E160" i="27"/>
  <c r="E90" i="27"/>
  <c r="H175" i="30"/>
  <c r="F163" i="30"/>
  <c r="H174" i="30"/>
  <c r="F173" i="30"/>
  <c r="L167" i="30"/>
  <c r="H168" i="30"/>
  <c r="N164" i="30"/>
  <c r="C132" i="28"/>
  <c r="D146" i="28"/>
  <c r="D104" i="28"/>
  <c r="D76" i="28"/>
  <c r="J196" i="30"/>
  <c r="J195" i="30"/>
  <c r="F189" i="30"/>
  <c r="F196" i="30"/>
  <c r="F63" i="30"/>
  <c r="H185" i="30"/>
  <c r="J185" i="30"/>
  <c r="N32" i="31"/>
  <c r="N33" i="31"/>
  <c r="J125" i="30"/>
  <c r="L119" i="30"/>
  <c r="L217" i="30"/>
  <c r="L216" i="30"/>
  <c r="H210" i="30"/>
  <c r="H217" i="30"/>
  <c r="H15" i="35"/>
  <c r="H9" i="35"/>
  <c r="F210" i="30"/>
  <c r="F126" i="30"/>
  <c r="H148" i="30"/>
  <c r="H142" i="30"/>
  <c r="F230" i="30"/>
  <c r="F232" i="30"/>
  <c r="L234" i="30"/>
  <c r="L53" i="31"/>
  <c r="L64" i="31"/>
  <c r="L59" i="31"/>
  <c r="L83" i="31"/>
  <c r="F65" i="31"/>
  <c r="H63" i="31"/>
  <c r="F86" i="31"/>
  <c r="J61" i="31"/>
  <c r="V8" i="35"/>
  <c r="AB11" i="35"/>
  <c r="V11" i="35"/>
  <c r="F11" i="41"/>
  <c r="G90" i="26"/>
  <c r="D76" i="26"/>
  <c r="F76" i="27"/>
  <c r="D146" i="27"/>
  <c r="H167" i="30"/>
  <c r="N209" i="30"/>
  <c r="H16" i="35"/>
  <c r="L237" i="30"/>
  <c r="L56" i="31"/>
  <c r="F63" i="31"/>
  <c r="N9" i="33"/>
  <c r="AB12" i="35"/>
  <c r="E146" i="43"/>
  <c r="E50" i="21"/>
  <c r="P21" i="22"/>
  <c r="N76" i="25"/>
  <c r="D106" i="21"/>
  <c r="D148" i="21"/>
  <c r="C148" i="21"/>
  <c r="D64" i="21"/>
  <c r="H91" i="22"/>
  <c r="E147" i="22"/>
  <c r="E48" i="26"/>
  <c r="F34" i="27"/>
  <c r="F160" i="27"/>
  <c r="F118" i="27"/>
  <c r="E146" i="28"/>
  <c r="E90" i="28"/>
  <c r="E34" i="28"/>
  <c r="D34" i="27"/>
  <c r="E76" i="27"/>
  <c r="D104" i="27"/>
  <c r="F20" i="26"/>
  <c r="C90" i="26"/>
  <c r="F132" i="26"/>
  <c r="G132" i="28"/>
  <c r="C62" i="27"/>
  <c r="G146" i="27"/>
  <c r="F168" i="30"/>
  <c r="J173" i="30"/>
  <c r="F167" i="30"/>
  <c r="L171" i="30"/>
  <c r="H163" i="30"/>
  <c r="L175" i="30"/>
  <c r="C90" i="28"/>
  <c r="C160" i="28"/>
  <c r="F20" i="28"/>
  <c r="D118" i="28"/>
  <c r="D34" i="28"/>
  <c r="L195" i="30"/>
  <c r="H189" i="30"/>
  <c r="L194" i="30"/>
  <c r="H188" i="30"/>
  <c r="F192" i="30"/>
  <c r="J189" i="30"/>
  <c r="F59" i="30"/>
  <c r="F79" i="30"/>
  <c r="F55" i="30"/>
  <c r="L189" i="30"/>
  <c r="L192" i="30"/>
  <c r="N77" i="31"/>
  <c r="L125" i="30"/>
  <c r="N119" i="30"/>
  <c r="F131" i="30"/>
  <c r="L124" i="30"/>
  <c r="F217" i="30"/>
  <c r="L209" i="30"/>
  <c r="L218" i="30"/>
  <c r="H18" i="35"/>
  <c r="J147" i="30"/>
  <c r="L141" i="30"/>
  <c r="J212" i="30"/>
  <c r="L84" i="31"/>
  <c r="L60" i="31"/>
  <c r="L41" i="31"/>
  <c r="L85" i="31"/>
  <c r="L57" i="31"/>
  <c r="N253" i="30"/>
  <c r="J65" i="31"/>
  <c r="N8" i="35"/>
  <c r="J85" i="31"/>
  <c r="N18" i="35"/>
  <c r="F9" i="39"/>
  <c r="D134" i="21"/>
  <c r="D147" i="22"/>
  <c r="F62" i="26"/>
  <c r="G146" i="28"/>
  <c r="C20" i="28"/>
  <c r="N120" i="30"/>
  <c r="F153" i="30"/>
  <c r="L61" i="31"/>
  <c r="F10" i="39"/>
  <c r="N74" i="25" l="1"/>
  <c r="F17" i="2"/>
  <c r="J121" i="8"/>
  <c r="C77" i="15"/>
  <c r="H59" i="10"/>
  <c r="J251" i="8"/>
  <c r="J208" i="8"/>
  <c r="J147" i="8"/>
  <c r="J105" i="8"/>
  <c r="J280" i="8"/>
  <c r="D76" i="13"/>
  <c r="L275" i="8"/>
  <c r="F37" i="16"/>
  <c r="S18" i="14"/>
  <c r="L255" i="8"/>
  <c r="N164" i="8"/>
  <c r="J119" i="8"/>
  <c r="G196" i="3"/>
  <c r="J212" i="8"/>
  <c r="I142" i="42"/>
  <c r="G142" i="42"/>
  <c r="H142" i="42"/>
  <c r="L142" i="42"/>
  <c r="M142" i="42"/>
  <c r="AK31" i="35"/>
  <c r="AL31" i="35"/>
  <c r="N7" i="38"/>
  <c r="M7" i="38"/>
  <c r="L7" i="38"/>
  <c r="Q7" i="38"/>
  <c r="P7" i="38"/>
  <c r="AR12" i="35"/>
  <c r="AV12" i="35"/>
  <c r="AU12" i="35"/>
  <c r="AT12" i="35"/>
  <c r="AS12" i="35"/>
  <c r="S8" i="38"/>
  <c r="R8" i="38"/>
  <c r="H64" i="31"/>
  <c r="J64" i="31"/>
  <c r="F57" i="31"/>
  <c r="H57" i="31"/>
  <c r="J113" i="28"/>
  <c r="I113" i="28"/>
  <c r="M113" i="28"/>
  <c r="L113" i="28"/>
  <c r="K113" i="28"/>
  <c r="K137" i="28"/>
  <c r="J137" i="28"/>
  <c r="I137" i="28"/>
  <c r="M137" i="28"/>
  <c r="L137" i="28"/>
  <c r="L80" i="28"/>
  <c r="J80" i="28"/>
  <c r="K44" i="26"/>
  <c r="I44" i="26"/>
  <c r="J44" i="26"/>
  <c r="J84" i="27"/>
  <c r="I84" i="27"/>
  <c r="K84" i="27"/>
  <c r="K117" i="27"/>
  <c r="J117" i="27"/>
  <c r="I117" i="27"/>
  <c r="I45" i="27"/>
  <c r="K45" i="27"/>
  <c r="J45" i="27"/>
  <c r="K155" i="22"/>
  <c r="H161" i="22"/>
  <c r="J155" i="22"/>
  <c r="I85" i="26"/>
  <c r="J85" i="26"/>
  <c r="I46" i="26"/>
  <c r="J46" i="26"/>
  <c r="R15" i="21"/>
  <c r="Q15" i="21"/>
  <c r="C146" i="42"/>
  <c r="O138" i="42"/>
  <c r="N138" i="42"/>
  <c r="R8" i="41"/>
  <c r="C16" i="41"/>
  <c r="S8" i="41"/>
  <c r="O140" i="43"/>
  <c r="N140" i="43"/>
  <c r="S13" i="41"/>
  <c r="Q13" i="41"/>
  <c r="R13" i="41"/>
  <c r="T13" i="41"/>
  <c r="P13" i="41"/>
  <c r="I145" i="41"/>
  <c r="G145" i="41"/>
  <c r="H145" i="41"/>
  <c r="F7" i="41"/>
  <c r="E16" i="41"/>
  <c r="F16" i="41" s="1"/>
  <c r="T9" i="38"/>
  <c r="S9" i="38"/>
  <c r="Q9" i="38"/>
  <c r="P9" i="38"/>
  <c r="R9" i="38"/>
  <c r="Q10" i="40"/>
  <c r="T10" i="40"/>
  <c r="AA20" i="40" s="1"/>
  <c r="S10" i="40"/>
  <c r="P10" i="40"/>
  <c r="R10" i="40"/>
  <c r="P6" i="38"/>
  <c r="R6" i="38"/>
  <c r="T6" i="38"/>
  <c r="Q6" i="38"/>
  <c r="S6" i="38"/>
  <c r="T8" i="38"/>
  <c r="T11" i="38"/>
  <c r="T7" i="38"/>
  <c r="AA19" i="38" s="1"/>
  <c r="T12" i="38"/>
  <c r="I138" i="42"/>
  <c r="H138" i="42"/>
  <c r="G138" i="42"/>
  <c r="L138" i="42"/>
  <c r="M138" i="42"/>
  <c r="I145" i="42"/>
  <c r="H145" i="42"/>
  <c r="G145" i="42"/>
  <c r="L145" i="42"/>
  <c r="M145" i="42"/>
  <c r="F9" i="38"/>
  <c r="H9" i="38"/>
  <c r="I9" i="38"/>
  <c r="H33" i="35"/>
  <c r="I33" i="35"/>
  <c r="AL38" i="35"/>
  <c r="AK38" i="35"/>
  <c r="AK37" i="35"/>
  <c r="AL37" i="35"/>
  <c r="N8" i="38"/>
  <c r="L8" i="38"/>
  <c r="Q8" i="38"/>
  <c r="P8" i="38"/>
  <c r="M8" i="38"/>
  <c r="AL10" i="35"/>
  <c r="AJ10" i="35"/>
  <c r="AK10" i="35"/>
  <c r="AL13" i="35"/>
  <c r="AJ13" i="35"/>
  <c r="AK13" i="35"/>
  <c r="AR15" i="35"/>
  <c r="AV15" i="35"/>
  <c r="AU15" i="35"/>
  <c r="AT15" i="35"/>
  <c r="AS15" i="35"/>
  <c r="H35" i="31"/>
  <c r="J35" i="31"/>
  <c r="H76" i="31"/>
  <c r="J76" i="31"/>
  <c r="H281" i="30"/>
  <c r="J281" i="30"/>
  <c r="F275" i="30"/>
  <c r="H275" i="30"/>
  <c r="F260" i="30"/>
  <c r="H260" i="30"/>
  <c r="F32" i="31"/>
  <c r="H32" i="31"/>
  <c r="F61" i="31"/>
  <c r="H61" i="31"/>
  <c r="F54" i="31"/>
  <c r="F77" i="31"/>
  <c r="L230" i="30"/>
  <c r="N230" i="30"/>
  <c r="F229" i="30"/>
  <c r="H229" i="30"/>
  <c r="J239" i="30"/>
  <c r="L239" i="30"/>
  <c r="J142" i="30"/>
  <c r="L142" i="30"/>
  <c r="J148" i="30"/>
  <c r="L148" i="30"/>
  <c r="H64" i="30"/>
  <c r="J64" i="30"/>
  <c r="H62" i="30"/>
  <c r="J62" i="30"/>
  <c r="J210" i="30"/>
  <c r="L210" i="30"/>
  <c r="H87" i="30"/>
  <c r="J87" i="30"/>
  <c r="J174" i="30"/>
  <c r="L174" i="30"/>
  <c r="M97" i="28"/>
  <c r="K97" i="28"/>
  <c r="J97" i="28"/>
  <c r="L97" i="28"/>
  <c r="I97" i="28"/>
  <c r="M15" i="28"/>
  <c r="L15" i="28"/>
  <c r="K15" i="28"/>
  <c r="J15" i="28"/>
  <c r="I15" i="28"/>
  <c r="M109" i="28"/>
  <c r="I109" i="28"/>
  <c r="L109" i="28"/>
  <c r="K109" i="28"/>
  <c r="J109" i="28"/>
  <c r="L64" i="28"/>
  <c r="M64" i="28"/>
  <c r="J64" i="28"/>
  <c r="I64" i="28"/>
  <c r="K64" i="28"/>
  <c r="K127" i="28"/>
  <c r="J127" i="28"/>
  <c r="L127" i="28"/>
  <c r="I127" i="28"/>
  <c r="M127" i="28"/>
  <c r="K58" i="28"/>
  <c r="J58" i="28"/>
  <c r="I58" i="28"/>
  <c r="L58" i="28"/>
  <c r="M58" i="28"/>
  <c r="L98" i="28"/>
  <c r="K98" i="28"/>
  <c r="M98" i="28"/>
  <c r="I98" i="28"/>
  <c r="J98" i="28"/>
  <c r="M78" i="28"/>
  <c r="J78" i="28"/>
  <c r="I78" i="28"/>
  <c r="L78" i="28"/>
  <c r="K78" i="28"/>
  <c r="J140" i="28"/>
  <c r="I140" i="28"/>
  <c r="K140" i="28"/>
  <c r="M140" i="28"/>
  <c r="L140" i="28"/>
  <c r="I73" i="28"/>
  <c r="J73" i="28"/>
  <c r="L73" i="28"/>
  <c r="M73" i="28"/>
  <c r="K73" i="28"/>
  <c r="K144" i="28"/>
  <c r="J144" i="28"/>
  <c r="I144" i="28"/>
  <c r="M144" i="28"/>
  <c r="L144" i="28"/>
  <c r="I134" i="28"/>
  <c r="L134" i="28"/>
  <c r="K134" i="28"/>
  <c r="J134" i="28"/>
  <c r="M134" i="28"/>
  <c r="H76" i="28"/>
  <c r="I68" i="28"/>
  <c r="M68" i="28"/>
  <c r="J68" i="28"/>
  <c r="L68" i="28"/>
  <c r="K68" i="28"/>
  <c r="I145" i="28"/>
  <c r="M145" i="28"/>
  <c r="L145" i="28"/>
  <c r="K145" i="28"/>
  <c r="J145" i="28"/>
  <c r="I44" i="27"/>
  <c r="J44" i="27"/>
  <c r="K137" i="26"/>
  <c r="J137" i="26"/>
  <c r="I137" i="26"/>
  <c r="J14" i="28"/>
  <c r="L14" i="28"/>
  <c r="I29" i="26"/>
  <c r="K29" i="26"/>
  <c r="J29" i="26"/>
  <c r="K53" i="26"/>
  <c r="I53" i="26"/>
  <c r="J53" i="26"/>
  <c r="K130" i="26"/>
  <c r="I130" i="26"/>
  <c r="J130" i="26"/>
  <c r="J54" i="26"/>
  <c r="H62" i="26"/>
  <c r="K54" i="26"/>
  <c r="I54" i="26"/>
  <c r="J131" i="26"/>
  <c r="K131" i="26"/>
  <c r="I131" i="26"/>
  <c r="K30" i="26"/>
  <c r="J30" i="26"/>
  <c r="I30" i="26"/>
  <c r="I108" i="26"/>
  <c r="K108" i="26"/>
  <c r="J108" i="26"/>
  <c r="I159" i="27"/>
  <c r="K159" i="27"/>
  <c r="J159" i="27"/>
  <c r="K126" i="27"/>
  <c r="I126" i="27"/>
  <c r="J126" i="27"/>
  <c r="K33" i="27"/>
  <c r="J33" i="27"/>
  <c r="I33" i="27"/>
  <c r="K109" i="27"/>
  <c r="I109" i="27"/>
  <c r="J109" i="27"/>
  <c r="K40" i="27"/>
  <c r="H48" i="27"/>
  <c r="J40" i="27"/>
  <c r="I40" i="27"/>
  <c r="K17" i="27"/>
  <c r="J17" i="27"/>
  <c r="I17" i="27"/>
  <c r="K137" i="27"/>
  <c r="J137" i="27"/>
  <c r="I137" i="27"/>
  <c r="J56" i="27"/>
  <c r="I56" i="27"/>
  <c r="K56" i="27"/>
  <c r="J67" i="27"/>
  <c r="I67" i="27"/>
  <c r="K67" i="27"/>
  <c r="J29" i="27"/>
  <c r="I29" i="27"/>
  <c r="K29" i="27"/>
  <c r="I151" i="27"/>
  <c r="K151" i="27"/>
  <c r="J151" i="27"/>
  <c r="K78" i="27"/>
  <c r="J78" i="27"/>
  <c r="I78" i="27"/>
  <c r="K155" i="27"/>
  <c r="J155" i="27"/>
  <c r="I155" i="27"/>
  <c r="I54" i="27"/>
  <c r="H62" i="27"/>
  <c r="K54" i="27"/>
  <c r="J54" i="27"/>
  <c r="I131" i="27"/>
  <c r="K131" i="27"/>
  <c r="J131" i="27"/>
  <c r="K72" i="27"/>
  <c r="J72" i="27"/>
  <c r="I72" i="27"/>
  <c r="J150" i="27"/>
  <c r="K150" i="27"/>
  <c r="I150" i="27"/>
  <c r="K58" i="22"/>
  <c r="H63" i="22"/>
  <c r="J58" i="22"/>
  <c r="I67" i="26"/>
  <c r="J67" i="26"/>
  <c r="J128" i="26"/>
  <c r="I128" i="26"/>
  <c r="I154" i="26"/>
  <c r="J154" i="26"/>
  <c r="J93" i="26"/>
  <c r="I93" i="26"/>
  <c r="I55" i="26"/>
  <c r="J55" i="26"/>
  <c r="G132" i="26"/>
  <c r="I124" i="26"/>
  <c r="J124" i="26"/>
  <c r="J31" i="26"/>
  <c r="I31" i="26"/>
  <c r="I55" i="21"/>
  <c r="H55" i="21"/>
  <c r="R21" i="21"/>
  <c r="Q21" i="21"/>
  <c r="I77" i="21"/>
  <c r="H77" i="21"/>
  <c r="I11" i="21"/>
  <c r="H11" i="21"/>
  <c r="H140" i="41"/>
  <c r="G140" i="41"/>
  <c r="I140" i="41"/>
  <c r="I141" i="41"/>
  <c r="H141" i="41"/>
  <c r="G141" i="41"/>
  <c r="H41" i="31"/>
  <c r="J41" i="31"/>
  <c r="H75" i="30"/>
  <c r="J75" i="30"/>
  <c r="F119" i="30"/>
  <c r="H119" i="30"/>
  <c r="J188" i="30"/>
  <c r="L188" i="30"/>
  <c r="J54" i="28"/>
  <c r="H62" i="28"/>
  <c r="I54" i="28"/>
  <c r="L54" i="28"/>
  <c r="M54" i="28"/>
  <c r="K54" i="28"/>
  <c r="M138" i="28"/>
  <c r="L138" i="28"/>
  <c r="H146" i="28"/>
  <c r="J138" i="28"/>
  <c r="I138" i="28"/>
  <c r="K138" i="28"/>
  <c r="J123" i="26"/>
  <c r="K123" i="26"/>
  <c r="I123" i="26"/>
  <c r="K145" i="27"/>
  <c r="J145" i="27"/>
  <c r="I145" i="27"/>
  <c r="H143" i="43"/>
  <c r="K143" i="43" s="1"/>
  <c r="G143" i="43"/>
  <c r="I143" i="43"/>
  <c r="M143" i="43"/>
  <c r="L143" i="43"/>
  <c r="L139" i="43"/>
  <c r="O139" i="43"/>
  <c r="N139" i="43"/>
  <c r="M139" i="43"/>
  <c r="N140" i="42"/>
  <c r="O140" i="42"/>
  <c r="O138" i="43"/>
  <c r="N138" i="43"/>
  <c r="I6" i="41"/>
  <c r="J6" i="41"/>
  <c r="G16" i="41"/>
  <c r="H6" i="41"/>
  <c r="J8" i="41"/>
  <c r="J13" i="41"/>
  <c r="L6" i="41"/>
  <c r="M6" i="41"/>
  <c r="J12" i="41"/>
  <c r="J9" i="41"/>
  <c r="N136" i="41"/>
  <c r="J146" i="41"/>
  <c r="L136" i="41"/>
  <c r="O136" i="41"/>
  <c r="M136" i="41"/>
  <c r="F9" i="41"/>
  <c r="I9" i="41"/>
  <c r="H9" i="41"/>
  <c r="R7" i="41"/>
  <c r="Q7" i="41"/>
  <c r="P7" i="41"/>
  <c r="S7" i="41"/>
  <c r="T7" i="41"/>
  <c r="I137" i="41"/>
  <c r="G137" i="41"/>
  <c r="H137" i="41"/>
  <c r="K137" i="41" s="1"/>
  <c r="H6" i="38"/>
  <c r="J6" i="38"/>
  <c r="I6" i="38"/>
  <c r="J12" i="38"/>
  <c r="J9" i="38"/>
  <c r="J11" i="38"/>
  <c r="J10" i="38"/>
  <c r="J7" i="38"/>
  <c r="M6" i="38"/>
  <c r="J8" i="38"/>
  <c r="L6" i="38"/>
  <c r="S8" i="39"/>
  <c r="T8" i="39"/>
  <c r="R8" i="39"/>
  <c r="P8" i="39"/>
  <c r="Q8" i="39"/>
  <c r="H137" i="42"/>
  <c r="I137" i="42"/>
  <c r="G137" i="42"/>
  <c r="H38" i="35"/>
  <c r="I38" i="35"/>
  <c r="I32" i="35"/>
  <c r="H32" i="35"/>
  <c r="AL34" i="35"/>
  <c r="AK34" i="35"/>
  <c r="N9" i="38"/>
  <c r="L9" i="38"/>
  <c r="M9" i="38"/>
  <c r="AJ18" i="35"/>
  <c r="AK18" i="35"/>
  <c r="AL18" i="35"/>
  <c r="J81" i="31"/>
  <c r="L81" i="31"/>
  <c r="AL16" i="35"/>
  <c r="AK16" i="35"/>
  <c r="AJ16" i="35"/>
  <c r="AV16" i="35"/>
  <c r="AU16" i="35"/>
  <c r="AT16" i="35"/>
  <c r="AS16" i="35"/>
  <c r="AR16" i="35"/>
  <c r="H75" i="31"/>
  <c r="J75" i="31"/>
  <c r="F33" i="31"/>
  <c r="H78" i="31"/>
  <c r="J78" i="31"/>
  <c r="J280" i="30"/>
  <c r="L280" i="30"/>
  <c r="J274" i="30"/>
  <c r="L274" i="30"/>
  <c r="H259" i="30"/>
  <c r="J259" i="30"/>
  <c r="F253" i="30"/>
  <c r="H253" i="30"/>
  <c r="F34" i="31"/>
  <c r="H34" i="31"/>
  <c r="F56" i="31"/>
  <c r="F80" i="31"/>
  <c r="H232" i="30"/>
  <c r="J232" i="30"/>
  <c r="J241" i="30"/>
  <c r="L241" i="30"/>
  <c r="F143" i="30"/>
  <c r="H143" i="30"/>
  <c r="H149" i="30"/>
  <c r="J149" i="30"/>
  <c r="H63" i="30"/>
  <c r="J63" i="30"/>
  <c r="I134" i="39"/>
  <c r="H134" i="39"/>
  <c r="G134" i="39"/>
  <c r="L134" i="39"/>
  <c r="M134" i="39"/>
  <c r="I138" i="39"/>
  <c r="I136" i="39"/>
  <c r="I137" i="39"/>
  <c r="I135" i="39"/>
  <c r="H211" i="30"/>
  <c r="J211" i="30"/>
  <c r="J120" i="30"/>
  <c r="L120" i="30"/>
  <c r="J126" i="30"/>
  <c r="L126" i="30"/>
  <c r="H61" i="30"/>
  <c r="J61" i="30"/>
  <c r="F83" i="30"/>
  <c r="H83" i="30"/>
  <c r="J193" i="30"/>
  <c r="L193" i="30"/>
  <c r="F190" i="30"/>
  <c r="H190" i="30"/>
  <c r="M60" i="28"/>
  <c r="L60" i="28"/>
  <c r="I60" i="28"/>
  <c r="J60" i="28"/>
  <c r="K60" i="28"/>
  <c r="M9" i="28"/>
  <c r="L9" i="28"/>
  <c r="K9" i="28"/>
  <c r="J9" i="28"/>
  <c r="I9" i="28"/>
  <c r="K10" i="28"/>
  <c r="J10" i="28"/>
  <c r="I10" i="28"/>
  <c r="M10" i="28"/>
  <c r="L10" i="28"/>
  <c r="I65" i="28"/>
  <c r="K65" i="28"/>
  <c r="L65" i="28"/>
  <c r="J65" i="28"/>
  <c r="M65" i="28"/>
  <c r="M11" i="28"/>
  <c r="J11" i="28"/>
  <c r="K11" i="28"/>
  <c r="I11" i="28"/>
  <c r="L11" i="28"/>
  <c r="J61" i="28"/>
  <c r="K61" i="28"/>
  <c r="L61" i="28"/>
  <c r="I61" i="28"/>
  <c r="M61" i="28"/>
  <c r="M100" i="28"/>
  <c r="K100" i="28"/>
  <c r="I100" i="28"/>
  <c r="L100" i="28"/>
  <c r="J100" i="28"/>
  <c r="J83" i="28"/>
  <c r="L83" i="28"/>
  <c r="K83" i="28"/>
  <c r="I83" i="28"/>
  <c r="M83" i="28"/>
  <c r="J139" i="28"/>
  <c r="I139" i="28"/>
  <c r="K139" i="28"/>
  <c r="M139" i="28"/>
  <c r="L139" i="28"/>
  <c r="J79" i="28"/>
  <c r="L79" i="28"/>
  <c r="K79" i="28"/>
  <c r="I79" i="28"/>
  <c r="M79" i="28"/>
  <c r="M149" i="28"/>
  <c r="I149" i="28"/>
  <c r="K149" i="28"/>
  <c r="L149" i="28"/>
  <c r="J149" i="28"/>
  <c r="I142" i="28"/>
  <c r="J142" i="28"/>
  <c r="K142" i="28"/>
  <c r="M142" i="28"/>
  <c r="L142" i="28"/>
  <c r="M85" i="28"/>
  <c r="L85" i="28"/>
  <c r="I85" i="28"/>
  <c r="K85" i="28"/>
  <c r="J85" i="28"/>
  <c r="M154" i="28"/>
  <c r="L154" i="28"/>
  <c r="K154" i="28"/>
  <c r="J154" i="28"/>
  <c r="I154" i="28"/>
  <c r="K44" i="28"/>
  <c r="I44" i="28"/>
  <c r="K107" i="28"/>
  <c r="I107" i="28"/>
  <c r="K45" i="28"/>
  <c r="I45" i="28"/>
  <c r="K100" i="26"/>
  <c r="I100" i="26"/>
  <c r="J100" i="26"/>
  <c r="L153" i="28"/>
  <c r="J153" i="28"/>
  <c r="K144" i="26"/>
  <c r="J144" i="26"/>
  <c r="I144" i="26"/>
  <c r="J26" i="26"/>
  <c r="I26" i="26"/>
  <c r="H34" i="26"/>
  <c r="K26" i="26"/>
  <c r="K61" i="26"/>
  <c r="I61" i="26"/>
  <c r="J61" i="26"/>
  <c r="K139" i="26"/>
  <c r="I139" i="26"/>
  <c r="J139" i="26"/>
  <c r="H146" i="26"/>
  <c r="J71" i="26"/>
  <c r="K71" i="26"/>
  <c r="I71" i="26"/>
  <c r="J140" i="26"/>
  <c r="K140" i="26"/>
  <c r="I140" i="26"/>
  <c r="I39" i="26"/>
  <c r="K39" i="26"/>
  <c r="J39" i="26"/>
  <c r="K116" i="26"/>
  <c r="I116" i="26"/>
  <c r="J116" i="26"/>
  <c r="K25" i="27"/>
  <c r="J25" i="27"/>
  <c r="I25" i="27"/>
  <c r="K65" i="27"/>
  <c r="J65" i="27"/>
  <c r="I65" i="27"/>
  <c r="K57" i="27"/>
  <c r="J57" i="27"/>
  <c r="I57" i="27"/>
  <c r="K16" i="27"/>
  <c r="J16" i="27"/>
  <c r="I16" i="27"/>
  <c r="J58" i="27"/>
  <c r="I58" i="27"/>
  <c r="K58" i="27"/>
  <c r="H34" i="27"/>
  <c r="K26" i="27"/>
  <c r="J26" i="27"/>
  <c r="I26" i="27"/>
  <c r="I142" i="27"/>
  <c r="K142" i="27"/>
  <c r="J142" i="27"/>
  <c r="K74" i="27"/>
  <c r="J74" i="27"/>
  <c r="I74" i="27"/>
  <c r="K85" i="27"/>
  <c r="I85" i="27"/>
  <c r="J85" i="27"/>
  <c r="J41" i="27"/>
  <c r="K41" i="27"/>
  <c r="I41" i="27"/>
  <c r="K135" i="27"/>
  <c r="J135" i="27"/>
  <c r="I135" i="27"/>
  <c r="K86" i="27"/>
  <c r="J86" i="27"/>
  <c r="I86" i="27"/>
  <c r="J113" i="27"/>
  <c r="I113" i="27"/>
  <c r="K113" i="27"/>
  <c r="I71" i="27"/>
  <c r="K71" i="27"/>
  <c r="J71" i="27"/>
  <c r="I140" i="27"/>
  <c r="K140" i="27"/>
  <c r="J140" i="27"/>
  <c r="I81" i="27"/>
  <c r="K81" i="27"/>
  <c r="J81" i="27"/>
  <c r="J158" i="27"/>
  <c r="I158" i="27"/>
  <c r="K158" i="27"/>
  <c r="K143" i="22"/>
  <c r="J143" i="22"/>
  <c r="K24" i="22"/>
  <c r="J24" i="22"/>
  <c r="K128" i="22"/>
  <c r="J128" i="22"/>
  <c r="G20" i="26"/>
  <c r="I12" i="26"/>
  <c r="J12" i="26"/>
  <c r="J32" i="26"/>
  <c r="I32" i="26"/>
  <c r="G118" i="26"/>
  <c r="J111" i="26"/>
  <c r="I111" i="26"/>
  <c r="J64" i="26"/>
  <c r="I64" i="26"/>
  <c r="I141" i="26"/>
  <c r="J141" i="26"/>
  <c r="J117" i="26"/>
  <c r="I117" i="26"/>
  <c r="I160" i="21"/>
  <c r="H160" i="21"/>
  <c r="Q10" i="21"/>
  <c r="R10" i="21"/>
  <c r="R13" i="21"/>
  <c r="R18" i="21"/>
  <c r="R11" i="21"/>
  <c r="R19" i="21"/>
  <c r="I124" i="21"/>
  <c r="H124" i="21"/>
  <c r="I72" i="21"/>
  <c r="H72" i="21"/>
  <c r="L98" i="22"/>
  <c r="K98" i="22"/>
  <c r="J98" i="22"/>
  <c r="I144" i="41"/>
  <c r="H144" i="41"/>
  <c r="G144" i="41"/>
  <c r="F81" i="30"/>
  <c r="H81" i="30"/>
  <c r="L131" i="28"/>
  <c r="K131" i="28"/>
  <c r="J131" i="28"/>
  <c r="I131" i="28"/>
  <c r="M131" i="28"/>
  <c r="I125" i="28"/>
  <c r="L125" i="28"/>
  <c r="K125" i="28"/>
  <c r="M125" i="28"/>
  <c r="J125" i="28"/>
  <c r="K122" i="26"/>
  <c r="I122" i="26"/>
  <c r="J122" i="26"/>
  <c r="J53" i="27"/>
  <c r="I53" i="27"/>
  <c r="K53" i="27"/>
  <c r="I123" i="27"/>
  <c r="K123" i="27"/>
  <c r="J123" i="27"/>
  <c r="K54" i="22"/>
  <c r="J54" i="22"/>
  <c r="I23" i="26"/>
  <c r="J23" i="26"/>
  <c r="W16" i="22"/>
  <c r="V16" i="22"/>
  <c r="X16" i="22"/>
  <c r="I137" i="43"/>
  <c r="H137" i="43"/>
  <c r="K137" i="43" s="1"/>
  <c r="G137" i="43"/>
  <c r="F146" i="43"/>
  <c r="L137" i="43"/>
  <c r="M137" i="43"/>
  <c r="M9" i="41"/>
  <c r="N9" i="41"/>
  <c r="L9" i="41"/>
  <c r="Q9" i="41"/>
  <c r="P9" i="41"/>
  <c r="N137" i="43"/>
  <c r="O137" i="43"/>
  <c r="I10" i="41"/>
  <c r="H10" i="41"/>
  <c r="J10" i="41"/>
  <c r="L10" i="41"/>
  <c r="M10" i="41"/>
  <c r="S12" i="41"/>
  <c r="R12" i="41"/>
  <c r="Q12" i="41"/>
  <c r="P12" i="41"/>
  <c r="T12" i="41"/>
  <c r="P11" i="41"/>
  <c r="R11" i="41"/>
  <c r="Q11" i="41"/>
  <c r="T11" i="41"/>
  <c r="S11" i="41"/>
  <c r="G138" i="41"/>
  <c r="I138" i="41"/>
  <c r="H138" i="41"/>
  <c r="K138" i="41" s="1"/>
  <c r="N144" i="41"/>
  <c r="L144" i="41"/>
  <c r="O144" i="41"/>
  <c r="M144" i="41"/>
  <c r="AA19" i="40"/>
  <c r="Q7" i="40"/>
  <c r="P7" i="40"/>
  <c r="S7" i="40"/>
  <c r="R7" i="40"/>
  <c r="T7" i="40"/>
  <c r="I134" i="40"/>
  <c r="G134" i="40"/>
  <c r="H134" i="40"/>
  <c r="I138" i="40"/>
  <c r="I136" i="40"/>
  <c r="I137" i="40"/>
  <c r="I135" i="40"/>
  <c r="T9" i="39"/>
  <c r="S9" i="39"/>
  <c r="R9" i="39"/>
  <c r="P9" i="39"/>
  <c r="Q9" i="39"/>
  <c r="G144" i="42"/>
  <c r="I144" i="42"/>
  <c r="H144" i="42"/>
  <c r="M144" i="42"/>
  <c r="L144" i="42"/>
  <c r="H139" i="42"/>
  <c r="I139" i="42"/>
  <c r="G139" i="42"/>
  <c r="L139" i="42"/>
  <c r="M139" i="42"/>
  <c r="I35" i="35"/>
  <c r="H35" i="35"/>
  <c r="H126" i="37"/>
  <c r="G126" i="37"/>
  <c r="H31" i="35"/>
  <c r="I31" i="35"/>
  <c r="AL30" i="35"/>
  <c r="AK30" i="35"/>
  <c r="AT17" i="35"/>
  <c r="AU17" i="35"/>
  <c r="N10" i="38"/>
  <c r="M10" i="38"/>
  <c r="L10" i="38"/>
  <c r="J40" i="31"/>
  <c r="L40" i="31"/>
  <c r="F31" i="31"/>
  <c r="H82" i="31"/>
  <c r="J82" i="31"/>
  <c r="J258" i="30"/>
  <c r="L258" i="30"/>
  <c r="F38" i="31"/>
  <c r="H38" i="31"/>
  <c r="F60" i="31"/>
  <c r="F84" i="31"/>
  <c r="J81" i="30"/>
  <c r="L81" i="30"/>
  <c r="J231" i="30"/>
  <c r="L231" i="30"/>
  <c r="F150" i="30"/>
  <c r="H150" i="30"/>
  <c r="F121" i="30"/>
  <c r="H121" i="30"/>
  <c r="H127" i="30"/>
  <c r="J127" i="30"/>
  <c r="H76" i="30"/>
  <c r="J76" i="30"/>
  <c r="F195" i="30"/>
  <c r="H195" i="30"/>
  <c r="F191" i="30"/>
  <c r="H191" i="30"/>
  <c r="F169" i="30"/>
  <c r="H169" i="30"/>
  <c r="L46" i="28"/>
  <c r="I46" i="28"/>
  <c r="M46" i="28"/>
  <c r="K46" i="28"/>
  <c r="J46" i="28"/>
  <c r="J19" i="28"/>
  <c r="M19" i="28"/>
  <c r="L19" i="28"/>
  <c r="K19" i="28"/>
  <c r="I19" i="28"/>
  <c r="K16" i="28"/>
  <c r="L16" i="28"/>
  <c r="J16" i="28"/>
  <c r="I16" i="28"/>
  <c r="M16" i="28"/>
  <c r="J13" i="28"/>
  <c r="I13" i="28"/>
  <c r="L13" i="28"/>
  <c r="K13" i="28"/>
  <c r="M13" i="28"/>
  <c r="H20" i="28"/>
  <c r="J70" i="28"/>
  <c r="L70" i="28"/>
  <c r="K70" i="28"/>
  <c r="M70" i="28"/>
  <c r="I70" i="28"/>
  <c r="I8" i="28"/>
  <c r="K8" i="28"/>
  <c r="M8" i="28"/>
  <c r="L8" i="28"/>
  <c r="J8" i="28"/>
  <c r="M122" i="28"/>
  <c r="M80" i="28"/>
  <c r="M47" i="28"/>
  <c r="M44" i="28"/>
  <c r="M39" i="28"/>
  <c r="M107" i="28"/>
  <c r="M12" i="28"/>
  <c r="M45" i="28"/>
  <c r="M115" i="28"/>
  <c r="M153" i="28"/>
  <c r="M40" i="28"/>
  <c r="M75" i="28"/>
  <c r="M148" i="28"/>
  <c r="M14" i="28"/>
  <c r="M18" i="28"/>
  <c r="J18" i="28"/>
  <c r="I18" i="28"/>
  <c r="K18" i="28"/>
  <c r="L18" i="28"/>
  <c r="M86" i="28"/>
  <c r="K86" i="28"/>
  <c r="J86" i="28"/>
  <c r="L86" i="28"/>
  <c r="I86" i="28"/>
  <c r="J130" i="28"/>
  <c r="I130" i="28"/>
  <c r="M130" i="28"/>
  <c r="L130" i="28"/>
  <c r="K130" i="28"/>
  <c r="J88" i="28"/>
  <c r="M88" i="28"/>
  <c r="L88" i="28"/>
  <c r="K88" i="28"/>
  <c r="I88" i="28"/>
  <c r="L141" i="28"/>
  <c r="K141" i="28"/>
  <c r="I141" i="28"/>
  <c r="M141" i="28"/>
  <c r="J141" i="28"/>
  <c r="K84" i="28"/>
  <c r="M84" i="28"/>
  <c r="L84" i="28"/>
  <c r="J84" i="28"/>
  <c r="I84" i="28"/>
  <c r="M155" i="28"/>
  <c r="L155" i="28"/>
  <c r="K155" i="28"/>
  <c r="I155" i="28"/>
  <c r="J155" i="28"/>
  <c r="I151" i="28"/>
  <c r="M151" i="28"/>
  <c r="K151" i="28"/>
  <c r="J151" i="28"/>
  <c r="L151" i="28"/>
  <c r="J94" i="28"/>
  <c r="M94" i="28"/>
  <c r="I94" i="28"/>
  <c r="L94" i="28"/>
  <c r="K94" i="28"/>
  <c r="I115" i="28"/>
  <c r="K115" i="28"/>
  <c r="M152" i="28"/>
  <c r="L152" i="28"/>
  <c r="H160" i="28"/>
  <c r="K152" i="28"/>
  <c r="J152" i="28"/>
  <c r="I152" i="28"/>
  <c r="I89" i="26"/>
  <c r="J89" i="26"/>
  <c r="K89" i="26"/>
  <c r="J107" i="28"/>
  <c r="L107" i="28"/>
  <c r="E48" i="28"/>
  <c r="L40" i="28"/>
  <c r="J40" i="28"/>
  <c r="L122" i="28"/>
  <c r="J122" i="28"/>
  <c r="K127" i="26"/>
  <c r="J127" i="26"/>
  <c r="I127" i="26"/>
  <c r="K70" i="26"/>
  <c r="I70" i="26"/>
  <c r="J70" i="26"/>
  <c r="K148" i="26"/>
  <c r="J148" i="26"/>
  <c r="I148" i="26"/>
  <c r="J80" i="26"/>
  <c r="K80" i="26"/>
  <c r="I80" i="26"/>
  <c r="J149" i="26"/>
  <c r="I149" i="26"/>
  <c r="K149" i="26"/>
  <c r="K47" i="26"/>
  <c r="I47" i="26"/>
  <c r="J47" i="26"/>
  <c r="K125" i="26"/>
  <c r="J125" i="26"/>
  <c r="I125" i="26"/>
  <c r="H132" i="26"/>
  <c r="I30" i="27"/>
  <c r="K30" i="27"/>
  <c r="J30" i="27"/>
  <c r="K154" i="27"/>
  <c r="J154" i="27"/>
  <c r="I154" i="27"/>
  <c r="J61" i="27"/>
  <c r="I61" i="27"/>
  <c r="K61" i="27"/>
  <c r="I22" i="27"/>
  <c r="K22" i="27"/>
  <c r="J22" i="27"/>
  <c r="J87" i="27"/>
  <c r="I87" i="27"/>
  <c r="K87" i="27"/>
  <c r="J50" i="27"/>
  <c r="K50" i="27"/>
  <c r="I50" i="27"/>
  <c r="J93" i="27"/>
  <c r="K93" i="27"/>
  <c r="I93" i="27"/>
  <c r="J96" i="27"/>
  <c r="I96" i="27"/>
  <c r="H104" i="27"/>
  <c r="K96" i="27"/>
  <c r="K59" i="27"/>
  <c r="I59" i="27"/>
  <c r="J59" i="27"/>
  <c r="K143" i="27"/>
  <c r="J143" i="27"/>
  <c r="I143" i="27"/>
  <c r="K95" i="27"/>
  <c r="J95" i="27"/>
  <c r="I95" i="27"/>
  <c r="J122" i="27"/>
  <c r="I122" i="27"/>
  <c r="K122" i="27"/>
  <c r="I80" i="27"/>
  <c r="K80" i="27"/>
  <c r="J80" i="27"/>
  <c r="I149" i="27"/>
  <c r="K149" i="27"/>
  <c r="J149" i="27"/>
  <c r="K89" i="27"/>
  <c r="J89" i="27"/>
  <c r="I89" i="27"/>
  <c r="J103" i="26"/>
  <c r="I103" i="26"/>
  <c r="I136" i="26"/>
  <c r="J136" i="26"/>
  <c r="J16" i="26"/>
  <c r="I16" i="26"/>
  <c r="J51" i="26"/>
  <c r="I51" i="26"/>
  <c r="J17" i="26"/>
  <c r="I17" i="26"/>
  <c r="J129" i="26"/>
  <c r="I129" i="26"/>
  <c r="I72" i="26"/>
  <c r="J72" i="26"/>
  <c r="I57" i="26"/>
  <c r="J57" i="26"/>
  <c r="I126" i="26"/>
  <c r="J126" i="26"/>
  <c r="G162" i="21"/>
  <c r="I154" i="21"/>
  <c r="H154" i="21"/>
  <c r="Q14" i="21"/>
  <c r="P22" i="21"/>
  <c r="R14" i="21"/>
  <c r="I117" i="21"/>
  <c r="H117" i="21"/>
  <c r="I68" i="21"/>
  <c r="H68" i="21"/>
  <c r="K87" i="22"/>
  <c r="L87" i="22"/>
  <c r="J87" i="22"/>
  <c r="Q14" i="41"/>
  <c r="P14" i="41"/>
  <c r="T14" i="41"/>
  <c r="R14" i="41"/>
  <c r="S14" i="41"/>
  <c r="G136" i="42"/>
  <c r="I136" i="42"/>
  <c r="H136" i="42"/>
  <c r="K136" i="42" s="1"/>
  <c r="F146" i="42"/>
  <c r="M136" i="42"/>
  <c r="L136" i="42"/>
  <c r="F39" i="31"/>
  <c r="H39" i="31"/>
  <c r="J254" i="30"/>
  <c r="L254" i="30"/>
  <c r="J27" i="28"/>
  <c r="M27" i="28"/>
  <c r="L27" i="28"/>
  <c r="K27" i="28"/>
  <c r="I27" i="28"/>
  <c r="M114" i="28"/>
  <c r="J114" i="28"/>
  <c r="I114" i="28"/>
  <c r="L114" i="28"/>
  <c r="K114" i="28"/>
  <c r="J143" i="26"/>
  <c r="I143" i="26"/>
  <c r="K143" i="26"/>
  <c r="K40" i="26"/>
  <c r="J40" i="26"/>
  <c r="I40" i="26"/>
  <c r="H48" i="26"/>
  <c r="I47" i="27"/>
  <c r="K47" i="27"/>
  <c r="J47" i="27"/>
  <c r="K9" i="27"/>
  <c r="J9" i="27"/>
  <c r="I9" i="27"/>
  <c r="K138" i="27"/>
  <c r="J138" i="27"/>
  <c r="I138" i="27"/>
  <c r="H146" i="27"/>
  <c r="J60" i="22"/>
  <c r="K60" i="22"/>
  <c r="G146" i="26"/>
  <c r="J138" i="26"/>
  <c r="I138" i="26"/>
  <c r="J115" i="26"/>
  <c r="I115" i="26"/>
  <c r="L143" i="42"/>
  <c r="N143" i="42"/>
  <c r="M143" i="42"/>
  <c r="O143" i="42"/>
  <c r="M136" i="43"/>
  <c r="J146" i="43"/>
  <c r="L136" i="43"/>
  <c r="N136" i="43"/>
  <c r="O136" i="43"/>
  <c r="S9" i="41"/>
  <c r="R9" i="41"/>
  <c r="N145" i="43"/>
  <c r="O145" i="43"/>
  <c r="I14" i="41"/>
  <c r="J14" i="41"/>
  <c r="H14" i="41"/>
  <c r="M14" i="41"/>
  <c r="L14" i="41"/>
  <c r="O137" i="41"/>
  <c r="N137" i="41"/>
  <c r="M137" i="41"/>
  <c r="L137" i="41"/>
  <c r="R15" i="41"/>
  <c r="Q15" i="41"/>
  <c r="T15" i="41"/>
  <c r="S15" i="41"/>
  <c r="P15" i="41"/>
  <c r="I143" i="41"/>
  <c r="H143" i="41"/>
  <c r="G143" i="41"/>
  <c r="L143" i="41"/>
  <c r="M143" i="41"/>
  <c r="F8" i="41"/>
  <c r="I8" i="41"/>
  <c r="H8" i="41"/>
  <c r="H7" i="39"/>
  <c r="J7" i="39"/>
  <c r="I7" i="39"/>
  <c r="M7" i="39"/>
  <c r="L7" i="39"/>
  <c r="J10" i="39"/>
  <c r="I10" i="39"/>
  <c r="H10" i="39"/>
  <c r="L10" i="39"/>
  <c r="M10" i="39"/>
  <c r="M8" i="40"/>
  <c r="H8" i="40"/>
  <c r="I8" i="40"/>
  <c r="J8" i="40"/>
  <c r="L8" i="40"/>
  <c r="AA20" i="39"/>
  <c r="R10" i="39"/>
  <c r="T10" i="39"/>
  <c r="S10" i="39"/>
  <c r="P10" i="39"/>
  <c r="Q10" i="39"/>
  <c r="I143" i="42"/>
  <c r="H143" i="42"/>
  <c r="K143" i="42" s="1"/>
  <c r="G143" i="42"/>
  <c r="AR17" i="35"/>
  <c r="AS17" i="35"/>
  <c r="AR9" i="35"/>
  <c r="AS9" i="35"/>
  <c r="G128" i="37"/>
  <c r="H128" i="37"/>
  <c r="E129" i="37"/>
  <c r="H40" i="35"/>
  <c r="I40" i="35"/>
  <c r="H30" i="35"/>
  <c r="I30" i="35"/>
  <c r="AK32" i="35"/>
  <c r="AL32" i="35"/>
  <c r="AU10" i="35"/>
  <c r="AT10" i="35"/>
  <c r="AJ14" i="35"/>
  <c r="AL14" i="35"/>
  <c r="AK14" i="35"/>
  <c r="AL15" i="35"/>
  <c r="AK15" i="35"/>
  <c r="AJ15" i="35"/>
  <c r="AT13" i="35"/>
  <c r="AS13" i="35"/>
  <c r="AR13" i="35"/>
  <c r="AV13" i="35"/>
  <c r="AU13" i="35"/>
  <c r="H53" i="31"/>
  <c r="J53" i="31"/>
  <c r="H86" i="31"/>
  <c r="J86" i="31"/>
  <c r="H285" i="30"/>
  <c r="J285" i="30"/>
  <c r="F273" i="30"/>
  <c r="H273" i="30"/>
  <c r="F42" i="31"/>
  <c r="H42" i="31"/>
  <c r="F53" i="31"/>
  <c r="F233" i="30"/>
  <c r="H233" i="30"/>
  <c r="J144" i="30"/>
  <c r="L144" i="30"/>
  <c r="H55" i="30"/>
  <c r="J55" i="30"/>
  <c r="H128" i="30"/>
  <c r="J128" i="30"/>
  <c r="F207" i="30"/>
  <c r="H207" i="30"/>
  <c r="H219" i="30"/>
  <c r="J219" i="30"/>
  <c r="H78" i="30"/>
  <c r="J78" i="30"/>
  <c r="K25" i="28"/>
  <c r="M25" i="28"/>
  <c r="L25" i="28"/>
  <c r="I25" i="28"/>
  <c r="J25" i="28"/>
  <c r="L22" i="28"/>
  <c r="K22" i="28"/>
  <c r="J22" i="28"/>
  <c r="I22" i="28"/>
  <c r="M22" i="28"/>
  <c r="I30" i="28"/>
  <c r="J30" i="28"/>
  <c r="L30" i="28"/>
  <c r="K30" i="28"/>
  <c r="M30" i="28"/>
  <c r="M92" i="28"/>
  <c r="K92" i="28"/>
  <c r="J92" i="28"/>
  <c r="L92" i="28"/>
  <c r="I92" i="28"/>
  <c r="I23" i="28"/>
  <c r="J23" i="28"/>
  <c r="L23" i="28"/>
  <c r="M23" i="28"/>
  <c r="K23" i="28"/>
  <c r="M24" i="28"/>
  <c r="J24" i="28"/>
  <c r="L24" i="28"/>
  <c r="K24" i="28"/>
  <c r="I24" i="28"/>
  <c r="L123" i="28"/>
  <c r="K123" i="28"/>
  <c r="J123" i="28"/>
  <c r="M123" i="28"/>
  <c r="I123" i="28"/>
  <c r="M135" i="28"/>
  <c r="K135" i="28"/>
  <c r="J135" i="28"/>
  <c r="I135" i="28"/>
  <c r="L135" i="28"/>
  <c r="K101" i="28"/>
  <c r="J101" i="28"/>
  <c r="L101" i="28"/>
  <c r="I101" i="28"/>
  <c r="M101" i="28"/>
  <c r="M143" i="28"/>
  <c r="I143" i="28"/>
  <c r="L143" i="28"/>
  <c r="K143" i="28"/>
  <c r="J143" i="28"/>
  <c r="L89" i="28"/>
  <c r="M89" i="28"/>
  <c r="I89" i="28"/>
  <c r="J89" i="28"/>
  <c r="K89" i="28"/>
  <c r="J156" i="28"/>
  <c r="I156" i="28"/>
  <c r="K156" i="28"/>
  <c r="M156" i="28"/>
  <c r="L156" i="28"/>
  <c r="I159" i="28"/>
  <c r="M159" i="28"/>
  <c r="L159" i="28"/>
  <c r="K159" i="28"/>
  <c r="J159" i="28"/>
  <c r="K102" i="28"/>
  <c r="I102" i="28"/>
  <c r="L102" i="28"/>
  <c r="J102" i="28"/>
  <c r="M102" i="28"/>
  <c r="I47" i="28"/>
  <c r="K47" i="28"/>
  <c r="J15" i="27"/>
  <c r="I15" i="27"/>
  <c r="J86" i="26"/>
  <c r="I86" i="26"/>
  <c r="K86" i="26"/>
  <c r="L47" i="28"/>
  <c r="J47" i="28"/>
  <c r="L115" i="28"/>
  <c r="J115" i="28"/>
  <c r="K109" i="26"/>
  <c r="J109" i="26"/>
  <c r="I109" i="26"/>
  <c r="K10" i="26"/>
  <c r="I10" i="26"/>
  <c r="J10" i="26"/>
  <c r="K79" i="26"/>
  <c r="I79" i="26"/>
  <c r="J79" i="26"/>
  <c r="K156" i="26"/>
  <c r="J156" i="26"/>
  <c r="I156" i="26"/>
  <c r="H160" i="26"/>
  <c r="J88" i="26"/>
  <c r="K88" i="26"/>
  <c r="I88" i="26"/>
  <c r="J157" i="26"/>
  <c r="I157" i="26"/>
  <c r="K157" i="26"/>
  <c r="K56" i="26"/>
  <c r="I56" i="26"/>
  <c r="J56" i="26"/>
  <c r="J134" i="26"/>
  <c r="I134" i="26"/>
  <c r="K134" i="26"/>
  <c r="K111" i="27"/>
  <c r="J111" i="27"/>
  <c r="I111" i="27"/>
  <c r="K51" i="27"/>
  <c r="I51" i="27"/>
  <c r="J51" i="27"/>
  <c r="K66" i="27"/>
  <c r="I66" i="27"/>
  <c r="J66" i="27"/>
  <c r="K83" i="27"/>
  <c r="J83" i="27"/>
  <c r="I83" i="27"/>
  <c r="K101" i="27"/>
  <c r="J101" i="27"/>
  <c r="I101" i="27"/>
  <c r="K68" i="27"/>
  <c r="I68" i="27"/>
  <c r="J68" i="27"/>
  <c r="H76" i="27"/>
  <c r="J10" i="27"/>
  <c r="I10" i="27"/>
  <c r="K10" i="27"/>
  <c r="K110" i="27"/>
  <c r="J110" i="27"/>
  <c r="I110" i="27"/>
  <c r="H118" i="27"/>
  <c r="I99" i="27"/>
  <c r="K99" i="27"/>
  <c r="J99" i="27"/>
  <c r="J70" i="27"/>
  <c r="I70" i="27"/>
  <c r="K70" i="27"/>
  <c r="K152" i="27"/>
  <c r="H160" i="27"/>
  <c r="J152" i="27"/>
  <c r="I152" i="27"/>
  <c r="K103" i="27"/>
  <c r="J103" i="27"/>
  <c r="I103" i="27"/>
  <c r="J130" i="27"/>
  <c r="I130" i="27"/>
  <c r="K130" i="27"/>
  <c r="I88" i="27"/>
  <c r="J88" i="27"/>
  <c r="K88" i="27"/>
  <c r="I157" i="27"/>
  <c r="K157" i="27"/>
  <c r="J157" i="27"/>
  <c r="I98" i="27"/>
  <c r="K98" i="27"/>
  <c r="J98" i="27"/>
  <c r="K26" i="22"/>
  <c r="J26" i="22"/>
  <c r="J145" i="26"/>
  <c r="I145" i="26"/>
  <c r="J25" i="26"/>
  <c r="I25" i="26"/>
  <c r="J155" i="26"/>
  <c r="I155" i="26"/>
  <c r="I69" i="26"/>
  <c r="J69" i="26"/>
  <c r="J24" i="26"/>
  <c r="I24" i="26"/>
  <c r="J153" i="26"/>
  <c r="I153" i="26"/>
  <c r="I81" i="26"/>
  <c r="J81" i="26"/>
  <c r="I66" i="26"/>
  <c r="J66" i="26"/>
  <c r="I135" i="26"/>
  <c r="J135" i="26"/>
  <c r="L154" i="22"/>
  <c r="K154" i="22"/>
  <c r="J154" i="22"/>
  <c r="I34" i="21"/>
  <c r="H34" i="21"/>
  <c r="Q12" i="21"/>
  <c r="R12" i="21"/>
  <c r="I111" i="21"/>
  <c r="H111" i="21"/>
  <c r="L43" i="22"/>
  <c r="K43" i="22"/>
  <c r="J43" i="22"/>
  <c r="M8" i="41"/>
  <c r="L8" i="41"/>
  <c r="N8" i="41"/>
  <c r="P8" i="41"/>
  <c r="Q8" i="41"/>
  <c r="K16" i="41"/>
  <c r="M140" i="41"/>
  <c r="L140" i="41"/>
  <c r="O140" i="41"/>
  <c r="N140" i="41"/>
  <c r="S10" i="38"/>
  <c r="T10" i="38"/>
  <c r="AA20" i="38" s="1"/>
  <c r="Q10" i="38"/>
  <c r="P10" i="38"/>
  <c r="R10" i="38"/>
  <c r="R6" i="39"/>
  <c r="S6" i="39"/>
  <c r="T6" i="39"/>
  <c r="Q6" i="39"/>
  <c r="P6" i="39"/>
  <c r="T11" i="39"/>
  <c r="T12" i="39"/>
  <c r="W40" i="35"/>
  <c r="V40" i="35"/>
  <c r="H240" i="30"/>
  <c r="J240" i="30"/>
  <c r="H131" i="30"/>
  <c r="J131" i="30"/>
  <c r="F53" i="30"/>
  <c r="H53" i="30"/>
  <c r="M74" i="28"/>
  <c r="L74" i="28"/>
  <c r="K74" i="28"/>
  <c r="J74" i="28"/>
  <c r="I74" i="28"/>
  <c r="L72" i="28"/>
  <c r="J72" i="28"/>
  <c r="I72" i="28"/>
  <c r="M72" i="28"/>
  <c r="K72" i="28"/>
  <c r="J44" i="28"/>
  <c r="L44" i="28"/>
  <c r="K22" i="26"/>
  <c r="J22" i="26"/>
  <c r="I22" i="26"/>
  <c r="K24" i="27"/>
  <c r="J24" i="27"/>
  <c r="I24" i="27"/>
  <c r="H20" i="27"/>
  <c r="J12" i="27"/>
  <c r="K12" i="27"/>
  <c r="I12" i="27"/>
  <c r="J141" i="27"/>
  <c r="I141" i="27"/>
  <c r="K141" i="27"/>
  <c r="O137" i="42"/>
  <c r="N137" i="42"/>
  <c r="M137" i="42"/>
  <c r="L137" i="42"/>
  <c r="J146" i="42"/>
  <c r="O144" i="43"/>
  <c r="N144" i="43"/>
  <c r="M144" i="43"/>
  <c r="L144" i="43"/>
  <c r="J7" i="41"/>
  <c r="I7" i="41"/>
  <c r="H7" i="41"/>
  <c r="M7" i="41"/>
  <c r="L7" i="41"/>
  <c r="M141" i="41"/>
  <c r="O141" i="41"/>
  <c r="N141" i="41"/>
  <c r="L141" i="41"/>
  <c r="F6" i="39"/>
  <c r="F8" i="39"/>
  <c r="F11" i="39"/>
  <c r="F12" i="39"/>
  <c r="F12" i="41"/>
  <c r="H12" i="41"/>
  <c r="I12" i="41"/>
  <c r="Q6" i="40"/>
  <c r="S6" i="40"/>
  <c r="P6" i="40"/>
  <c r="T6" i="40"/>
  <c r="R6" i="40"/>
  <c r="T11" i="40"/>
  <c r="T12" i="40"/>
  <c r="J6" i="39"/>
  <c r="I6" i="39"/>
  <c r="H6" i="39"/>
  <c r="M6" i="39"/>
  <c r="L6" i="39"/>
  <c r="J11" i="39"/>
  <c r="J12" i="39"/>
  <c r="G124" i="37"/>
  <c r="H124" i="37"/>
  <c r="L124" i="37"/>
  <c r="M124" i="37"/>
  <c r="M9" i="39"/>
  <c r="J9" i="39"/>
  <c r="I9" i="39"/>
  <c r="H9" i="39"/>
  <c r="L9" i="39"/>
  <c r="L125" i="37"/>
  <c r="K125" i="37"/>
  <c r="N125" i="37"/>
  <c r="O125" i="37"/>
  <c r="M125" i="37"/>
  <c r="K127" i="37"/>
  <c r="K128" i="37"/>
  <c r="K126" i="37"/>
  <c r="I10" i="40"/>
  <c r="J10" i="40"/>
  <c r="H10" i="40"/>
  <c r="L10" i="40"/>
  <c r="M10" i="40"/>
  <c r="H141" i="42"/>
  <c r="G141" i="42"/>
  <c r="I141" i="42"/>
  <c r="M141" i="42"/>
  <c r="L141" i="42"/>
  <c r="AJ9" i="35"/>
  <c r="AK9" i="35"/>
  <c r="F6" i="38"/>
  <c r="F11" i="38"/>
  <c r="F12" i="38"/>
  <c r="W38" i="35"/>
  <c r="V38" i="35"/>
  <c r="L134" i="40"/>
  <c r="N134" i="40"/>
  <c r="M134" i="40"/>
  <c r="K134" i="40"/>
  <c r="O134" i="40"/>
  <c r="K135" i="40"/>
  <c r="K138" i="40"/>
  <c r="K136" i="40"/>
  <c r="K137" i="40"/>
  <c r="AT14" i="35"/>
  <c r="AU14" i="35"/>
  <c r="AR18" i="35"/>
  <c r="AT18" i="35"/>
  <c r="AS18" i="35"/>
  <c r="AV18" i="35"/>
  <c r="AU18" i="35"/>
  <c r="H55" i="31"/>
  <c r="J55" i="31"/>
  <c r="H54" i="31"/>
  <c r="J54" i="31"/>
  <c r="J284" i="30"/>
  <c r="L284" i="30"/>
  <c r="F278" i="30"/>
  <c r="H278" i="30"/>
  <c r="H263" i="30"/>
  <c r="J263" i="30"/>
  <c r="F79" i="31"/>
  <c r="H79" i="31"/>
  <c r="F55" i="31"/>
  <c r="H145" i="30"/>
  <c r="J145" i="30"/>
  <c r="J122" i="30"/>
  <c r="L122" i="30"/>
  <c r="H82" i="30"/>
  <c r="J82" i="30"/>
  <c r="J186" i="30"/>
  <c r="L186" i="30"/>
  <c r="K41" i="28"/>
  <c r="I41" i="28"/>
  <c r="M41" i="28"/>
  <c r="J41" i="28"/>
  <c r="L41" i="28"/>
  <c r="H48" i="28"/>
  <c r="L29" i="28"/>
  <c r="K29" i="28"/>
  <c r="M29" i="28"/>
  <c r="J29" i="28"/>
  <c r="I29" i="28"/>
  <c r="K32" i="28"/>
  <c r="J32" i="28"/>
  <c r="I32" i="28"/>
  <c r="M32" i="28"/>
  <c r="L32" i="28"/>
  <c r="J96" i="28"/>
  <c r="M96" i="28"/>
  <c r="L96" i="28"/>
  <c r="K96" i="28"/>
  <c r="I96" i="28"/>
  <c r="H104" i="28"/>
  <c r="L55" i="28"/>
  <c r="M55" i="28"/>
  <c r="I55" i="28"/>
  <c r="K55" i="28"/>
  <c r="J55" i="28"/>
  <c r="J36" i="28"/>
  <c r="I36" i="28"/>
  <c r="L36" i="28"/>
  <c r="K36" i="28"/>
  <c r="M36" i="28"/>
  <c r="M126" i="28"/>
  <c r="K126" i="28"/>
  <c r="J126" i="28"/>
  <c r="L126" i="28"/>
  <c r="I126" i="28"/>
  <c r="M157" i="28"/>
  <c r="K157" i="28"/>
  <c r="J157" i="28"/>
  <c r="I157" i="28"/>
  <c r="L157" i="28"/>
  <c r="M103" i="28"/>
  <c r="L103" i="28"/>
  <c r="J103" i="28"/>
  <c r="K103" i="28"/>
  <c r="I103" i="28"/>
  <c r="J17" i="28"/>
  <c r="I17" i="28"/>
  <c r="L17" i="28"/>
  <c r="M17" i="28"/>
  <c r="K17" i="28"/>
  <c r="M95" i="28"/>
  <c r="I95" i="28"/>
  <c r="K95" i="28"/>
  <c r="L95" i="28"/>
  <c r="J95" i="28"/>
  <c r="I99" i="28"/>
  <c r="L99" i="28"/>
  <c r="J99" i="28"/>
  <c r="K99" i="28"/>
  <c r="M99" i="28"/>
  <c r="M33" i="28"/>
  <c r="J33" i="28"/>
  <c r="I33" i="28"/>
  <c r="L33" i="28"/>
  <c r="K33" i="28"/>
  <c r="I111" i="28"/>
  <c r="J111" i="28"/>
  <c r="L111" i="28"/>
  <c r="M111" i="28"/>
  <c r="K111" i="28"/>
  <c r="K14" i="28"/>
  <c r="I14" i="28"/>
  <c r="I153" i="28"/>
  <c r="K153" i="28"/>
  <c r="K148" i="28"/>
  <c r="I148" i="28"/>
  <c r="K80" i="28"/>
  <c r="I80" i="28"/>
  <c r="K68" i="26"/>
  <c r="J68" i="26"/>
  <c r="H76" i="26"/>
  <c r="I68" i="26"/>
  <c r="J39" i="28"/>
  <c r="L39" i="28"/>
  <c r="I98" i="26"/>
  <c r="K98" i="26"/>
  <c r="J98" i="26"/>
  <c r="K18" i="26"/>
  <c r="I18" i="26"/>
  <c r="J18" i="26"/>
  <c r="K87" i="26"/>
  <c r="I87" i="26"/>
  <c r="J87" i="26"/>
  <c r="J19" i="26"/>
  <c r="K19" i="26"/>
  <c r="I19" i="26"/>
  <c r="J97" i="26"/>
  <c r="I97" i="26"/>
  <c r="K97" i="26"/>
  <c r="I150" i="26"/>
  <c r="K150" i="26"/>
  <c r="J150" i="26"/>
  <c r="J65" i="26"/>
  <c r="I65" i="26"/>
  <c r="K65" i="26"/>
  <c r="J142" i="26"/>
  <c r="K142" i="26"/>
  <c r="I142" i="26"/>
  <c r="K144" i="27"/>
  <c r="J144" i="27"/>
  <c r="I144" i="27"/>
  <c r="K94" i="27"/>
  <c r="I94" i="27"/>
  <c r="J94" i="27"/>
  <c r="K14" i="27"/>
  <c r="I14" i="27"/>
  <c r="J14" i="27"/>
  <c r="K128" i="27"/>
  <c r="J128" i="27"/>
  <c r="I128" i="27"/>
  <c r="J79" i="27"/>
  <c r="I79" i="27"/>
  <c r="K79" i="27"/>
  <c r="J18" i="27"/>
  <c r="I18" i="27"/>
  <c r="K18" i="27"/>
  <c r="K127" i="27"/>
  <c r="J127" i="27"/>
  <c r="I127" i="27"/>
  <c r="K102" i="27"/>
  <c r="J102" i="27"/>
  <c r="I102" i="27"/>
  <c r="J73" i="27"/>
  <c r="K73" i="27"/>
  <c r="I73" i="27"/>
  <c r="K43" i="27"/>
  <c r="J43" i="27"/>
  <c r="I43" i="27"/>
  <c r="K112" i="27"/>
  <c r="J112" i="27"/>
  <c r="I112" i="27"/>
  <c r="J139" i="27"/>
  <c r="I139" i="27"/>
  <c r="K139" i="27"/>
  <c r="I97" i="27"/>
  <c r="K97" i="27"/>
  <c r="J97" i="27"/>
  <c r="J38" i="27"/>
  <c r="I38" i="27"/>
  <c r="K38" i="27"/>
  <c r="I107" i="27"/>
  <c r="K107" i="27"/>
  <c r="J107" i="27"/>
  <c r="J15" i="26"/>
  <c r="I15" i="26"/>
  <c r="K37" i="22"/>
  <c r="J37" i="22"/>
  <c r="J112" i="26"/>
  <c r="I112" i="26"/>
  <c r="J84" i="26"/>
  <c r="I84" i="26"/>
  <c r="J8" i="26"/>
  <c r="I8" i="26"/>
  <c r="J42" i="26"/>
  <c r="I42" i="26"/>
  <c r="I11" i="26"/>
  <c r="J11" i="26"/>
  <c r="J74" i="26"/>
  <c r="I74" i="26"/>
  <c r="L142" i="22"/>
  <c r="K142" i="22"/>
  <c r="J142" i="22"/>
  <c r="H28" i="21"/>
  <c r="I28" i="21"/>
  <c r="G36" i="21"/>
  <c r="R16" i="21"/>
  <c r="Q16" i="21"/>
  <c r="H45" i="21"/>
  <c r="I45" i="21"/>
  <c r="L25" i="22"/>
  <c r="J25" i="22"/>
  <c r="K25" i="22"/>
  <c r="G139" i="41"/>
  <c r="H139" i="41"/>
  <c r="H37" i="35"/>
  <c r="I37" i="35"/>
  <c r="L124" i="28"/>
  <c r="K124" i="28"/>
  <c r="M124" i="28"/>
  <c r="H132" i="28"/>
  <c r="J124" i="28"/>
  <c r="I124" i="28"/>
  <c r="K93" i="28"/>
  <c r="L93" i="28"/>
  <c r="I93" i="28"/>
  <c r="M93" i="28"/>
  <c r="J93" i="28"/>
  <c r="M59" i="28"/>
  <c r="J59" i="28"/>
  <c r="L59" i="28"/>
  <c r="K59" i="28"/>
  <c r="I59" i="28"/>
  <c r="G20" i="28"/>
  <c r="I12" i="28"/>
  <c r="K12" i="28"/>
  <c r="J75" i="28"/>
  <c r="L75" i="28"/>
  <c r="J45" i="26"/>
  <c r="I45" i="26"/>
  <c r="K45" i="26"/>
  <c r="J36" i="27"/>
  <c r="I36" i="27"/>
  <c r="K36" i="27"/>
  <c r="K69" i="27"/>
  <c r="J69" i="27"/>
  <c r="I69" i="27"/>
  <c r="I121" i="26"/>
  <c r="J121" i="26"/>
  <c r="G145" i="43"/>
  <c r="H145" i="43"/>
  <c r="K145" i="43" s="1"/>
  <c r="O141" i="43"/>
  <c r="L141" i="43"/>
  <c r="M141" i="43"/>
  <c r="N141" i="43"/>
  <c r="M12" i="41"/>
  <c r="N12" i="41"/>
  <c r="L12" i="41"/>
  <c r="I11" i="41"/>
  <c r="J11" i="41"/>
  <c r="H11" i="41"/>
  <c r="L11" i="41"/>
  <c r="M11" i="41"/>
  <c r="O139" i="41"/>
  <c r="M139" i="41"/>
  <c r="N139" i="41"/>
  <c r="L139" i="41"/>
  <c r="L138" i="41"/>
  <c r="O138" i="41"/>
  <c r="M138" i="41"/>
  <c r="N138" i="41"/>
  <c r="Q6" i="41"/>
  <c r="T6" i="41"/>
  <c r="O16" i="41"/>
  <c r="R6" i="41"/>
  <c r="S6" i="41"/>
  <c r="P6" i="41"/>
  <c r="T8" i="41"/>
  <c r="T9" i="41"/>
  <c r="H142" i="41"/>
  <c r="I142" i="41"/>
  <c r="G142" i="41"/>
  <c r="M142" i="41"/>
  <c r="L142" i="41"/>
  <c r="M8" i="39"/>
  <c r="J8" i="39"/>
  <c r="I8" i="39"/>
  <c r="H8" i="39"/>
  <c r="L8" i="39"/>
  <c r="H7" i="40"/>
  <c r="J7" i="40"/>
  <c r="I7" i="40"/>
  <c r="M7" i="40"/>
  <c r="L7" i="40"/>
  <c r="I125" i="37"/>
  <c r="H125" i="37"/>
  <c r="G125" i="37"/>
  <c r="I140" i="42"/>
  <c r="H140" i="42"/>
  <c r="G140" i="42"/>
  <c r="M140" i="42"/>
  <c r="L140" i="42"/>
  <c r="F7" i="38"/>
  <c r="H7" i="38"/>
  <c r="I7" i="38"/>
  <c r="V35" i="35"/>
  <c r="W35" i="35"/>
  <c r="AL35" i="35"/>
  <c r="AK35" i="35"/>
  <c r="AL11" i="35"/>
  <c r="AK11" i="35"/>
  <c r="AJ11" i="35"/>
  <c r="H58" i="31"/>
  <c r="J58" i="31"/>
  <c r="H56" i="31"/>
  <c r="J56" i="31"/>
  <c r="H277" i="30"/>
  <c r="J277" i="30"/>
  <c r="J262" i="30"/>
  <c r="L262" i="30"/>
  <c r="F256" i="30"/>
  <c r="H256" i="30"/>
  <c r="F83" i="31"/>
  <c r="H83" i="31"/>
  <c r="H146" i="30"/>
  <c r="J146" i="30"/>
  <c r="J208" i="30"/>
  <c r="L208" i="30"/>
  <c r="J214" i="30"/>
  <c r="L214" i="30"/>
  <c r="H123" i="30"/>
  <c r="J123" i="30"/>
  <c r="H86" i="30"/>
  <c r="J86" i="30"/>
  <c r="F85" i="30"/>
  <c r="H85" i="30"/>
  <c r="F65" i="30"/>
  <c r="H65" i="30"/>
  <c r="M43" i="28"/>
  <c r="L43" i="28"/>
  <c r="K43" i="28"/>
  <c r="J43" i="28"/>
  <c r="I43" i="28"/>
  <c r="K50" i="28"/>
  <c r="M50" i="28"/>
  <c r="L50" i="28"/>
  <c r="J50" i="28"/>
  <c r="I50" i="28"/>
  <c r="M52" i="28"/>
  <c r="I52" i="28"/>
  <c r="K52" i="28"/>
  <c r="J52" i="28"/>
  <c r="L52" i="28"/>
  <c r="M117" i="28"/>
  <c r="L117" i="28"/>
  <c r="J117" i="28"/>
  <c r="I117" i="28"/>
  <c r="K117" i="28"/>
  <c r="M69" i="28"/>
  <c r="L69" i="28"/>
  <c r="I69" i="28"/>
  <c r="K69" i="28"/>
  <c r="J69" i="28"/>
  <c r="L38" i="28"/>
  <c r="J38" i="28"/>
  <c r="M38" i="28"/>
  <c r="K38" i="28"/>
  <c r="I38" i="28"/>
  <c r="I82" i="28"/>
  <c r="L82" i="28"/>
  <c r="J82" i="28"/>
  <c r="H90" i="28"/>
  <c r="M82" i="28"/>
  <c r="K82" i="28"/>
  <c r="L158" i="28"/>
  <c r="K158" i="28"/>
  <c r="J158" i="28"/>
  <c r="M158" i="28"/>
  <c r="I158" i="28"/>
  <c r="J106" i="28"/>
  <c r="L106" i="28"/>
  <c r="K106" i="28"/>
  <c r="I106" i="28"/>
  <c r="M106" i="28"/>
  <c r="M26" i="28"/>
  <c r="H34" i="28"/>
  <c r="L26" i="28"/>
  <c r="K26" i="28"/>
  <c r="J26" i="28"/>
  <c r="I26" i="28"/>
  <c r="K110" i="28"/>
  <c r="J110" i="28"/>
  <c r="M110" i="28"/>
  <c r="L110" i="28"/>
  <c r="H118" i="28"/>
  <c r="I110" i="28"/>
  <c r="I108" i="28"/>
  <c r="J108" i="28"/>
  <c r="L108" i="28"/>
  <c r="M108" i="28"/>
  <c r="K108" i="28"/>
  <c r="M42" i="28"/>
  <c r="L42" i="28"/>
  <c r="I42" i="28"/>
  <c r="K42" i="28"/>
  <c r="J42" i="28"/>
  <c r="M120" i="28"/>
  <c r="L120" i="28"/>
  <c r="J120" i="28"/>
  <c r="I120" i="28"/>
  <c r="K120" i="28"/>
  <c r="I39" i="28"/>
  <c r="K39" i="28"/>
  <c r="L71" i="28"/>
  <c r="J71" i="28"/>
  <c r="I71" i="28"/>
  <c r="M71" i="28"/>
  <c r="K71" i="28"/>
  <c r="K50" i="26"/>
  <c r="J50" i="26"/>
  <c r="I50" i="26"/>
  <c r="E20" i="28"/>
  <c r="L12" i="28"/>
  <c r="J12" i="28"/>
  <c r="L148" i="28"/>
  <c r="J148" i="28"/>
  <c r="J95" i="26"/>
  <c r="I95" i="26"/>
  <c r="K95" i="26"/>
  <c r="K27" i="26"/>
  <c r="I27" i="26"/>
  <c r="J27" i="26"/>
  <c r="K96" i="26"/>
  <c r="I96" i="26"/>
  <c r="H104" i="26"/>
  <c r="J96" i="26"/>
  <c r="J28" i="26"/>
  <c r="I28" i="26"/>
  <c r="K28" i="26"/>
  <c r="J106" i="26"/>
  <c r="I106" i="26"/>
  <c r="K106" i="26"/>
  <c r="I158" i="26"/>
  <c r="J158" i="26"/>
  <c r="K158" i="26"/>
  <c r="J73" i="26"/>
  <c r="K73" i="26"/>
  <c r="I73" i="26"/>
  <c r="I151" i="26"/>
  <c r="K151" i="26"/>
  <c r="J151" i="26"/>
  <c r="K125" i="27"/>
  <c r="J125" i="27"/>
  <c r="I125" i="27"/>
  <c r="K32" i="27"/>
  <c r="J32" i="27"/>
  <c r="I32" i="27"/>
  <c r="K8" i="27"/>
  <c r="J8" i="27"/>
  <c r="I8" i="27"/>
  <c r="K15" i="27"/>
  <c r="K44" i="27"/>
  <c r="K108" i="27"/>
  <c r="J108" i="27"/>
  <c r="I108" i="27"/>
  <c r="K23" i="27"/>
  <c r="J23" i="27"/>
  <c r="I23" i="27"/>
  <c r="I134" i="27"/>
  <c r="K134" i="27"/>
  <c r="J134" i="27"/>
  <c r="K82" i="27"/>
  <c r="J82" i="27"/>
  <c r="I82" i="27"/>
  <c r="H90" i="27"/>
  <c r="J27" i="27"/>
  <c r="I27" i="27"/>
  <c r="K27" i="27"/>
  <c r="I11" i="27"/>
  <c r="K11" i="27"/>
  <c r="J11" i="27"/>
  <c r="K120" i="27"/>
  <c r="J120" i="27"/>
  <c r="I120" i="27"/>
  <c r="K92" i="27"/>
  <c r="J92" i="27"/>
  <c r="I92" i="27"/>
  <c r="K52" i="27"/>
  <c r="J52" i="27"/>
  <c r="I52" i="27"/>
  <c r="K121" i="27"/>
  <c r="J121" i="27"/>
  <c r="I121" i="27"/>
  <c r="J148" i="27"/>
  <c r="I148" i="27"/>
  <c r="K148" i="27"/>
  <c r="I106" i="27"/>
  <c r="K106" i="27"/>
  <c r="J106" i="27"/>
  <c r="K46" i="27"/>
  <c r="J46" i="27"/>
  <c r="I46" i="27"/>
  <c r="K115" i="27"/>
  <c r="J115" i="27"/>
  <c r="I115" i="27"/>
  <c r="J52" i="26"/>
  <c r="I52" i="26"/>
  <c r="J94" i="26"/>
  <c r="I94" i="26"/>
  <c r="J101" i="26"/>
  <c r="I101" i="26"/>
  <c r="J60" i="26"/>
  <c r="I60" i="26"/>
  <c r="J83" i="26"/>
  <c r="I83" i="26"/>
  <c r="G160" i="26"/>
  <c r="I152" i="26"/>
  <c r="J152" i="26"/>
  <c r="K130" i="22"/>
  <c r="L130" i="22"/>
  <c r="J130" i="22"/>
  <c r="I98" i="21"/>
  <c r="G106" i="21"/>
  <c r="H98" i="21"/>
  <c r="Q20" i="21"/>
  <c r="R20" i="21"/>
  <c r="K74" i="22"/>
  <c r="L74" i="22"/>
  <c r="J74" i="22"/>
  <c r="X15" i="22"/>
  <c r="W15" i="22"/>
  <c r="V15" i="22"/>
  <c r="M142" i="43"/>
  <c r="L142" i="43"/>
  <c r="O142" i="43"/>
  <c r="N142" i="43"/>
  <c r="O145" i="41"/>
  <c r="L145" i="41"/>
  <c r="N145" i="41"/>
  <c r="M145" i="41"/>
  <c r="S9" i="40"/>
  <c r="Q9" i="40"/>
  <c r="T9" i="40"/>
  <c r="R9" i="40"/>
  <c r="P9" i="40"/>
  <c r="H134" i="38"/>
  <c r="G134" i="38"/>
  <c r="I134" i="38"/>
  <c r="M134" i="38"/>
  <c r="I138" i="38"/>
  <c r="I135" i="38"/>
  <c r="I136" i="38"/>
  <c r="I137" i="38"/>
  <c r="L134" i="38"/>
  <c r="F8" i="38"/>
  <c r="I8" i="38"/>
  <c r="H8" i="38"/>
  <c r="AJ12" i="35"/>
  <c r="AK12" i="35"/>
  <c r="AL12" i="35"/>
  <c r="F282" i="30"/>
  <c r="H282" i="30"/>
  <c r="I57" i="28"/>
  <c r="K57" i="28"/>
  <c r="L57" i="28"/>
  <c r="J57" i="28"/>
  <c r="M57" i="28"/>
  <c r="I37" i="28"/>
  <c r="K37" i="28"/>
  <c r="M37" i="28"/>
  <c r="J37" i="28"/>
  <c r="L37" i="28"/>
  <c r="K99" i="26"/>
  <c r="I99" i="26"/>
  <c r="J99" i="26"/>
  <c r="I37" i="27"/>
  <c r="J37" i="27"/>
  <c r="K37" i="27"/>
  <c r="I28" i="27"/>
  <c r="K28" i="27"/>
  <c r="J28" i="27"/>
  <c r="K64" i="27"/>
  <c r="J64" i="27"/>
  <c r="I64" i="27"/>
  <c r="J18" i="22"/>
  <c r="K18" i="22"/>
  <c r="J12" i="22"/>
  <c r="K12" i="22"/>
  <c r="G140" i="43"/>
  <c r="I140" i="43"/>
  <c r="H140" i="43"/>
  <c r="K140" i="43" s="1"/>
  <c r="M140" i="43"/>
  <c r="L140" i="43"/>
  <c r="H15" i="41"/>
  <c r="J15" i="41"/>
  <c r="I15" i="41"/>
  <c r="L15" i="41"/>
  <c r="M15" i="41"/>
  <c r="Q10" i="41"/>
  <c r="S10" i="41"/>
  <c r="R10" i="41"/>
  <c r="P10" i="41"/>
  <c r="T10" i="41"/>
  <c r="I136" i="41"/>
  <c r="G136" i="41"/>
  <c r="F146" i="41"/>
  <c r="H136" i="41"/>
  <c r="K136" i="41" s="1"/>
  <c r="I139" i="41"/>
  <c r="S8" i="40"/>
  <c r="R8" i="40"/>
  <c r="T8" i="40"/>
  <c r="Q8" i="40"/>
  <c r="P8" i="40"/>
  <c r="AK40" i="35"/>
  <c r="AL40" i="35"/>
  <c r="P7" i="39"/>
  <c r="S7" i="39"/>
  <c r="AA19" i="39"/>
  <c r="T7" i="39"/>
  <c r="R7" i="39"/>
  <c r="Q7" i="39"/>
  <c r="F10" i="38"/>
  <c r="H10" i="38"/>
  <c r="I10" i="38"/>
  <c r="W32" i="35"/>
  <c r="V32" i="35"/>
  <c r="AL36" i="35"/>
  <c r="AK36" i="35"/>
  <c r="AL39" i="35"/>
  <c r="AK39" i="35"/>
  <c r="AT11" i="35"/>
  <c r="AS11" i="35"/>
  <c r="AR11" i="35"/>
  <c r="AQ22" i="35"/>
  <c r="AU11" i="35"/>
  <c r="AV11" i="35"/>
  <c r="AJ8" i="35"/>
  <c r="AL8" i="35"/>
  <c r="AK8" i="35"/>
  <c r="AL17" i="35"/>
  <c r="AL9" i="35"/>
  <c r="AR8" i="35"/>
  <c r="AV8" i="35"/>
  <c r="AS8" i="35"/>
  <c r="AU8" i="35"/>
  <c r="AT8" i="35"/>
  <c r="AV9" i="35"/>
  <c r="AV17" i="35"/>
  <c r="AV14" i="35"/>
  <c r="AV10" i="35"/>
  <c r="F43" i="31"/>
  <c r="H43" i="31"/>
  <c r="R7" i="38"/>
  <c r="S7" i="38"/>
  <c r="H84" i="31"/>
  <c r="J84" i="31"/>
  <c r="H62" i="31"/>
  <c r="J62" i="31"/>
  <c r="H37" i="31"/>
  <c r="J37" i="31"/>
  <c r="H60" i="31"/>
  <c r="J60" i="31"/>
  <c r="J276" i="30"/>
  <c r="L276" i="30"/>
  <c r="H255" i="30"/>
  <c r="J255" i="30"/>
  <c r="F59" i="31"/>
  <c r="H59" i="31"/>
  <c r="F87" i="31"/>
  <c r="H87" i="31"/>
  <c r="J238" i="30"/>
  <c r="L238" i="30"/>
  <c r="F141" i="30"/>
  <c r="H141" i="30"/>
  <c r="H153" i="30"/>
  <c r="J153" i="30"/>
  <c r="H79" i="30"/>
  <c r="J79" i="30"/>
  <c r="H216" i="30"/>
  <c r="J216" i="30"/>
  <c r="F209" i="30"/>
  <c r="H209" i="30"/>
  <c r="H215" i="30"/>
  <c r="J215" i="30"/>
  <c r="F54" i="30"/>
  <c r="H54" i="30"/>
  <c r="F80" i="30"/>
  <c r="H80" i="30"/>
  <c r="L150" i="28"/>
  <c r="K150" i="28"/>
  <c r="M150" i="28"/>
  <c r="J150" i="28"/>
  <c r="I150" i="28"/>
  <c r="L81" i="28"/>
  <c r="K81" i="28"/>
  <c r="J81" i="28"/>
  <c r="M81" i="28"/>
  <c r="I81" i="28"/>
  <c r="L66" i="28"/>
  <c r="I66" i="28"/>
  <c r="M66" i="28"/>
  <c r="K66" i="28"/>
  <c r="J66" i="28"/>
  <c r="J53" i="28"/>
  <c r="K53" i="28"/>
  <c r="I53" i="28"/>
  <c r="M53" i="28"/>
  <c r="L53" i="28"/>
  <c r="M121" i="28"/>
  <c r="L121" i="28"/>
  <c r="K121" i="28"/>
  <c r="J121" i="28"/>
  <c r="I121" i="28"/>
  <c r="M129" i="28"/>
  <c r="L129" i="28"/>
  <c r="K129" i="28"/>
  <c r="J129" i="28"/>
  <c r="I129" i="28"/>
  <c r="I56" i="28"/>
  <c r="K56" i="28"/>
  <c r="L56" i="28"/>
  <c r="M56" i="28"/>
  <c r="J56" i="28"/>
  <c r="J87" i="28"/>
  <c r="L87" i="28"/>
  <c r="I87" i="28"/>
  <c r="M87" i="28"/>
  <c r="K87" i="28"/>
  <c r="K67" i="28"/>
  <c r="J67" i="28"/>
  <c r="M67" i="28"/>
  <c r="L67" i="28"/>
  <c r="I67" i="28"/>
  <c r="K136" i="28"/>
  <c r="J136" i="28"/>
  <c r="L136" i="28"/>
  <c r="I136" i="28"/>
  <c r="M136" i="28"/>
  <c r="K31" i="28"/>
  <c r="J31" i="28"/>
  <c r="I31" i="28"/>
  <c r="M31" i="28"/>
  <c r="L31" i="28"/>
  <c r="M112" i="28"/>
  <c r="L112" i="28"/>
  <c r="K112" i="28"/>
  <c r="J112" i="28"/>
  <c r="I112" i="28"/>
  <c r="I116" i="28"/>
  <c r="M116" i="28"/>
  <c r="J116" i="28"/>
  <c r="L116" i="28"/>
  <c r="K116" i="28"/>
  <c r="K51" i="28"/>
  <c r="L51" i="28"/>
  <c r="J51" i="28"/>
  <c r="I51" i="28"/>
  <c r="M51" i="28"/>
  <c r="M128" i="28"/>
  <c r="L128" i="28"/>
  <c r="K128" i="28"/>
  <c r="J128" i="28"/>
  <c r="I128" i="28"/>
  <c r="G48" i="28"/>
  <c r="I40" i="28"/>
  <c r="K40" i="28"/>
  <c r="M28" i="28"/>
  <c r="L28" i="28"/>
  <c r="K28" i="28"/>
  <c r="J28" i="28"/>
  <c r="I28" i="28"/>
  <c r="K58" i="26"/>
  <c r="J58" i="26"/>
  <c r="I58" i="26"/>
  <c r="K36" i="26"/>
  <c r="I36" i="26"/>
  <c r="J36" i="26"/>
  <c r="K113" i="26"/>
  <c r="I113" i="26"/>
  <c r="J113" i="26"/>
  <c r="H118" i="26"/>
  <c r="J37" i="26"/>
  <c r="I37" i="26"/>
  <c r="K37" i="26"/>
  <c r="J114" i="26"/>
  <c r="I114" i="26"/>
  <c r="K114" i="26"/>
  <c r="K13" i="26"/>
  <c r="J13" i="26"/>
  <c r="I13" i="26"/>
  <c r="H20" i="26"/>
  <c r="H90" i="26"/>
  <c r="J82" i="26"/>
  <c r="I82" i="26"/>
  <c r="K82" i="26"/>
  <c r="J159" i="26"/>
  <c r="I159" i="26"/>
  <c r="K159" i="26"/>
  <c r="J75" i="27"/>
  <c r="K75" i="27"/>
  <c r="I75" i="27"/>
  <c r="K39" i="27"/>
  <c r="J39" i="27"/>
  <c r="I39" i="27"/>
  <c r="I13" i="27"/>
  <c r="K13" i="27"/>
  <c r="J13" i="27"/>
  <c r="K136" i="27"/>
  <c r="J136" i="27"/>
  <c r="I136" i="27"/>
  <c r="K31" i="27"/>
  <c r="J31" i="27"/>
  <c r="I31" i="27"/>
  <c r="K100" i="27"/>
  <c r="J100" i="27"/>
  <c r="I100" i="27"/>
  <c r="K42" i="27"/>
  <c r="I42" i="27"/>
  <c r="J42" i="27"/>
  <c r="I19" i="27"/>
  <c r="K19" i="27"/>
  <c r="J19" i="27"/>
  <c r="K153" i="27"/>
  <c r="J153" i="27"/>
  <c r="I153" i="27"/>
  <c r="J116" i="27"/>
  <c r="K116" i="27"/>
  <c r="I116" i="27"/>
  <c r="K60" i="27"/>
  <c r="J60" i="27"/>
  <c r="I60" i="27"/>
  <c r="K129" i="27"/>
  <c r="J129" i="27"/>
  <c r="I129" i="27"/>
  <c r="J156" i="27"/>
  <c r="I156" i="27"/>
  <c r="K156" i="27"/>
  <c r="I114" i="27"/>
  <c r="J114" i="27"/>
  <c r="K114" i="27"/>
  <c r="J55" i="27"/>
  <c r="K55" i="27"/>
  <c r="I55" i="27"/>
  <c r="H132" i="27"/>
  <c r="I124" i="27"/>
  <c r="K124" i="27"/>
  <c r="J124" i="27"/>
  <c r="J42" i="22"/>
  <c r="K42" i="22"/>
  <c r="I78" i="26"/>
  <c r="J78" i="26"/>
  <c r="J59" i="26"/>
  <c r="I59" i="26"/>
  <c r="J120" i="26"/>
  <c r="I120" i="26"/>
  <c r="I38" i="26"/>
  <c r="J38" i="26"/>
  <c r="I107" i="26"/>
  <c r="J107" i="26"/>
  <c r="I14" i="26"/>
  <c r="J14" i="26"/>
  <c r="I92" i="26"/>
  <c r="J92" i="26"/>
  <c r="L72" i="22"/>
  <c r="K72" i="22"/>
  <c r="J72" i="22"/>
  <c r="R17" i="21"/>
  <c r="Q17" i="21"/>
  <c r="L13" i="22"/>
  <c r="I21" i="22"/>
  <c r="K13" i="22"/>
  <c r="J13" i="22"/>
  <c r="I91" i="21"/>
  <c r="H91" i="21"/>
  <c r="I41" i="21"/>
  <c r="H41" i="21"/>
  <c r="W14" i="22"/>
  <c r="V14" i="22"/>
  <c r="X14" i="22"/>
  <c r="K109" i="22"/>
  <c r="L109" i="22"/>
  <c r="J109" i="22"/>
  <c r="K139" i="22"/>
  <c r="I147" i="22"/>
  <c r="L139" i="22"/>
  <c r="J139" i="22"/>
  <c r="L47" i="22"/>
  <c r="K47" i="22"/>
  <c r="J47" i="22"/>
  <c r="L141" i="22"/>
  <c r="J141" i="22"/>
  <c r="K141" i="22"/>
  <c r="K156" i="22"/>
  <c r="L156" i="22"/>
  <c r="J156" i="22"/>
  <c r="J53" i="22"/>
  <c r="L53" i="22"/>
  <c r="K53" i="22"/>
  <c r="J125" i="22"/>
  <c r="I133" i="22"/>
  <c r="L125" i="22"/>
  <c r="K125" i="22"/>
  <c r="L115" i="22"/>
  <c r="K115" i="22"/>
  <c r="J115" i="22"/>
  <c r="J80" i="22"/>
  <c r="L80" i="22"/>
  <c r="K80" i="22"/>
  <c r="L118" i="22"/>
  <c r="K118" i="22"/>
  <c r="J118" i="22"/>
  <c r="I161" i="22"/>
  <c r="L153" i="22"/>
  <c r="J153" i="22"/>
  <c r="K153" i="22"/>
  <c r="I158" i="21"/>
  <c r="H158" i="21"/>
  <c r="I81" i="21"/>
  <c r="H81" i="21"/>
  <c r="H13" i="21"/>
  <c r="I13" i="21"/>
  <c r="I89" i="21"/>
  <c r="H89" i="21"/>
  <c r="H33" i="21"/>
  <c r="I33" i="21"/>
  <c r="H125" i="21"/>
  <c r="I125" i="21"/>
  <c r="I56" i="21"/>
  <c r="G64" i="21"/>
  <c r="H56" i="21"/>
  <c r="I143" i="21"/>
  <c r="H143" i="21"/>
  <c r="G78" i="21"/>
  <c r="H70" i="21"/>
  <c r="I70" i="21"/>
  <c r="H147" i="21"/>
  <c r="I147" i="21"/>
  <c r="H155" i="21"/>
  <c r="I155" i="21"/>
  <c r="Y140" i="19"/>
  <c r="X140" i="19"/>
  <c r="Y20" i="19"/>
  <c r="X20" i="19"/>
  <c r="X71" i="19"/>
  <c r="Y71" i="19"/>
  <c r="W77" i="19"/>
  <c r="W161" i="19"/>
  <c r="X153" i="19"/>
  <c r="Y153" i="19"/>
  <c r="Y132" i="19"/>
  <c r="X132" i="19"/>
  <c r="X89" i="19"/>
  <c r="Y89" i="19"/>
  <c r="X100" i="19"/>
  <c r="Y100" i="19"/>
  <c r="X111" i="19"/>
  <c r="W119" i="19"/>
  <c r="Y111" i="19"/>
  <c r="X122" i="19"/>
  <c r="W121" i="19"/>
  <c r="Y122" i="19"/>
  <c r="X130" i="19"/>
  <c r="Y130" i="19"/>
  <c r="E77" i="17"/>
  <c r="E65" i="17"/>
  <c r="D35" i="17"/>
  <c r="D23" i="17"/>
  <c r="P45" i="19"/>
  <c r="Q45" i="19"/>
  <c r="P43" i="19"/>
  <c r="Q43" i="19"/>
  <c r="Q11" i="19"/>
  <c r="P11" i="19"/>
  <c r="P56" i="19"/>
  <c r="Q56" i="19"/>
  <c r="P61" i="19"/>
  <c r="Q61" i="19"/>
  <c r="P58" i="19"/>
  <c r="Q58" i="19"/>
  <c r="Q152" i="19"/>
  <c r="P152" i="19"/>
  <c r="P158" i="19"/>
  <c r="Q158" i="19"/>
  <c r="P89" i="19"/>
  <c r="Q89" i="19"/>
  <c r="P100" i="19"/>
  <c r="Q100" i="19"/>
  <c r="P111" i="19"/>
  <c r="O119" i="19"/>
  <c r="R111" i="19"/>
  <c r="Q111" i="19"/>
  <c r="P122" i="19"/>
  <c r="O121" i="19"/>
  <c r="Q122" i="19"/>
  <c r="P130" i="19"/>
  <c r="R130" i="19"/>
  <c r="Q130" i="19"/>
  <c r="J97" i="17"/>
  <c r="H105" i="17"/>
  <c r="I97" i="17"/>
  <c r="H49" i="17"/>
  <c r="I41" i="17"/>
  <c r="J41" i="17"/>
  <c r="U11" i="17"/>
  <c r="V11" i="17"/>
  <c r="I25" i="19"/>
  <c r="H25" i="19"/>
  <c r="J12" i="19"/>
  <c r="I12" i="19"/>
  <c r="H12" i="19"/>
  <c r="H40" i="19"/>
  <c r="I40" i="19"/>
  <c r="I158" i="19"/>
  <c r="H158" i="19"/>
  <c r="J14" i="19"/>
  <c r="I14" i="19"/>
  <c r="H14" i="19"/>
  <c r="H76" i="19"/>
  <c r="I76" i="19"/>
  <c r="H74" i="19"/>
  <c r="I74" i="19"/>
  <c r="J74" i="19"/>
  <c r="I155" i="19"/>
  <c r="H155" i="19"/>
  <c r="I138" i="19"/>
  <c r="H138" i="19"/>
  <c r="H95" i="19"/>
  <c r="I95" i="19"/>
  <c r="H103" i="19"/>
  <c r="I103" i="19"/>
  <c r="H114" i="19"/>
  <c r="I114" i="19"/>
  <c r="H125" i="19"/>
  <c r="G133" i="19"/>
  <c r="I125" i="19"/>
  <c r="H157" i="19"/>
  <c r="I157" i="19"/>
  <c r="X18" i="18"/>
  <c r="Y18" i="18"/>
  <c r="X66" i="18"/>
  <c r="X43" i="18"/>
  <c r="W8" i="18"/>
  <c r="Y66" i="18" s="1"/>
  <c r="X9" i="18"/>
  <c r="Y109" i="18"/>
  <c r="X109" i="18"/>
  <c r="X95" i="18"/>
  <c r="X47" i="18"/>
  <c r="X123" i="18"/>
  <c r="Y123" i="18"/>
  <c r="X38" i="18"/>
  <c r="X115" i="18"/>
  <c r="I42" i="17"/>
  <c r="J42" i="17"/>
  <c r="P60" i="19"/>
  <c r="R60" i="19"/>
  <c r="Q60" i="19"/>
  <c r="V134" i="18"/>
  <c r="X135" i="18"/>
  <c r="V12" i="17"/>
  <c r="U12" i="17"/>
  <c r="X20" i="15"/>
  <c r="W20" i="15"/>
  <c r="Y20" i="15"/>
  <c r="X156" i="18"/>
  <c r="I95" i="17"/>
  <c r="J95" i="17"/>
  <c r="K44" i="17"/>
  <c r="J44" i="17"/>
  <c r="I44" i="17"/>
  <c r="J122" i="17"/>
  <c r="H121" i="17"/>
  <c r="I122" i="17"/>
  <c r="I73" i="17"/>
  <c r="K73" i="17"/>
  <c r="J73" i="17"/>
  <c r="I151" i="17"/>
  <c r="J151" i="17"/>
  <c r="J57" i="17"/>
  <c r="I57" i="17"/>
  <c r="K143" i="17"/>
  <c r="J143" i="17"/>
  <c r="I143" i="17"/>
  <c r="J142" i="16"/>
  <c r="I142" i="16"/>
  <c r="V14" i="16"/>
  <c r="U14" i="16"/>
  <c r="L155" i="15"/>
  <c r="K155" i="15"/>
  <c r="J155" i="15"/>
  <c r="I155" i="15"/>
  <c r="M155" i="15"/>
  <c r="K38" i="15"/>
  <c r="J38" i="15"/>
  <c r="I38" i="15"/>
  <c r="M38" i="15"/>
  <c r="L38" i="15"/>
  <c r="K115" i="15"/>
  <c r="J115" i="15"/>
  <c r="I115" i="15"/>
  <c r="M115" i="15"/>
  <c r="L115" i="15"/>
  <c r="J41" i="15"/>
  <c r="I41" i="15"/>
  <c r="H49" i="15"/>
  <c r="L41" i="15"/>
  <c r="M41" i="15"/>
  <c r="K41" i="15"/>
  <c r="J118" i="15"/>
  <c r="I118" i="15"/>
  <c r="M118" i="15"/>
  <c r="L118" i="15"/>
  <c r="K118" i="15"/>
  <c r="I15" i="15"/>
  <c r="M15" i="15"/>
  <c r="L15" i="15"/>
  <c r="K15" i="15"/>
  <c r="J15" i="15"/>
  <c r="I79" i="15"/>
  <c r="K79" i="15"/>
  <c r="L79" i="15"/>
  <c r="J79" i="15"/>
  <c r="M79" i="15"/>
  <c r="I156" i="15"/>
  <c r="M156" i="15"/>
  <c r="L156" i="15"/>
  <c r="K156" i="15"/>
  <c r="J156" i="15"/>
  <c r="M90" i="15"/>
  <c r="L90" i="15"/>
  <c r="K90" i="15"/>
  <c r="J90" i="15"/>
  <c r="I90" i="15"/>
  <c r="T13" i="14"/>
  <c r="S13" i="14"/>
  <c r="J135" i="13"/>
  <c r="I135" i="13"/>
  <c r="K135" i="13"/>
  <c r="J117" i="13"/>
  <c r="I117" i="13"/>
  <c r="K117" i="13"/>
  <c r="J100" i="13"/>
  <c r="I100" i="13"/>
  <c r="K100" i="13"/>
  <c r="J83" i="13"/>
  <c r="I83" i="13"/>
  <c r="K83" i="13"/>
  <c r="J23" i="13"/>
  <c r="I23" i="13"/>
  <c r="K23" i="13"/>
  <c r="J46" i="12"/>
  <c r="I46" i="12"/>
  <c r="L46" i="12"/>
  <c r="K46" i="12"/>
  <c r="J38" i="12"/>
  <c r="I38" i="12"/>
  <c r="L38" i="12"/>
  <c r="K38" i="12"/>
  <c r="I30" i="12"/>
  <c r="L30" i="12"/>
  <c r="K30" i="12"/>
  <c r="J30" i="12"/>
  <c r="L33" i="12"/>
  <c r="L31" i="12"/>
  <c r="L22" i="12"/>
  <c r="K22" i="12"/>
  <c r="I22" i="12"/>
  <c r="J22" i="12"/>
  <c r="I11" i="12"/>
  <c r="L11" i="12"/>
  <c r="K11" i="12"/>
  <c r="J11" i="12"/>
  <c r="L15" i="12"/>
  <c r="L13" i="12"/>
  <c r="L12" i="12"/>
  <c r="H53" i="12"/>
  <c r="J81" i="17"/>
  <c r="I81" i="17"/>
  <c r="K154" i="15"/>
  <c r="I154" i="15"/>
  <c r="I134" i="13"/>
  <c r="K134" i="13"/>
  <c r="J134" i="13"/>
  <c r="I82" i="13"/>
  <c r="H90" i="13"/>
  <c r="K82" i="13"/>
  <c r="J82" i="13"/>
  <c r="I56" i="13"/>
  <c r="K56" i="13"/>
  <c r="J56" i="13"/>
  <c r="I30" i="13"/>
  <c r="K30" i="13"/>
  <c r="J30" i="13"/>
  <c r="Q143" i="18"/>
  <c r="J60" i="17"/>
  <c r="I60" i="17"/>
  <c r="J11" i="17"/>
  <c r="I11" i="17"/>
  <c r="G119" i="17"/>
  <c r="J111" i="17"/>
  <c r="I111" i="17"/>
  <c r="I140" i="17"/>
  <c r="J140" i="17"/>
  <c r="G161" i="17"/>
  <c r="G149" i="17"/>
  <c r="I153" i="17"/>
  <c r="J153" i="17"/>
  <c r="K20" i="15"/>
  <c r="I20" i="15"/>
  <c r="F91" i="17"/>
  <c r="F79" i="17"/>
  <c r="I149" i="15"/>
  <c r="K149" i="15"/>
  <c r="M111" i="15"/>
  <c r="L111" i="15"/>
  <c r="K111" i="15"/>
  <c r="J111" i="15"/>
  <c r="I111" i="15"/>
  <c r="H119" i="15"/>
  <c r="M76" i="15"/>
  <c r="L76" i="15"/>
  <c r="K76" i="15"/>
  <c r="J76" i="15"/>
  <c r="I76" i="15"/>
  <c r="M42" i="15"/>
  <c r="L42" i="15"/>
  <c r="K42" i="15"/>
  <c r="J42" i="15"/>
  <c r="I42" i="15"/>
  <c r="K114" i="13"/>
  <c r="J114" i="13"/>
  <c r="I114" i="13"/>
  <c r="K37" i="13"/>
  <c r="J37" i="13"/>
  <c r="I37" i="13"/>
  <c r="K16" i="13"/>
  <c r="J16" i="13"/>
  <c r="I16" i="13"/>
  <c r="Q61" i="18"/>
  <c r="R61" i="18"/>
  <c r="Q53" i="18"/>
  <c r="Q29" i="18"/>
  <c r="Q102" i="18"/>
  <c r="R60" i="18"/>
  <c r="Q60" i="18"/>
  <c r="Q57" i="18"/>
  <c r="Q15" i="18"/>
  <c r="Q42" i="18"/>
  <c r="R115" i="18"/>
  <c r="Q115" i="18"/>
  <c r="Q70" i="18"/>
  <c r="Q114" i="18"/>
  <c r="Q73" i="18"/>
  <c r="Q159" i="18"/>
  <c r="R159" i="18"/>
  <c r="J112" i="16"/>
  <c r="I112" i="16"/>
  <c r="V16" i="16"/>
  <c r="U16" i="16"/>
  <c r="G119" i="16"/>
  <c r="G107" i="16"/>
  <c r="K143" i="15"/>
  <c r="I143" i="15"/>
  <c r="I57" i="15"/>
  <c r="K57" i="15"/>
  <c r="K14" i="15"/>
  <c r="I14" i="15"/>
  <c r="K145" i="13"/>
  <c r="I145" i="13"/>
  <c r="J145" i="13"/>
  <c r="K102" i="13"/>
  <c r="J102" i="13"/>
  <c r="I102" i="13"/>
  <c r="K25" i="13"/>
  <c r="J25" i="13"/>
  <c r="I25" i="13"/>
  <c r="V21" i="19"/>
  <c r="X13" i="19"/>
  <c r="V77" i="19"/>
  <c r="X69" i="19"/>
  <c r="I114" i="16"/>
  <c r="J114" i="16"/>
  <c r="L114" i="15"/>
  <c r="J114" i="15"/>
  <c r="L109" i="15"/>
  <c r="J109" i="15"/>
  <c r="I58" i="18"/>
  <c r="I131" i="18"/>
  <c r="I60" i="18"/>
  <c r="K26" i="16"/>
  <c r="J26" i="16"/>
  <c r="I26" i="16"/>
  <c r="J159" i="16"/>
  <c r="I159" i="16"/>
  <c r="S24" i="6"/>
  <c r="Q24" i="6"/>
  <c r="R24" i="6"/>
  <c r="J97" i="3"/>
  <c r="L97" i="3"/>
  <c r="K97" i="3"/>
  <c r="R41" i="6"/>
  <c r="Q41" i="6"/>
  <c r="F192" i="3"/>
  <c r="X10" i="22"/>
  <c r="W10" i="22"/>
  <c r="V10" i="22"/>
  <c r="L16" i="22"/>
  <c r="K16" i="22"/>
  <c r="J16" i="22"/>
  <c r="L121" i="22"/>
  <c r="K121" i="22"/>
  <c r="J121" i="22"/>
  <c r="K151" i="22"/>
  <c r="J151" i="22"/>
  <c r="L151" i="22"/>
  <c r="J62" i="22"/>
  <c r="L62" i="22"/>
  <c r="K62" i="22"/>
  <c r="K19" i="22"/>
  <c r="J19" i="22"/>
  <c r="L19" i="22"/>
  <c r="K89" i="22"/>
  <c r="J89" i="22"/>
  <c r="L89" i="22"/>
  <c r="J14" i="22"/>
  <c r="L14" i="22"/>
  <c r="K14" i="22"/>
  <c r="J57" i="22"/>
  <c r="L57" i="22"/>
  <c r="K57" i="22"/>
  <c r="I63" i="22"/>
  <c r="J137" i="22"/>
  <c r="L137" i="22"/>
  <c r="K137" i="22"/>
  <c r="K126" i="22"/>
  <c r="J126" i="22"/>
  <c r="L126" i="22"/>
  <c r="L84" i="22"/>
  <c r="K84" i="22"/>
  <c r="J84" i="22"/>
  <c r="L123" i="22"/>
  <c r="K123" i="22"/>
  <c r="J123" i="22"/>
  <c r="L157" i="22"/>
  <c r="K157" i="22"/>
  <c r="J157" i="22"/>
  <c r="I152" i="21"/>
  <c r="H152" i="21"/>
  <c r="I48" i="21"/>
  <c r="H48" i="21"/>
  <c r="I85" i="21"/>
  <c r="H85" i="21"/>
  <c r="I15" i="21"/>
  <c r="H15" i="21"/>
  <c r="G22" i="21"/>
  <c r="I94" i="21"/>
  <c r="H94" i="21"/>
  <c r="H47" i="21"/>
  <c r="I47" i="21"/>
  <c r="I131" i="21"/>
  <c r="H131" i="21"/>
  <c r="I60" i="21"/>
  <c r="H60" i="21"/>
  <c r="I150" i="21"/>
  <c r="H150" i="21"/>
  <c r="H87" i="21"/>
  <c r="I87" i="21"/>
  <c r="H156" i="21"/>
  <c r="I156" i="21"/>
  <c r="X44" i="19"/>
  <c r="Y44" i="19"/>
  <c r="Y16" i="19"/>
  <c r="X16" i="19"/>
  <c r="W21" i="19"/>
  <c r="Y160" i="19"/>
  <c r="X160" i="19"/>
  <c r="Y131" i="19"/>
  <c r="X131" i="19"/>
  <c r="Y144" i="19"/>
  <c r="X144" i="19"/>
  <c r="X90" i="19"/>
  <c r="Y90" i="19"/>
  <c r="X101" i="19"/>
  <c r="Y101" i="19"/>
  <c r="X112" i="19"/>
  <c r="Y112" i="19"/>
  <c r="X123" i="19"/>
  <c r="Y123" i="19"/>
  <c r="X142" i="19"/>
  <c r="Y142" i="19"/>
  <c r="M118" i="18"/>
  <c r="M106" i="18"/>
  <c r="U34" i="18"/>
  <c r="U22" i="18"/>
  <c r="U160" i="18"/>
  <c r="U148" i="18"/>
  <c r="E160" i="18"/>
  <c r="E148" i="18"/>
  <c r="L146" i="18"/>
  <c r="L134" i="18"/>
  <c r="X13" i="22"/>
  <c r="W13" i="22"/>
  <c r="V13" i="22"/>
  <c r="U21" i="22"/>
  <c r="P70" i="19"/>
  <c r="Q70" i="19"/>
  <c r="P47" i="19"/>
  <c r="R47" i="19"/>
  <c r="Q47" i="19"/>
  <c r="Q15" i="19"/>
  <c r="P15" i="19"/>
  <c r="P68" i="19"/>
  <c r="Q68" i="19"/>
  <c r="R68" i="19"/>
  <c r="P73" i="19"/>
  <c r="Q73" i="19"/>
  <c r="P66" i="19"/>
  <c r="Q66" i="19"/>
  <c r="O65" i="19"/>
  <c r="R132" i="19"/>
  <c r="Q132" i="19"/>
  <c r="P132" i="19"/>
  <c r="Q143" i="19"/>
  <c r="P143" i="19"/>
  <c r="P90" i="19"/>
  <c r="Q90" i="19"/>
  <c r="P101" i="19"/>
  <c r="Q101" i="19"/>
  <c r="P112" i="19"/>
  <c r="Q112" i="19"/>
  <c r="P123" i="19"/>
  <c r="Q123" i="19"/>
  <c r="R123" i="19"/>
  <c r="P137" i="19"/>
  <c r="Q137" i="19"/>
  <c r="X88" i="18"/>
  <c r="Y88" i="18"/>
  <c r="Y58" i="18"/>
  <c r="X58" i="18"/>
  <c r="I86" i="17"/>
  <c r="J86" i="17"/>
  <c r="I30" i="19"/>
  <c r="H30" i="19"/>
  <c r="I17" i="19"/>
  <c r="H17" i="19"/>
  <c r="H54" i="19"/>
  <c r="I54" i="19"/>
  <c r="I18" i="19"/>
  <c r="H18" i="19"/>
  <c r="H88" i="19"/>
  <c r="I88" i="19"/>
  <c r="I139" i="19"/>
  <c r="G147" i="19"/>
  <c r="H139" i="19"/>
  <c r="H83" i="19"/>
  <c r="G91" i="19"/>
  <c r="I83" i="19"/>
  <c r="G149" i="19"/>
  <c r="I150" i="19"/>
  <c r="H150" i="19"/>
  <c r="H96" i="19"/>
  <c r="I96" i="19"/>
  <c r="J96" i="19"/>
  <c r="H104" i="19"/>
  <c r="I104" i="19"/>
  <c r="H115" i="19"/>
  <c r="I115" i="19"/>
  <c r="H126" i="19"/>
  <c r="I126" i="19"/>
  <c r="H137" i="19"/>
  <c r="I137" i="19"/>
  <c r="Y15" i="18"/>
  <c r="X15" i="18"/>
  <c r="Y75" i="18"/>
  <c r="X75" i="18"/>
  <c r="X53" i="18"/>
  <c r="Y53" i="18"/>
  <c r="X25" i="18"/>
  <c r="Y25" i="18"/>
  <c r="Y117" i="18"/>
  <c r="X117" i="18"/>
  <c r="Y97" i="18"/>
  <c r="X97" i="18"/>
  <c r="W104" i="18"/>
  <c r="X52" i="18"/>
  <c r="Y52" i="18"/>
  <c r="Y142" i="18"/>
  <c r="X142" i="18"/>
  <c r="Y46" i="18"/>
  <c r="X46" i="18"/>
  <c r="W132" i="18"/>
  <c r="X124" i="18"/>
  <c r="Y124" i="18"/>
  <c r="J94" i="17"/>
  <c r="I94" i="17"/>
  <c r="H93" i="17"/>
  <c r="R38" i="19"/>
  <c r="Q38" i="19"/>
  <c r="O37" i="19"/>
  <c r="P38" i="19"/>
  <c r="Y69" i="18"/>
  <c r="X69" i="18"/>
  <c r="V146" i="18"/>
  <c r="X138" i="18"/>
  <c r="K101" i="17"/>
  <c r="J101" i="17"/>
  <c r="I101" i="17"/>
  <c r="J43" i="17"/>
  <c r="I43" i="17"/>
  <c r="X18" i="15"/>
  <c r="W18" i="15"/>
  <c r="Y18" i="15"/>
  <c r="Y114" i="18"/>
  <c r="X114" i="18"/>
  <c r="S9" i="17"/>
  <c r="V10" i="17"/>
  <c r="U10" i="17"/>
  <c r="J130" i="17"/>
  <c r="I130" i="17"/>
  <c r="I82" i="17"/>
  <c r="J82" i="17"/>
  <c r="I159" i="17"/>
  <c r="J159" i="17"/>
  <c r="H65" i="17"/>
  <c r="K66" i="17"/>
  <c r="J66" i="17"/>
  <c r="I66" i="17"/>
  <c r="J152" i="17"/>
  <c r="I152" i="17"/>
  <c r="D49" i="16"/>
  <c r="D37" i="16"/>
  <c r="K46" i="15"/>
  <c r="J46" i="15"/>
  <c r="I46" i="15"/>
  <c r="M46" i="15"/>
  <c r="L46" i="15"/>
  <c r="K124" i="15"/>
  <c r="J124" i="15"/>
  <c r="I124" i="15"/>
  <c r="M124" i="15"/>
  <c r="L124" i="15"/>
  <c r="J58" i="15"/>
  <c r="I58" i="15"/>
  <c r="L58" i="15"/>
  <c r="K58" i="15"/>
  <c r="M58" i="15"/>
  <c r="J127" i="15"/>
  <c r="I127" i="15"/>
  <c r="L127" i="15"/>
  <c r="K127" i="15"/>
  <c r="M127" i="15"/>
  <c r="I17" i="15"/>
  <c r="K17" i="15"/>
  <c r="M17" i="15"/>
  <c r="L17" i="15"/>
  <c r="J17" i="15"/>
  <c r="I87" i="15"/>
  <c r="M87" i="15"/>
  <c r="L87" i="15"/>
  <c r="K87" i="15"/>
  <c r="J87" i="15"/>
  <c r="M30" i="15"/>
  <c r="J30" i="15"/>
  <c r="L30" i="15"/>
  <c r="K30" i="15"/>
  <c r="I30" i="15"/>
  <c r="M99" i="15"/>
  <c r="J99" i="15"/>
  <c r="I99" i="15"/>
  <c r="L99" i="15"/>
  <c r="K99" i="15"/>
  <c r="H48" i="13"/>
  <c r="J40" i="13"/>
  <c r="I40" i="13"/>
  <c r="K40" i="13"/>
  <c r="S9" i="12"/>
  <c r="T9" i="12"/>
  <c r="J53" i="17"/>
  <c r="I53" i="17"/>
  <c r="K85" i="15"/>
  <c r="I85" i="15"/>
  <c r="S22" i="14"/>
  <c r="T22" i="14"/>
  <c r="I108" i="13"/>
  <c r="K108" i="13"/>
  <c r="J108" i="13"/>
  <c r="I9" i="13"/>
  <c r="K9" i="13"/>
  <c r="J9" i="13"/>
  <c r="P118" i="18"/>
  <c r="Q110" i="18"/>
  <c r="G35" i="17"/>
  <c r="J27" i="17"/>
  <c r="I27" i="17"/>
  <c r="J129" i="17"/>
  <c r="I129" i="17"/>
  <c r="J157" i="17"/>
  <c r="I157" i="17"/>
  <c r="J84" i="17"/>
  <c r="I84" i="17"/>
  <c r="G91" i="15"/>
  <c r="I83" i="15"/>
  <c r="K83" i="15"/>
  <c r="I16" i="15"/>
  <c r="K16" i="15"/>
  <c r="Q129" i="18"/>
  <c r="F63" i="17"/>
  <c r="F51" i="17"/>
  <c r="U21" i="15"/>
  <c r="X13" i="15"/>
  <c r="W13" i="15"/>
  <c r="K157" i="13"/>
  <c r="J157" i="13"/>
  <c r="I157" i="13"/>
  <c r="K88" i="13"/>
  <c r="J88" i="13"/>
  <c r="I88" i="13"/>
  <c r="R24" i="18"/>
  <c r="Q24" i="18"/>
  <c r="Q58" i="18"/>
  <c r="Q54" i="18"/>
  <c r="P62" i="18"/>
  <c r="Q136" i="18"/>
  <c r="P78" i="18"/>
  <c r="Q79" i="18"/>
  <c r="Q67" i="18"/>
  <c r="Q45" i="18"/>
  <c r="R44" i="18"/>
  <c r="Q44" i="18"/>
  <c r="Q144" i="18"/>
  <c r="Q72" i="18"/>
  <c r="P148" i="18"/>
  <c r="Q149" i="18"/>
  <c r="P90" i="18"/>
  <c r="Q82" i="18"/>
  <c r="Q141" i="18"/>
  <c r="I103" i="17"/>
  <c r="J103" i="17"/>
  <c r="W20" i="16"/>
  <c r="V20" i="16"/>
  <c r="U20" i="16"/>
  <c r="G91" i="16"/>
  <c r="G79" i="16"/>
  <c r="T19" i="14"/>
  <c r="S19" i="14"/>
  <c r="K94" i="13"/>
  <c r="I94" i="13"/>
  <c r="J94" i="13"/>
  <c r="I53" i="18"/>
  <c r="J73" i="16"/>
  <c r="I73" i="16"/>
  <c r="J68" i="15"/>
  <c r="L68" i="15"/>
  <c r="J149" i="15"/>
  <c r="L149" i="15"/>
  <c r="J135" i="15"/>
  <c r="L135" i="15"/>
  <c r="I114" i="18"/>
  <c r="I87" i="18"/>
  <c r="K156" i="16"/>
  <c r="J156" i="16"/>
  <c r="I156" i="16"/>
  <c r="I102" i="16"/>
  <c r="J102" i="16"/>
  <c r="H35" i="10"/>
  <c r="J35" i="10"/>
  <c r="I41" i="6"/>
  <c r="J41" i="6"/>
  <c r="G195" i="3"/>
  <c r="J89" i="3"/>
  <c r="L89" i="3"/>
  <c r="K89" i="3"/>
  <c r="V9" i="22"/>
  <c r="X9" i="22"/>
  <c r="W9" i="22"/>
  <c r="L20" i="22"/>
  <c r="K20" i="22"/>
  <c r="J20" i="22"/>
  <c r="L132" i="22"/>
  <c r="K132" i="22"/>
  <c r="J132" i="22"/>
  <c r="J10" i="22"/>
  <c r="L10" i="22"/>
  <c r="K10" i="22"/>
  <c r="L65" i="22"/>
  <c r="K65" i="22"/>
  <c r="J65" i="22"/>
  <c r="K96" i="22"/>
  <c r="L96" i="22"/>
  <c r="J96" i="22"/>
  <c r="K100" i="22"/>
  <c r="L100" i="22"/>
  <c r="J100" i="22"/>
  <c r="J23" i="22"/>
  <c r="L23" i="22"/>
  <c r="K23" i="22"/>
  <c r="J61" i="22"/>
  <c r="L61" i="22"/>
  <c r="K61" i="22"/>
  <c r="J159" i="22"/>
  <c r="K159" i="22"/>
  <c r="L159" i="22"/>
  <c r="L138" i="22"/>
  <c r="J138" i="22"/>
  <c r="K138" i="22"/>
  <c r="L88" i="22"/>
  <c r="K88" i="22"/>
  <c r="J88" i="22"/>
  <c r="L127" i="22"/>
  <c r="K127" i="22"/>
  <c r="J127" i="22"/>
  <c r="I140" i="21"/>
  <c r="H140" i="21"/>
  <c r="G148" i="21"/>
  <c r="H54" i="21"/>
  <c r="I54" i="21"/>
  <c r="I145" i="21"/>
  <c r="H145" i="21"/>
  <c r="I110" i="21"/>
  <c r="H110" i="21"/>
  <c r="I25" i="21"/>
  <c r="H25" i="21"/>
  <c r="I100" i="21"/>
  <c r="H100" i="21"/>
  <c r="H52" i="21"/>
  <c r="I52" i="21"/>
  <c r="H153" i="21"/>
  <c r="I153" i="21"/>
  <c r="I74" i="21"/>
  <c r="H74" i="21"/>
  <c r="H96" i="21"/>
  <c r="I96" i="21"/>
  <c r="I95" i="21"/>
  <c r="H95" i="21"/>
  <c r="X42" i="19"/>
  <c r="Y42" i="19"/>
  <c r="W49" i="19"/>
  <c r="Y12" i="19"/>
  <c r="X12" i="19"/>
  <c r="X43" i="19"/>
  <c r="Y43" i="19"/>
  <c r="Y143" i="19"/>
  <c r="X143" i="19"/>
  <c r="Y138" i="19"/>
  <c r="X138" i="19"/>
  <c r="X94" i="19"/>
  <c r="W93" i="19"/>
  <c r="Y94" i="19"/>
  <c r="X102" i="19"/>
  <c r="Y102" i="19"/>
  <c r="X113" i="19"/>
  <c r="Y113" i="19"/>
  <c r="X124" i="19"/>
  <c r="Y124" i="19"/>
  <c r="X151" i="19"/>
  <c r="Y151" i="19"/>
  <c r="Y152" i="19"/>
  <c r="X152" i="19"/>
  <c r="T76" i="18"/>
  <c r="T64" i="18"/>
  <c r="D147" i="17"/>
  <c r="D135" i="17"/>
  <c r="L118" i="18"/>
  <c r="L106" i="18"/>
  <c r="L104" i="18"/>
  <c r="L92" i="18"/>
  <c r="E119" i="17"/>
  <c r="E107" i="17"/>
  <c r="D77" i="17"/>
  <c r="D65" i="17"/>
  <c r="X12" i="22"/>
  <c r="W12" i="22"/>
  <c r="V12" i="22"/>
  <c r="I146" i="19"/>
  <c r="H146" i="19"/>
  <c r="Q16" i="19"/>
  <c r="P16" i="19"/>
  <c r="Q17" i="19"/>
  <c r="P17" i="19"/>
  <c r="Q19" i="19"/>
  <c r="P19" i="19"/>
  <c r="P86" i="19"/>
  <c r="Q86" i="19"/>
  <c r="P76" i="19"/>
  <c r="Q76" i="19"/>
  <c r="Q144" i="19"/>
  <c r="P144" i="19"/>
  <c r="R155" i="19"/>
  <c r="Q155" i="19"/>
  <c r="P155" i="19"/>
  <c r="P94" i="19"/>
  <c r="O93" i="19"/>
  <c r="Q94" i="19"/>
  <c r="P102" i="19"/>
  <c r="R102" i="19"/>
  <c r="Q102" i="19"/>
  <c r="P113" i="19"/>
  <c r="Q113" i="19"/>
  <c r="P124" i="19"/>
  <c r="Q124" i="19"/>
  <c r="P145" i="19"/>
  <c r="Q145" i="19"/>
  <c r="Q69" i="18"/>
  <c r="O76" i="18"/>
  <c r="J137" i="17"/>
  <c r="I137" i="17"/>
  <c r="K137" i="17"/>
  <c r="K75" i="17"/>
  <c r="J75" i="17"/>
  <c r="I75" i="17"/>
  <c r="J34" i="17"/>
  <c r="I34" i="17"/>
  <c r="H42" i="19"/>
  <c r="J42" i="19"/>
  <c r="I42" i="19"/>
  <c r="I28" i="19"/>
  <c r="H28" i="19"/>
  <c r="I11" i="19"/>
  <c r="H11" i="19"/>
  <c r="H43" i="19"/>
  <c r="J43" i="19"/>
  <c r="I43" i="19"/>
  <c r="I27" i="19"/>
  <c r="H27" i="19"/>
  <c r="G35" i="19"/>
  <c r="H68" i="19"/>
  <c r="I68" i="19"/>
  <c r="J68" i="19"/>
  <c r="I151" i="19"/>
  <c r="H151" i="19"/>
  <c r="H87" i="19"/>
  <c r="I87" i="19"/>
  <c r="I143" i="19"/>
  <c r="H143" i="19"/>
  <c r="H97" i="19"/>
  <c r="G105" i="19"/>
  <c r="I97" i="19"/>
  <c r="H108" i="19"/>
  <c r="G107" i="19"/>
  <c r="J108" i="19"/>
  <c r="I108" i="19"/>
  <c r="H116" i="19"/>
  <c r="I116" i="19"/>
  <c r="H127" i="19"/>
  <c r="I127" i="19"/>
  <c r="J145" i="19"/>
  <c r="I145" i="19"/>
  <c r="H145" i="19"/>
  <c r="X94" i="18"/>
  <c r="Y94" i="18"/>
  <c r="X71" i="18"/>
  <c r="Y71" i="18"/>
  <c r="Y32" i="18"/>
  <c r="X32" i="18"/>
  <c r="Y151" i="18"/>
  <c r="X151" i="18"/>
  <c r="Y126" i="18"/>
  <c r="X126" i="18"/>
  <c r="Y54" i="18"/>
  <c r="W62" i="18"/>
  <c r="X54" i="18"/>
  <c r="X125" i="18"/>
  <c r="Y125" i="18"/>
  <c r="X55" i="18"/>
  <c r="Y55" i="18"/>
  <c r="X141" i="18"/>
  <c r="Y141" i="18"/>
  <c r="K144" i="17"/>
  <c r="I144" i="17"/>
  <c r="J144" i="17"/>
  <c r="I33" i="19"/>
  <c r="H33" i="19"/>
  <c r="V78" i="18"/>
  <c r="X79" i="18"/>
  <c r="V104" i="18"/>
  <c r="X96" i="18"/>
  <c r="X16" i="15"/>
  <c r="W16" i="15"/>
  <c r="Y16" i="15"/>
  <c r="Y113" i="18"/>
  <c r="X113" i="18"/>
  <c r="J145" i="17"/>
  <c r="K145" i="17"/>
  <c r="I145" i="17"/>
  <c r="J38" i="17"/>
  <c r="I38" i="17"/>
  <c r="K38" i="17"/>
  <c r="H37" i="17"/>
  <c r="H147" i="17"/>
  <c r="J139" i="17"/>
  <c r="I139" i="17"/>
  <c r="H135" i="17"/>
  <c r="I90" i="17"/>
  <c r="K90" i="17"/>
  <c r="J90" i="17"/>
  <c r="H9" i="17"/>
  <c r="K97" i="17" s="1"/>
  <c r="K10" i="17"/>
  <c r="J10" i="17"/>
  <c r="I10" i="17"/>
  <c r="K74" i="17"/>
  <c r="J74" i="17"/>
  <c r="I74" i="17"/>
  <c r="K160" i="17"/>
  <c r="J160" i="17"/>
  <c r="I160" i="17"/>
  <c r="I45" i="17"/>
  <c r="J45" i="17"/>
  <c r="I86" i="16"/>
  <c r="J86" i="16"/>
  <c r="K55" i="15"/>
  <c r="J55" i="15"/>
  <c r="I55" i="15"/>
  <c r="H63" i="15"/>
  <c r="M55" i="15"/>
  <c r="L55" i="15"/>
  <c r="K132" i="15"/>
  <c r="J132" i="15"/>
  <c r="I132" i="15"/>
  <c r="M132" i="15"/>
  <c r="L132" i="15"/>
  <c r="J67" i="15"/>
  <c r="I67" i="15"/>
  <c r="M67" i="15"/>
  <c r="L67" i="15"/>
  <c r="K67" i="15"/>
  <c r="J136" i="15"/>
  <c r="I136" i="15"/>
  <c r="M136" i="15"/>
  <c r="L136" i="15"/>
  <c r="K136" i="15"/>
  <c r="I19" i="15"/>
  <c r="M19" i="15"/>
  <c r="L19" i="15"/>
  <c r="K19" i="15"/>
  <c r="J19" i="15"/>
  <c r="I96" i="15"/>
  <c r="K96" i="15"/>
  <c r="J96" i="15"/>
  <c r="M96" i="15"/>
  <c r="L96" i="15"/>
  <c r="M39" i="15"/>
  <c r="L39" i="15"/>
  <c r="K39" i="15"/>
  <c r="J39" i="15"/>
  <c r="I39" i="15"/>
  <c r="M108" i="15"/>
  <c r="L108" i="15"/>
  <c r="K108" i="15"/>
  <c r="J108" i="15"/>
  <c r="I108" i="15"/>
  <c r="J57" i="13"/>
  <c r="I57" i="13"/>
  <c r="K57" i="13"/>
  <c r="J44" i="12"/>
  <c r="L44" i="12"/>
  <c r="K44" i="12"/>
  <c r="I44" i="12"/>
  <c r="L45" i="12"/>
  <c r="L47" i="12"/>
  <c r="J36" i="12"/>
  <c r="L36" i="12"/>
  <c r="K36" i="12"/>
  <c r="I36" i="12"/>
  <c r="J28" i="12"/>
  <c r="I28" i="12"/>
  <c r="L28" i="12"/>
  <c r="K28" i="12"/>
  <c r="J20" i="12"/>
  <c r="L20" i="12"/>
  <c r="K20" i="12"/>
  <c r="I20" i="12"/>
  <c r="T7" i="12"/>
  <c r="S7" i="12"/>
  <c r="I25" i="17"/>
  <c r="J25" i="17"/>
  <c r="I151" i="13"/>
  <c r="K151" i="13"/>
  <c r="J151" i="13"/>
  <c r="I73" i="13"/>
  <c r="K73" i="13"/>
  <c r="J73" i="13"/>
  <c r="I22" i="13"/>
  <c r="K22" i="13"/>
  <c r="J22" i="13"/>
  <c r="J33" i="17"/>
  <c r="I33" i="17"/>
  <c r="J158" i="17"/>
  <c r="I158" i="17"/>
  <c r="J158" i="13"/>
  <c r="I158" i="13"/>
  <c r="K158" i="13"/>
  <c r="Q127" i="18"/>
  <c r="K131" i="13"/>
  <c r="J131" i="13"/>
  <c r="I131" i="13"/>
  <c r="S20" i="13"/>
  <c r="V12" i="13"/>
  <c r="U12" i="13"/>
  <c r="Q83" i="18"/>
  <c r="Q59" i="18"/>
  <c r="R59" i="18"/>
  <c r="Q138" i="18"/>
  <c r="P146" i="18"/>
  <c r="Q88" i="18"/>
  <c r="Q85" i="18"/>
  <c r="R55" i="18"/>
  <c r="Q55" i="18"/>
  <c r="Q46" i="18"/>
  <c r="Q18" i="18"/>
  <c r="Q101" i="18"/>
  <c r="Q155" i="18"/>
  <c r="R155" i="18"/>
  <c r="Q99" i="18"/>
  <c r="Q150" i="18"/>
  <c r="I85" i="17"/>
  <c r="J85" i="17"/>
  <c r="I71" i="16"/>
  <c r="J71" i="16"/>
  <c r="I126" i="15"/>
  <c r="K126" i="15"/>
  <c r="I40" i="15"/>
  <c r="K40" i="15"/>
  <c r="I10" i="15"/>
  <c r="K10" i="15"/>
  <c r="K137" i="13"/>
  <c r="J137" i="13"/>
  <c r="I137" i="13"/>
  <c r="K85" i="13"/>
  <c r="J85" i="13"/>
  <c r="I85" i="13"/>
  <c r="V9" i="19"/>
  <c r="X10" i="19"/>
  <c r="V23" i="19"/>
  <c r="X24" i="19"/>
  <c r="I29" i="18"/>
  <c r="J12" i="16"/>
  <c r="I12" i="16"/>
  <c r="J26" i="15"/>
  <c r="L26" i="15"/>
  <c r="I66" i="18"/>
  <c r="I123" i="18"/>
  <c r="I71" i="18"/>
  <c r="J44" i="16"/>
  <c r="I44" i="16"/>
  <c r="I31" i="16"/>
  <c r="J31" i="16"/>
  <c r="G187" i="3"/>
  <c r="J81" i="3"/>
  <c r="L81" i="3"/>
  <c r="K81" i="3"/>
  <c r="J51" i="6"/>
  <c r="I51" i="6"/>
  <c r="K51" i="6"/>
  <c r="L59" i="22"/>
  <c r="J59" i="22"/>
  <c r="K59" i="22"/>
  <c r="X18" i="22"/>
  <c r="W18" i="22"/>
  <c r="V18" i="22"/>
  <c r="L32" i="22"/>
  <c r="K32" i="22"/>
  <c r="J32" i="22"/>
  <c r="K11" i="22"/>
  <c r="J11" i="22"/>
  <c r="L11" i="22"/>
  <c r="J28" i="22"/>
  <c r="L28" i="22"/>
  <c r="K28" i="22"/>
  <c r="K70" i="22"/>
  <c r="J70" i="22"/>
  <c r="L70" i="22"/>
  <c r="L108" i="22"/>
  <c r="K108" i="22"/>
  <c r="J108" i="22"/>
  <c r="K112" i="22"/>
  <c r="J112" i="22"/>
  <c r="L112" i="22"/>
  <c r="J27" i="22"/>
  <c r="I35" i="22"/>
  <c r="L27" i="22"/>
  <c r="K27" i="22"/>
  <c r="J68" i="22"/>
  <c r="K68" i="22"/>
  <c r="L68" i="22"/>
  <c r="K9" i="22"/>
  <c r="L9" i="22"/>
  <c r="J9" i="22"/>
  <c r="L128" i="22"/>
  <c r="L38" i="22"/>
  <c r="L42" i="22"/>
  <c r="L155" i="22"/>
  <c r="L143" i="22"/>
  <c r="L73" i="22"/>
  <c r="L54" i="22"/>
  <c r="L152" i="22"/>
  <c r="L95" i="22"/>
  <c r="L26" i="22"/>
  <c r="L55" i="22"/>
  <c r="L12" i="22"/>
  <c r="L24" i="22"/>
  <c r="L85" i="22"/>
  <c r="L60" i="22"/>
  <c r="L107" i="22"/>
  <c r="L56" i="22"/>
  <c r="L37" i="22"/>
  <c r="L39" i="22"/>
  <c r="L58" i="22"/>
  <c r="L18" i="22"/>
  <c r="L150" i="22"/>
  <c r="J150" i="22"/>
  <c r="K150" i="22"/>
  <c r="J93" i="22"/>
  <c r="L93" i="22"/>
  <c r="K93" i="22"/>
  <c r="L131" i="22"/>
  <c r="K131" i="22"/>
  <c r="J131" i="22"/>
  <c r="H133" i="21"/>
  <c r="I133" i="21"/>
  <c r="H49" i="21"/>
  <c r="I49" i="21"/>
  <c r="I116" i="21"/>
  <c r="H116" i="21"/>
  <c r="I39" i="21"/>
  <c r="H39" i="21"/>
  <c r="I128" i="21"/>
  <c r="H128" i="21"/>
  <c r="H66" i="21"/>
  <c r="I66" i="21"/>
  <c r="H159" i="21"/>
  <c r="I159" i="21"/>
  <c r="H88" i="21"/>
  <c r="I88" i="21"/>
  <c r="I27" i="21"/>
  <c r="H27" i="21"/>
  <c r="H104" i="21"/>
  <c r="I104" i="21"/>
  <c r="I103" i="21"/>
  <c r="H103" i="21"/>
  <c r="X40" i="19"/>
  <c r="Y40" i="19"/>
  <c r="X84" i="19"/>
  <c r="Y84" i="19"/>
  <c r="W91" i="19"/>
  <c r="X52" i="19"/>
  <c r="W51" i="19"/>
  <c r="Y52" i="19"/>
  <c r="Y155" i="19"/>
  <c r="X155" i="19"/>
  <c r="Y150" i="19"/>
  <c r="W149" i="19"/>
  <c r="X150" i="19"/>
  <c r="X95" i="19"/>
  <c r="Y95" i="19"/>
  <c r="X103" i="19"/>
  <c r="Y103" i="19"/>
  <c r="X114" i="19"/>
  <c r="Y114" i="19"/>
  <c r="X125" i="19"/>
  <c r="W133" i="19"/>
  <c r="Y125" i="19"/>
  <c r="X159" i="19"/>
  <c r="Y159" i="19"/>
  <c r="X80" i="19"/>
  <c r="Y80" i="19"/>
  <c r="W79" i="19"/>
  <c r="L90" i="18"/>
  <c r="L78" i="18"/>
  <c r="Q138" i="19"/>
  <c r="P138" i="19"/>
  <c r="Q34" i="19"/>
  <c r="P34" i="19"/>
  <c r="Q33" i="19"/>
  <c r="P33" i="19"/>
  <c r="R24" i="19"/>
  <c r="Q24" i="19"/>
  <c r="P24" i="19"/>
  <c r="O23" i="19"/>
  <c r="P87" i="19"/>
  <c r="Q87" i="19"/>
  <c r="P46" i="19"/>
  <c r="R46" i="19"/>
  <c r="Q46" i="19"/>
  <c r="Q156" i="19"/>
  <c r="P156" i="19"/>
  <c r="Q139" i="19"/>
  <c r="O147" i="19"/>
  <c r="P139" i="19"/>
  <c r="P95" i="19"/>
  <c r="Q95" i="19"/>
  <c r="P103" i="19"/>
  <c r="Q103" i="19"/>
  <c r="P114" i="19"/>
  <c r="Q114" i="19"/>
  <c r="R114" i="19"/>
  <c r="O133" i="19"/>
  <c r="P125" i="19"/>
  <c r="Q125" i="19"/>
  <c r="P154" i="19"/>
  <c r="Q154" i="19"/>
  <c r="C105" i="17"/>
  <c r="C93" i="17"/>
  <c r="H52" i="19"/>
  <c r="I52" i="19"/>
  <c r="G51" i="19"/>
  <c r="H57" i="19"/>
  <c r="J57" i="19"/>
  <c r="I57" i="19"/>
  <c r="I29" i="19"/>
  <c r="H29" i="19"/>
  <c r="H45" i="19"/>
  <c r="I45" i="19"/>
  <c r="J31" i="19"/>
  <c r="I31" i="19"/>
  <c r="H31" i="19"/>
  <c r="H71" i="19"/>
  <c r="I71" i="19"/>
  <c r="G135" i="19"/>
  <c r="H136" i="19"/>
  <c r="I136" i="19"/>
  <c r="I152" i="19"/>
  <c r="H152" i="19"/>
  <c r="H98" i="19"/>
  <c r="I98" i="19"/>
  <c r="H109" i="19"/>
  <c r="I109" i="19"/>
  <c r="H117" i="19"/>
  <c r="I117" i="19"/>
  <c r="H128" i="19"/>
  <c r="I128" i="19"/>
  <c r="J154" i="19"/>
  <c r="I154" i="19"/>
  <c r="H154" i="19"/>
  <c r="G161" i="19"/>
  <c r="X39" i="18"/>
  <c r="Y39" i="18"/>
  <c r="W20" i="18"/>
  <c r="Y12" i="18"/>
  <c r="X12" i="18"/>
  <c r="Y103" i="18"/>
  <c r="X103" i="18"/>
  <c r="X82" i="18"/>
  <c r="W90" i="18"/>
  <c r="Y82" i="18"/>
  <c r="W78" i="18"/>
  <c r="Y42" i="18"/>
  <c r="X42" i="18"/>
  <c r="X28" i="18"/>
  <c r="Y28" i="18"/>
  <c r="Y128" i="18"/>
  <c r="X128" i="18"/>
  <c r="Y83" i="18"/>
  <c r="X83" i="18"/>
  <c r="Y127" i="18"/>
  <c r="X127" i="18"/>
  <c r="Y72" i="18"/>
  <c r="X72" i="18"/>
  <c r="X150" i="18"/>
  <c r="Y150" i="18"/>
  <c r="I76" i="17"/>
  <c r="J76" i="17"/>
  <c r="K76" i="17"/>
  <c r="J29" i="17"/>
  <c r="I29" i="17"/>
  <c r="K29" i="17"/>
  <c r="Q27" i="19"/>
  <c r="O35" i="19"/>
  <c r="P27" i="19"/>
  <c r="X86" i="18"/>
  <c r="Y86" i="18"/>
  <c r="W50" i="18"/>
  <c r="X51" i="18"/>
  <c r="Y51" i="18"/>
  <c r="X27" i="18"/>
  <c r="Y27" i="18"/>
  <c r="J98" i="17"/>
  <c r="I98" i="17"/>
  <c r="K98" i="17"/>
  <c r="U13" i="17"/>
  <c r="T21" i="17"/>
  <c r="V13" i="17"/>
  <c r="T9" i="17"/>
  <c r="W11" i="17" s="1"/>
  <c r="E49" i="16"/>
  <c r="E37" i="16"/>
  <c r="X14" i="15"/>
  <c r="W14" i="15"/>
  <c r="Y14" i="15"/>
  <c r="V21" i="15"/>
  <c r="H46" i="19"/>
  <c r="I46" i="19"/>
  <c r="Y112" i="18"/>
  <c r="X112" i="18"/>
  <c r="X73" i="18"/>
  <c r="Y73" i="18"/>
  <c r="K156" i="17"/>
  <c r="J156" i="17"/>
  <c r="I156" i="17"/>
  <c r="I99" i="17"/>
  <c r="K99" i="17"/>
  <c r="J99" i="17"/>
  <c r="K14" i="17"/>
  <c r="J14" i="17"/>
  <c r="I14" i="17"/>
  <c r="H91" i="17"/>
  <c r="J83" i="17"/>
  <c r="I83" i="17"/>
  <c r="K83" i="17"/>
  <c r="H79" i="17"/>
  <c r="L138" i="15"/>
  <c r="K138" i="15"/>
  <c r="J138" i="15"/>
  <c r="I138" i="15"/>
  <c r="M138" i="15"/>
  <c r="L103" i="15"/>
  <c r="K103" i="15"/>
  <c r="J103" i="15"/>
  <c r="I103" i="15"/>
  <c r="M103" i="15"/>
  <c r="L69" i="15"/>
  <c r="K69" i="15"/>
  <c r="J69" i="15"/>
  <c r="I69" i="15"/>
  <c r="H77" i="15"/>
  <c r="M69" i="15"/>
  <c r="L34" i="15"/>
  <c r="K34" i="15"/>
  <c r="J34" i="15"/>
  <c r="I34" i="15"/>
  <c r="M34" i="15"/>
  <c r="K72" i="15"/>
  <c r="J72" i="15"/>
  <c r="I72" i="15"/>
  <c r="M72" i="15"/>
  <c r="L72" i="15"/>
  <c r="K141" i="15"/>
  <c r="J141" i="15"/>
  <c r="I141" i="15"/>
  <c r="M141" i="15"/>
  <c r="L141" i="15"/>
  <c r="J75" i="15"/>
  <c r="I75" i="15"/>
  <c r="L75" i="15"/>
  <c r="M75" i="15"/>
  <c r="K75" i="15"/>
  <c r="J144" i="15"/>
  <c r="I144" i="15"/>
  <c r="L144" i="15"/>
  <c r="M144" i="15"/>
  <c r="K144" i="15"/>
  <c r="I27" i="15"/>
  <c r="H35" i="15"/>
  <c r="K27" i="15"/>
  <c r="M27" i="15"/>
  <c r="J27" i="15"/>
  <c r="L27" i="15"/>
  <c r="I104" i="15"/>
  <c r="M104" i="15"/>
  <c r="L104" i="15"/>
  <c r="K104" i="15"/>
  <c r="J104" i="15"/>
  <c r="M47" i="15"/>
  <c r="J47" i="15"/>
  <c r="K47" i="15"/>
  <c r="I47" i="15"/>
  <c r="L47" i="15"/>
  <c r="M116" i="15"/>
  <c r="J116" i="15"/>
  <c r="K116" i="15"/>
  <c r="I116" i="15"/>
  <c r="L116" i="15"/>
  <c r="J74" i="13"/>
  <c r="K74" i="13"/>
  <c r="I74" i="13"/>
  <c r="K33" i="15"/>
  <c r="I33" i="15"/>
  <c r="I102" i="15"/>
  <c r="K102" i="15"/>
  <c r="I125" i="13"/>
  <c r="K125" i="13"/>
  <c r="J125" i="13"/>
  <c r="H132" i="13"/>
  <c r="I99" i="13"/>
  <c r="K99" i="13"/>
  <c r="J99" i="13"/>
  <c r="I47" i="13"/>
  <c r="K47" i="13"/>
  <c r="J47" i="13"/>
  <c r="I17" i="13"/>
  <c r="K17" i="13"/>
  <c r="J17" i="13"/>
  <c r="I14" i="12"/>
  <c r="J14" i="12"/>
  <c r="L14" i="12"/>
  <c r="K14" i="12"/>
  <c r="L11" i="10"/>
  <c r="N11" i="10"/>
  <c r="G63" i="17"/>
  <c r="I55" i="17"/>
  <c r="G51" i="17"/>
  <c r="J55" i="17"/>
  <c r="I88" i="17"/>
  <c r="J88" i="17"/>
  <c r="G91" i="17"/>
  <c r="G79" i="17"/>
  <c r="G23" i="17"/>
  <c r="J24" i="17"/>
  <c r="I24" i="17"/>
  <c r="J110" i="17"/>
  <c r="I110" i="17"/>
  <c r="I135" i="15"/>
  <c r="K135" i="15"/>
  <c r="K66" i="15"/>
  <c r="I66" i="15"/>
  <c r="K12" i="15"/>
  <c r="I12" i="15"/>
  <c r="J150" i="13"/>
  <c r="I150" i="13"/>
  <c r="K150" i="13"/>
  <c r="R123" i="18"/>
  <c r="Q123" i="18"/>
  <c r="K131" i="15"/>
  <c r="I131" i="15"/>
  <c r="G105" i="15"/>
  <c r="I97" i="15"/>
  <c r="K97" i="15"/>
  <c r="K62" i="15"/>
  <c r="I62" i="15"/>
  <c r="K28" i="15"/>
  <c r="I28" i="15"/>
  <c r="K106" i="13"/>
  <c r="J106" i="13"/>
  <c r="I106" i="13"/>
  <c r="K54" i="13"/>
  <c r="J54" i="13"/>
  <c r="H62" i="13"/>
  <c r="I54" i="13"/>
  <c r="K28" i="13"/>
  <c r="J28" i="13"/>
  <c r="I28" i="13"/>
  <c r="H34" i="13"/>
  <c r="K12" i="13"/>
  <c r="J12" i="13"/>
  <c r="H20" i="13"/>
  <c r="I12" i="13"/>
  <c r="Q25" i="18"/>
  <c r="Q100" i="18"/>
  <c r="Q71" i="18"/>
  <c r="R98" i="18"/>
  <c r="Q98" i="18"/>
  <c r="Q95" i="18"/>
  <c r="Q74" i="18"/>
  <c r="Q75" i="18"/>
  <c r="R27" i="18"/>
  <c r="Q27" i="18"/>
  <c r="Q103" i="18"/>
  <c r="Q30" i="18"/>
  <c r="Q108" i="18"/>
  <c r="Q158" i="18"/>
  <c r="R158" i="18"/>
  <c r="G76" i="18"/>
  <c r="G64" i="18"/>
  <c r="K68" i="13"/>
  <c r="H76" i="13"/>
  <c r="J68" i="13"/>
  <c r="I68" i="13"/>
  <c r="K20" i="16"/>
  <c r="J20" i="16"/>
  <c r="I20" i="16"/>
  <c r="V91" i="19"/>
  <c r="X83" i="19"/>
  <c r="I16" i="18"/>
  <c r="L137" i="15"/>
  <c r="J137" i="15"/>
  <c r="L14" i="15"/>
  <c r="J14" i="15"/>
  <c r="H148" i="18"/>
  <c r="I149" i="18"/>
  <c r="I81" i="18"/>
  <c r="I27" i="18"/>
  <c r="J27" i="18"/>
  <c r="J146" i="16"/>
  <c r="I146" i="16"/>
  <c r="J116" i="16"/>
  <c r="I116" i="16"/>
  <c r="H192" i="3"/>
  <c r="J181" i="3"/>
  <c r="K181" i="3"/>
  <c r="J232" i="8"/>
  <c r="L232" i="8"/>
  <c r="J65" i="3"/>
  <c r="L65" i="3"/>
  <c r="K65" i="3"/>
  <c r="T29" i="5"/>
  <c r="U29" i="5"/>
  <c r="S29" i="5"/>
  <c r="W29" i="5"/>
  <c r="V29" i="5"/>
  <c r="W30" i="5"/>
  <c r="L33" i="22"/>
  <c r="K33" i="22"/>
  <c r="J33" i="22"/>
  <c r="K15" i="22"/>
  <c r="J15" i="22"/>
  <c r="L15" i="22"/>
  <c r="J29" i="22"/>
  <c r="L29" i="22"/>
  <c r="K29" i="22"/>
  <c r="L76" i="22"/>
  <c r="K76" i="22"/>
  <c r="J76" i="22"/>
  <c r="L99" i="22"/>
  <c r="K99" i="22"/>
  <c r="J99" i="22"/>
  <c r="K124" i="22"/>
  <c r="J124" i="22"/>
  <c r="L124" i="22"/>
  <c r="J31" i="22"/>
  <c r="L31" i="22"/>
  <c r="K31" i="22"/>
  <c r="K79" i="22"/>
  <c r="J79" i="22"/>
  <c r="L79" i="22"/>
  <c r="L17" i="22"/>
  <c r="J17" i="22"/>
  <c r="K17" i="22"/>
  <c r="K160" i="22"/>
  <c r="L160" i="22"/>
  <c r="J160" i="22"/>
  <c r="I105" i="22"/>
  <c r="L97" i="22"/>
  <c r="K97" i="22"/>
  <c r="J97" i="22"/>
  <c r="K136" i="22"/>
  <c r="J136" i="22"/>
  <c r="L136" i="22"/>
  <c r="H127" i="21"/>
  <c r="I127" i="21"/>
  <c r="G134" i="21"/>
  <c r="I20" i="21"/>
  <c r="H20" i="21"/>
  <c r="I123" i="21"/>
  <c r="H123" i="21"/>
  <c r="I43" i="21"/>
  <c r="H43" i="21"/>
  <c r="I141" i="21"/>
  <c r="H141" i="21"/>
  <c r="H80" i="21"/>
  <c r="I80" i="21"/>
  <c r="H21" i="21"/>
  <c r="I21" i="21"/>
  <c r="I102" i="21"/>
  <c r="H102" i="21"/>
  <c r="I35" i="21"/>
  <c r="H35" i="21"/>
  <c r="H113" i="21"/>
  <c r="I113" i="21"/>
  <c r="G120" i="21"/>
  <c r="H112" i="21"/>
  <c r="I112" i="21"/>
  <c r="Y38" i="19"/>
  <c r="X38" i="19"/>
  <c r="W37" i="19"/>
  <c r="X60" i="19"/>
  <c r="Y60" i="19"/>
  <c r="X81" i="19"/>
  <c r="Y81" i="19"/>
  <c r="Y137" i="19"/>
  <c r="X137" i="19"/>
  <c r="X96" i="19"/>
  <c r="Y96" i="19"/>
  <c r="X104" i="19"/>
  <c r="Y104" i="19"/>
  <c r="X115" i="19"/>
  <c r="Y115" i="19"/>
  <c r="X126" i="19"/>
  <c r="Y126" i="19"/>
  <c r="W147" i="19"/>
  <c r="Y139" i="19"/>
  <c r="X139" i="19"/>
  <c r="X73" i="19"/>
  <c r="Y73" i="19"/>
  <c r="T48" i="18"/>
  <c r="T36" i="18"/>
  <c r="I32" i="19"/>
  <c r="H32" i="19"/>
  <c r="P59" i="19"/>
  <c r="Q59" i="19"/>
  <c r="P57" i="19"/>
  <c r="Q57" i="19"/>
  <c r="Q28" i="19"/>
  <c r="P28" i="19"/>
  <c r="P48" i="19"/>
  <c r="Q48" i="19"/>
  <c r="R48" i="19"/>
  <c r="Q141" i="19"/>
  <c r="P141" i="19"/>
  <c r="P55" i="19"/>
  <c r="O63" i="19"/>
  <c r="Q55" i="19"/>
  <c r="P80" i="19"/>
  <c r="Q80" i="19"/>
  <c r="O79" i="19"/>
  <c r="Q160" i="19"/>
  <c r="P160" i="19"/>
  <c r="P96" i="19"/>
  <c r="R96" i="19"/>
  <c r="Q96" i="19"/>
  <c r="P104" i="19"/>
  <c r="Q104" i="19"/>
  <c r="P115" i="19"/>
  <c r="Q115" i="19"/>
  <c r="P126" i="19"/>
  <c r="Q126" i="19"/>
  <c r="P142" i="19"/>
  <c r="Q142" i="19"/>
  <c r="Y139" i="18"/>
  <c r="X139" i="18"/>
  <c r="W146" i="18"/>
  <c r="K118" i="17"/>
  <c r="I118" i="17"/>
  <c r="J118" i="17"/>
  <c r="H77" i="17"/>
  <c r="K69" i="17"/>
  <c r="I69" i="17"/>
  <c r="J69" i="17"/>
  <c r="K28" i="17"/>
  <c r="J28" i="17"/>
  <c r="I28" i="17"/>
  <c r="H35" i="17"/>
  <c r="H56" i="19"/>
  <c r="I56" i="19"/>
  <c r="H62" i="19"/>
  <c r="J62" i="19"/>
  <c r="I62" i="19"/>
  <c r="I34" i="19"/>
  <c r="H34" i="19"/>
  <c r="H47" i="19"/>
  <c r="I47" i="19"/>
  <c r="H72" i="19"/>
  <c r="I72" i="19"/>
  <c r="H41" i="19"/>
  <c r="G49" i="19"/>
  <c r="I41" i="19"/>
  <c r="J159" i="19"/>
  <c r="H159" i="19"/>
  <c r="I159" i="19"/>
  <c r="I160" i="19"/>
  <c r="H160" i="19"/>
  <c r="H99" i="19"/>
  <c r="I99" i="19"/>
  <c r="H110" i="19"/>
  <c r="I110" i="19"/>
  <c r="H118" i="19"/>
  <c r="I118" i="19"/>
  <c r="H129" i="19"/>
  <c r="J129" i="19"/>
  <c r="I129" i="19"/>
  <c r="Y111" i="18"/>
  <c r="X111" i="18"/>
  <c r="Y100" i="18"/>
  <c r="X100" i="18"/>
  <c r="Y60" i="18"/>
  <c r="X60" i="18"/>
  <c r="Y57" i="18"/>
  <c r="X57" i="18"/>
  <c r="Y130" i="18"/>
  <c r="X130" i="18"/>
  <c r="X85" i="18"/>
  <c r="Y85" i="18"/>
  <c r="Y129" i="18"/>
  <c r="X129" i="18"/>
  <c r="X81" i="18"/>
  <c r="Y81" i="18"/>
  <c r="X158" i="18"/>
  <c r="Y158" i="18"/>
  <c r="J141" i="17"/>
  <c r="I141" i="17"/>
  <c r="K141" i="17"/>
  <c r="C35" i="16"/>
  <c r="C23" i="16"/>
  <c r="J15" i="19"/>
  <c r="I15" i="19"/>
  <c r="H15" i="19"/>
  <c r="Y44" i="18"/>
  <c r="X44" i="18"/>
  <c r="V18" i="17"/>
  <c r="U18" i="17"/>
  <c r="W18" i="17"/>
  <c r="U17" i="17"/>
  <c r="W17" i="17"/>
  <c r="V17" i="17"/>
  <c r="X12" i="15"/>
  <c r="W12" i="15"/>
  <c r="Y12" i="15"/>
  <c r="P44" i="19"/>
  <c r="R44" i="19"/>
  <c r="Q44" i="19"/>
  <c r="K127" i="17"/>
  <c r="J127" i="17"/>
  <c r="I127" i="17"/>
  <c r="K19" i="17"/>
  <c r="J19" i="17"/>
  <c r="I19" i="17"/>
  <c r="K87" i="17"/>
  <c r="J87" i="17"/>
  <c r="I87" i="17"/>
  <c r="I30" i="17"/>
  <c r="K30" i="17"/>
  <c r="J30" i="17"/>
  <c r="I108" i="17"/>
  <c r="K108" i="17"/>
  <c r="J108" i="17"/>
  <c r="H107" i="17"/>
  <c r="I18" i="17"/>
  <c r="K18" i="17"/>
  <c r="J18" i="17"/>
  <c r="K100" i="17"/>
  <c r="I100" i="17"/>
  <c r="J100" i="17"/>
  <c r="J45" i="16"/>
  <c r="I45" i="16"/>
  <c r="K81" i="15"/>
  <c r="J81" i="15"/>
  <c r="I81" i="15"/>
  <c r="M81" i="15"/>
  <c r="L81" i="15"/>
  <c r="K150" i="15"/>
  <c r="J150" i="15"/>
  <c r="I150" i="15"/>
  <c r="M150" i="15"/>
  <c r="L150" i="15"/>
  <c r="J84" i="15"/>
  <c r="I84" i="15"/>
  <c r="M84" i="15"/>
  <c r="L84" i="15"/>
  <c r="K84" i="15"/>
  <c r="H91" i="15"/>
  <c r="J153" i="15"/>
  <c r="I153" i="15"/>
  <c r="H161" i="15"/>
  <c r="M153" i="15"/>
  <c r="L153" i="15"/>
  <c r="K153" i="15"/>
  <c r="I44" i="15"/>
  <c r="K44" i="15"/>
  <c r="L44" i="15"/>
  <c r="M44" i="15"/>
  <c r="J44" i="15"/>
  <c r="I113" i="15"/>
  <c r="K113" i="15"/>
  <c r="M113" i="15"/>
  <c r="L113" i="15"/>
  <c r="J113" i="15"/>
  <c r="M56" i="15"/>
  <c r="L56" i="15"/>
  <c r="K56" i="15"/>
  <c r="J56" i="15"/>
  <c r="I56" i="15"/>
  <c r="H133" i="15"/>
  <c r="M125" i="15"/>
  <c r="L125" i="15"/>
  <c r="K125" i="15"/>
  <c r="J125" i="15"/>
  <c r="I125" i="15"/>
  <c r="J143" i="13"/>
  <c r="K143" i="13"/>
  <c r="I143" i="13"/>
  <c r="J126" i="13"/>
  <c r="K126" i="13"/>
  <c r="I126" i="13"/>
  <c r="J109" i="13"/>
  <c r="K109" i="13"/>
  <c r="I109" i="13"/>
  <c r="J92" i="13"/>
  <c r="K92" i="13"/>
  <c r="I92" i="13"/>
  <c r="J31" i="13"/>
  <c r="I31" i="13"/>
  <c r="K31" i="13"/>
  <c r="J50" i="12"/>
  <c r="I50" i="12"/>
  <c r="L50" i="12"/>
  <c r="K50" i="12"/>
  <c r="J42" i="12"/>
  <c r="I42" i="12"/>
  <c r="L42" i="12"/>
  <c r="K42" i="12"/>
  <c r="J34" i="12"/>
  <c r="I34" i="12"/>
  <c r="L34" i="12"/>
  <c r="K34" i="12"/>
  <c r="K26" i="12"/>
  <c r="J26" i="12"/>
  <c r="I26" i="12"/>
  <c r="L26" i="12"/>
  <c r="L29" i="12"/>
  <c r="L27" i="12"/>
  <c r="J18" i="12"/>
  <c r="L18" i="12"/>
  <c r="K18" i="12"/>
  <c r="I18" i="12"/>
  <c r="H55" i="12"/>
  <c r="L9" i="10"/>
  <c r="N9" i="10"/>
  <c r="J61" i="17"/>
  <c r="I61" i="17"/>
  <c r="I32" i="17"/>
  <c r="J32" i="17"/>
  <c r="J141" i="13"/>
  <c r="I141" i="13"/>
  <c r="K141" i="13"/>
  <c r="Q121" i="18"/>
  <c r="P120" i="18"/>
  <c r="M128" i="15"/>
  <c r="L128" i="15"/>
  <c r="K128" i="15"/>
  <c r="J128" i="15"/>
  <c r="I128" i="15"/>
  <c r="M94" i="15"/>
  <c r="L94" i="15"/>
  <c r="K94" i="15"/>
  <c r="J94" i="15"/>
  <c r="I94" i="15"/>
  <c r="M59" i="15"/>
  <c r="L59" i="15"/>
  <c r="K59" i="15"/>
  <c r="J59" i="15"/>
  <c r="I59" i="15"/>
  <c r="M25" i="15"/>
  <c r="L25" i="15"/>
  <c r="K25" i="15"/>
  <c r="J25" i="15"/>
  <c r="I25" i="15"/>
  <c r="X9" i="15"/>
  <c r="W9" i="15"/>
  <c r="T16" i="14"/>
  <c r="S16" i="14"/>
  <c r="R23" i="14"/>
  <c r="K149" i="13"/>
  <c r="J149" i="13"/>
  <c r="I149" i="13"/>
  <c r="K80" i="13"/>
  <c r="J80" i="13"/>
  <c r="I80" i="13"/>
  <c r="Q33" i="18"/>
  <c r="P106" i="18"/>
  <c r="Q107" i="18"/>
  <c r="Q89" i="18"/>
  <c r="Q14" i="18"/>
  <c r="P20" i="18"/>
  <c r="Q117" i="18"/>
  <c r="R117" i="18"/>
  <c r="Q124" i="18"/>
  <c r="P132" i="18"/>
  <c r="Q84" i="18"/>
  <c r="Q80" i="18"/>
  <c r="R80" i="18"/>
  <c r="R32" i="18"/>
  <c r="Q32" i="18"/>
  <c r="Q135" i="18"/>
  <c r="P134" i="18"/>
  <c r="Q39" i="18"/>
  <c r="R116" i="18"/>
  <c r="Q116" i="18"/>
  <c r="J54" i="17"/>
  <c r="I54" i="17"/>
  <c r="W15" i="16"/>
  <c r="V15" i="16"/>
  <c r="U15" i="16"/>
  <c r="U13" i="16"/>
  <c r="T21" i="16"/>
  <c r="V13" i="16"/>
  <c r="T9" i="16"/>
  <c r="W13" i="16" s="1"/>
  <c r="G77" i="16"/>
  <c r="G65" i="16"/>
  <c r="I109" i="15"/>
  <c r="K109" i="15"/>
  <c r="K23" i="15"/>
  <c r="I23" i="15"/>
  <c r="S11" i="14"/>
  <c r="T11" i="14"/>
  <c r="T18" i="14"/>
  <c r="T17" i="14"/>
  <c r="T12" i="14"/>
  <c r="T20" i="14"/>
  <c r="T21" i="14"/>
  <c r="T15" i="14"/>
  <c r="K128" i="13"/>
  <c r="I128" i="13"/>
  <c r="J128" i="13"/>
  <c r="K59" i="13"/>
  <c r="J59" i="13"/>
  <c r="I59" i="13"/>
  <c r="V49" i="19"/>
  <c r="X41" i="19"/>
  <c r="L145" i="15"/>
  <c r="J145" i="15"/>
  <c r="L23" i="15"/>
  <c r="J23" i="15"/>
  <c r="L60" i="15"/>
  <c r="J60" i="15"/>
  <c r="I70" i="18"/>
  <c r="I143" i="18"/>
  <c r="I128" i="18"/>
  <c r="I74" i="16"/>
  <c r="J74" i="16"/>
  <c r="J173" i="3"/>
  <c r="K173" i="3"/>
  <c r="K29" i="6"/>
  <c r="I29" i="6"/>
  <c r="J29" i="6"/>
  <c r="K33" i="6"/>
  <c r="S26" i="5"/>
  <c r="T26" i="5"/>
  <c r="V26" i="5"/>
  <c r="W26" i="5"/>
  <c r="U26" i="5"/>
  <c r="F115" i="3"/>
  <c r="I49" i="22"/>
  <c r="L41" i="22"/>
  <c r="J41" i="22"/>
  <c r="K41" i="22"/>
  <c r="V11" i="22"/>
  <c r="X11" i="22"/>
  <c r="W11" i="22"/>
  <c r="L34" i="22"/>
  <c r="K34" i="22"/>
  <c r="J34" i="22"/>
  <c r="K66" i="22"/>
  <c r="L66" i="22"/>
  <c r="J66" i="22"/>
  <c r="L30" i="22"/>
  <c r="K30" i="22"/>
  <c r="J30" i="22"/>
  <c r="J82" i="22"/>
  <c r="L82" i="22"/>
  <c r="K82" i="22"/>
  <c r="L111" i="22"/>
  <c r="K111" i="22"/>
  <c r="J111" i="22"/>
  <c r="I119" i="22"/>
  <c r="K135" i="22"/>
  <c r="L135" i="22"/>
  <c r="J135" i="22"/>
  <c r="J40" i="22"/>
  <c r="L40" i="22"/>
  <c r="K40" i="22"/>
  <c r="J90" i="22"/>
  <c r="K90" i="22"/>
  <c r="L90" i="22"/>
  <c r="I77" i="22"/>
  <c r="K69" i="22"/>
  <c r="J69" i="22"/>
  <c r="L69" i="22"/>
  <c r="K67" i="22"/>
  <c r="J67" i="22"/>
  <c r="L67" i="22"/>
  <c r="K101" i="22"/>
  <c r="J101" i="22"/>
  <c r="L101" i="22"/>
  <c r="L140" i="22"/>
  <c r="K140" i="22"/>
  <c r="J140" i="22"/>
  <c r="L116" i="22"/>
  <c r="K116" i="22"/>
  <c r="J116" i="22"/>
  <c r="I144" i="21"/>
  <c r="H144" i="21"/>
  <c r="I57" i="21"/>
  <c r="H57" i="21"/>
  <c r="H17" i="21"/>
  <c r="I17" i="21"/>
  <c r="G92" i="21"/>
  <c r="H84" i="21"/>
  <c r="I84" i="21"/>
  <c r="I24" i="21"/>
  <c r="H24" i="21"/>
  <c r="I109" i="21"/>
  <c r="H109" i="21"/>
  <c r="I44" i="21"/>
  <c r="H44" i="21"/>
  <c r="H122" i="21"/>
  <c r="I122" i="21"/>
  <c r="I129" i="21"/>
  <c r="H129" i="21"/>
  <c r="Y33" i="19"/>
  <c r="X33" i="19"/>
  <c r="X46" i="19"/>
  <c r="Y46" i="19"/>
  <c r="X74" i="19"/>
  <c r="Y74" i="19"/>
  <c r="X85" i="19"/>
  <c r="Y85" i="19"/>
  <c r="Y145" i="19"/>
  <c r="X145" i="19"/>
  <c r="X97" i="19"/>
  <c r="W105" i="19"/>
  <c r="Y97" i="19"/>
  <c r="X108" i="19"/>
  <c r="W107" i="19"/>
  <c r="Y108" i="19"/>
  <c r="X116" i="19"/>
  <c r="Y116" i="19"/>
  <c r="X127" i="19"/>
  <c r="Y127" i="19"/>
  <c r="Y156" i="19"/>
  <c r="X156" i="19"/>
  <c r="X58" i="19"/>
  <c r="Y58" i="19"/>
  <c r="M76" i="18"/>
  <c r="M64" i="18"/>
  <c r="L62" i="18"/>
  <c r="L50" i="18"/>
  <c r="D62" i="18"/>
  <c r="D50" i="18"/>
  <c r="R13" i="19"/>
  <c r="Q13" i="19"/>
  <c r="P13" i="19"/>
  <c r="O21" i="19"/>
  <c r="O9" i="19"/>
  <c r="R58" i="19" s="1"/>
  <c r="P85" i="19"/>
  <c r="Q85" i="19"/>
  <c r="R85" i="19"/>
  <c r="P71" i="19"/>
  <c r="Q71" i="19"/>
  <c r="R71" i="19"/>
  <c r="R32" i="19"/>
  <c r="Q32" i="19"/>
  <c r="P32" i="19"/>
  <c r="P53" i="19"/>
  <c r="R53" i="19"/>
  <c r="Q53" i="19"/>
  <c r="R153" i="19"/>
  <c r="Q153" i="19"/>
  <c r="P153" i="19"/>
  <c r="O161" i="19"/>
  <c r="P69" i="19"/>
  <c r="Q69" i="19"/>
  <c r="R69" i="19"/>
  <c r="O77" i="19"/>
  <c r="P84" i="19"/>
  <c r="Q84" i="19"/>
  <c r="R84" i="19"/>
  <c r="O91" i="19"/>
  <c r="Q131" i="19"/>
  <c r="P131" i="19"/>
  <c r="R131" i="19"/>
  <c r="P97" i="19"/>
  <c r="O105" i="19"/>
  <c r="Q97" i="19"/>
  <c r="R97" i="19"/>
  <c r="P108" i="19"/>
  <c r="O107" i="19"/>
  <c r="R108" i="19"/>
  <c r="Q108" i="19"/>
  <c r="P116" i="19"/>
  <c r="R116" i="19"/>
  <c r="Q116" i="19"/>
  <c r="P127" i="19"/>
  <c r="Q127" i="19"/>
  <c r="R127" i="19"/>
  <c r="Q151" i="19"/>
  <c r="R151" i="19"/>
  <c r="P151" i="19"/>
  <c r="O92" i="18"/>
  <c r="Q93" i="18"/>
  <c r="F76" i="18"/>
  <c r="F64" i="18"/>
  <c r="H66" i="19"/>
  <c r="G65" i="19"/>
  <c r="I66" i="19"/>
  <c r="H69" i="19"/>
  <c r="G77" i="19"/>
  <c r="J69" i="19"/>
  <c r="I69" i="19"/>
  <c r="H55" i="19"/>
  <c r="G63" i="19"/>
  <c r="I55" i="19"/>
  <c r="H86" i="19"/>
  <c r="J86" i="19"/>
  <c r="I86" i="19"/>
  <c r="H80" i="19"/>
  <c r="G79" i="19"/>
  <c r="I80" i="19"/>
  <c r="H44" i="19"/>
  <c r="I44" i="19"/>
  <c r="J44" i="19"/>
  <c r="H58" i="19"/>
  <c r="I58" i="19"/>
  <c r="I132" i="19"/>
  <c r="H132" i="19"/>
  <c r="H89" i="19"/>
  <c r="I89" i="19"/>
  <c r="J89" i="19"/>
  <c r="H100" i="19"/>
  <c r="I100" i="19"/>
  <c r="H111" i="19"/>
  <c r="G119" i="19"/>
  <c r="I111" i="19"/>
  <c r="H122" i="19"/>
  <c r="G121" i="19"/>
  <c r="I122" i="19"/>
  <c r="H130" i="19"/>
  <c r="I130" i="19"/>
  <c r="Y13" i="18"/>
  <c r="X13" i="18"/>
  <c r="X10" i="18"/>
  <c r="Y10" i="18"/>
  <c r="W118" i="18"/>
  <c r="X110" i="18"/>
  <c r="Y110" i="18"/>
  <c r="Y70" i="18"/>
  <c r="X70" i="18"/>
  <c r="X59" i="18"/>
  <c r="Y59" i="18"/>
  <c r="Y154" i="18"/>
  <c r="X154" i="18"/>
  <c r="W160" i="18"/>
  <c r="Y87" i="18"/>
  <c r="X87" i="18"/>
  <c r="Y131" i="18"/>
  <c r="X131" i="18"/>
  <c r="X89" i="18"/>
  <c r="Y89" i="18"/>
  <c r="X140" i="18"/>
  <c r="Y140" i="18"/>
  <c r="N62" i="18"/>
  <c r="N50" i="18"/>
  <c r="K70" i="17"/>
  <c r="I70" i="17"/>
  <c r="J70" i="17"/>
  <c r="I15" i="17"/>
  <c r="J15" i="17"/>
  <c r="K15" i="17"/>
  <c r="I138" i="17"/>
  <c r="K138" i="17"/>
  <c r="J138" i="17"/>
  <c r="X10" i="15"/>
  <c r="W10" i="15"/>
  <c r="Y10" i="15"/>
  <c r="I38" i="19"/>
  <c r="H38" i="19"/>
  <c r="G37" i="19"/>
  <c r="Y68" i="18"/>
  <c r="X68" i="18"/>
  <c r="W76" i="18"/>
  <c r="W64" i="18"/>
  <c r="C146" i="18"/>
  <c r="C134" i="18"/>
  <c r="J72" i="17"/>
  <c r="I72" i="17"/>
  <c r="K72" i="17"/>
  <c r="K16" i="17"/>
  <c r="J16" i="17"/>
  <c r="I16" i="17"/>
  <c r="K96" i="17"/>
  <c r="I96" i="17"/>
  <c r="J96" i="17"/>
  <c r="I39" i="17"/>
  <c r="K39" i="17"/>
  <c r="J39" i="17"/>
  <c r="I116" i="17"/>
  <c r="K116" i="17"/>
  <c r="J116" i="17"/>
  <c r="K31" i="17"/>
  <c r="J31" i="17"/>
  <c r="I31" i="17"/>
  <c r="K109" i="17"/>
  <c r="J109" i="17"/>
  <c r="I109" i="17"/>
  <c r="I33" i="16"/>
  <c r="J33" i="16"/>
  <c r="K89" i="15"/>
  <c r="J89" i="15"/>
  <c r="I89" i="15"/>
  <c r="M89" i="15"/>
  <c r="L89" i="15"/>
  <c r="K158" i="15"/>
  <c r="J158" i="15"/>
  <c r="I158" i="15"/>
  <c r="M158" i="15"/>
  <c r="L158" i="15"/>
  <c r="J93" i="15"/>
  <c r="I93" i="15"/>
  <c r="L93" i="15"/>
  <c r="M93" i="15"/>
  <c r="K93" i="15"/>
  <c r="I9" i="15"/>
  <c r="K9" i="15"/>
  <c r="L9" i="15"/>
  <c r="J9" i="15"/>
  <c r="M9" i="15"/>
  <c r="M146" i="15"/>
  <c r="M18" i="15"/>
  <c r="M145" i="15"/>
  <c r="M23" i="15"/>
  <c r="M20" i="15"/>
  <c r="M66" i="15"/>
  <c r="M117" i="15"/>
  <c r="M143" i="15"/>
  <c r="M43" i="15"/>
  <c r="M137" i="15"/>
  <c r="M123" i="15"/>
  <c r="M74" i="15"/>
  <c r="M26" i="15"/>
  <c r="M102" i="15"/>
  <c r="M54" i="15"/>
  <c r="M62" i="15"/>
  <c r="M114" i="15"/>
  <c r="M152" i="15"/>
  <c r="M51" i="15"/>
  <c r="M109" i="15"/>
  <c r="M95" i="15"/>
  <c r="M33" i="15"/>
  <c r="M85" i="15"/>
  <c r="M16" i="15"/>
  <c r="M48" i="15"/>
  <c r="M100" i="15"/>
  <c r="M60" i="15"/>
  <c r="M40" i="15"/>
  <c r="M68" i="15"/>
  <c r="M154" i="15"/>
  <c r="M112" i="15"/>
  <c r="M57" i="15"/>
  <c r="M88" i="15"/>
  <c r="M45" i="15"/>
  <c r="M97" i="15"/>
  <c r="M149" i="15"/>
  <c r="M140" i="15"/>
  <c r="M12" i="15"/>
  <c r="M160" i="15"/>
  <c r="M14" i="15"/>
  <c r="M71" i="15"/>
  <c r="M28" i="15"/>
  <c r="M80" i="15"/>
  <c r="M131" i="15"/>
  <c r="M129" i="15"/>
  <c r="M37" i="15"/>
  <c r="M31" i="15"/>
  <c r="M83" i="15"/>
  <c r="M135" i="15"/>
  <c r="M126" i="15"/>
  <c r="M10" i="15"/>
  <c r="I53" i="15"/>
  <c r="M53" i="15"/>
  <c r="L53" i="15"/>
  <c r="K53" i="15"/>
  <c r="J53" i="15"/>
  <c r="I122" i="15"/>
  <c r="M122" i="15"/>
  <c r="L122" i="15"/>
  <c r="K122" i="15"/>
  <c r="J122" i="15"/>
  <c r="M65" i="15"/>
  <c r="J65" i="15"/>
  <c r="L65" i="15"/>
  <c r="I65" i="15"/>
  <c r="K65" i="15"/>
  <c r="M142" i="15"/>
  <c r="L142" i="15"/>
  <c r="K142" i="15"/>
  <c r="J142" i="15"/>
  <c r="I142" i="15"/>
  <c r="J34" i="10"/>
  <c r="L34" i="10"/>
  <c r="K51" i="15"/>
  <c r="I51" i="15"/>
  <c r="S14" i="14"/>
  <c r="T14" i="14"/>
  <c r="I142" i="13"/>
  <c r="K142" i="13"/>
  <c r="J142" i="13"/>
  <c r="I65" i="13"/>
  <c r="K65" i="13"/>
  <c r="J65" i="13"/>
  <c r="H56" i="12"/>
  <c r="I9" i="12"/>
  <c r="K9" i="12"/>
  <c r="J9" i="12"/>
  <c r="L9" i="12"/>
  <c r="R156" i="18"/>
  <c r="Q156" i="18"/>
  <c r="I154" i="17"/>
  <c r="J154" i="17"/>
  <c r="J68" i="17"/>
  <c r="I68" i="17"/>
  <c r="J114" i="17"/>
  <c r="I114" i="17"/>
  <c r="G49" i="17"/>
  <c r="G37" i="17"/>
  <c r="K117" i="15"/>
  <c r="I117" i="15"/>
  <c r="I48" i="15"/>
  <c r="K48" i="15"/>
  <c r="K104" i="18"/>
  <c r="K92" i="18"/>
  <c r="K123" i="13"/>
  <c r="J123" i="13"/>
  <c r="I123" i="13"/>
  <c r="K45" i="13"/>
  <c r="J45" i="13"/>
  <c r="I45" i="13"/>
  <c r="R122" i="18"/>
  <c r="Q122" i="18"/>
  <c r="Q52" i="18"/>
  <c r="R52" i="18"/>
  <c r="Q9" i="18"/>
  <c r="P8" i="18"/>
  <c r="R143" i="18" s="1"/>
  <c r="R139" i="18"/>
  <c r="Q139" i="18"/>
  <c r="P34" i="18"/>
  <c r="Q26" i="18"/>
  <c r="R26" i="18"/>
  <c r="Q11" i="18"/>
  <c r="R11" i="18"/>
  <c r="R131" i="18"/>
  <c r="Q131" i="18"/>
  <c r="R94" i="18"/>
  <c r="Q94" i="18"/>
  <c r="Q109" i="18"/>
  <c r="R109" i="18"/>
  <c r="Q37" i="18"/>
  <c r="P36" i="18"/>
  <c r="R37" i="18"/>
  <c r="Q137" i="18"/>
  <c r="R137" i="18"/>
  <c r="R47" i="18"/>
  <c r="Q47" i="18"/>
  <c r="Q125" i="18"/>
  <c r="R125" i="18"/>
  <c r="I26" i="17"/>
  <c r="J26" i="17"/>
  <c r="U17" i="16"/>
  <c r="W17" i="16"/>
  <c r="V17" i="16"/>
  <c r="K160" i="15"/>
  <c r="I160" i="15"/>
  <c r="K51" i="13"/>
  <c r="J51" i="13"/>
  <c r="I51" i="13"/>
  <c r="V65" i="19"/>
  <c r="X66" i="19"/>
  <c r="J37" i="15"/>
  <c r="L37" i="15"/>
  <c r="J31" i="15"/>
  <c r="L31" i="15"/>
  <c r="H36" i="18"/>
  <c r="I37" i="18"/>
  <c r="I153" i="18"/>
  <c r="K139" i="16"/>
  <c r="J139" i="16"/>
  <c r="I139" i="16"/>
  <c r="H147" i="16"/>
  <c r="I160" i="16"/>
  <c r="J160" i="16"/>
  <c r="J165" i="3"/>
  <c r="K165" i="3"/>
  <c r="S21" i="6"/>
  <c r="Q21" i="6"/>
  <c r="R21" i="6"/>
  <c r="H122" i="3"/>
  <c r="V19" i="22"/>
  <c r="X19" i="22"/>
  <c r="W19" i="22"/>
  <c r="L51" i="22"/>
  <c r="K51" i="22"/>
  <c r="J51" i="22"/>
  <c r="K83" i="22"/>
  <c r="I91" i="22"/>
  <c r="L83" i="22"/>
  <c r="J83" i="22"/>
  <c r="J45" i="22"/>
  <c r="L45" i="22"/>
  <c r="K45" i="22"/>
  <c r="K117" i="22"/>
  <c r="J117" i="22"/>
  <c r="L117" i="22"/>
  <c r="K122" i="22"/>
  <c r="L122" i="22"/>
  <c r="J122" i="22"/>
  <c r="K146" i="22"/>
  <c r="J146" i="22"/>
  <c r="L146" i="22"/>
  <c r="J44" i="22"/>
  <c r="L44" i="22"/>
  <c r="K44" i="22"/>
  <c r="J102" i="22"/>
  <c r="K102" i="22"/>
  <c r="L102" i="22"/>
  <c r="K81" i="22"/>
  <c r="L81" i="22"/>
  <c r="J81" i="22"/>
  <c r="L71" i="22"/>
  <c r="K71" i="22"/>
  <c r="J71" i="22"/>
  <c r="L110" i="22"/>
  <c r="K110" i="22"/>
  <c r="J110" i="22"/>
  <c r="L144" i="22"/>
  <c r="K144" i="22"/>
  <c r="J144" i="22"/>
  <c r="K104" i="22"/>
  <c r="L104" i="22"/>
  <c r="J104" i="22"/>
  <c r="I151" i="21"/>
  <c r="H151" i="21"/>
  <c r="H71" i="21"/>
  <c r="I71" i="21"/>
  <c r="H19" i="21"/>
  <c r="I19" i="21"/>
  <c r="I97" i="21"/>
  <c r="H97" i="21"/>
  <c r="I38" i="21"/>
  <c r="H38" i="21"/>
  <c r="I115" i="21"/>
  <c r="H115" i="21"/>
  <c r="I53" i="21"/>
  <c r="H53" i="21"/>
  <c r="H130" i="21"/>
  <c r="I130" i="21"/>
  <c r="I138" i="21"/>
  <c r="H138" i="21"/>
  <c r="Y29" i="19"/>
  <c r="X29" i="19"/>
  <c r="W35" i="19"/>
  <c r="X55" i="19"/>
  <c r="Y55" i="19"/>
  <c r="W63" i="19"/>
  <c r="X86" i="19"/>
  <c r="Y86" i="19"/>
  <c r="X136" i="19"/>
  <c r="Y136" i="19"/>
  <c r="W135" i="19"/>
  <c r="Y154" i="19"/>
  <c r="X154" i="19"/>
  <c r="X98" i="19"/>
  <c r="Y98" i="19"/>
  <c r="X109" i="19"/>
  <c r="Y109" i="19"/>
  <c r="X117" i="19"/>
  <c r="Y117" i="19"/>
  <c r="X128" i="19"/>
  <c r="Y128" i="19"/>
  <c r="X56" i="19"/>
  <c r="Y56" i="19"/>
  <c r="R18" i="19"/>
  <c r="Q18" i="19"/>
  <c r="P18" i="19"/>
  <c r="R12" i="19"/>
  <c r="Q12" i="19"/>
  <c r="P12" i="19"/>
  <c r="P74" i="19"/>
  <c r="R74" i="19"/>
  <c r="Q74" i="19"/>
  <c r="P52" i="19"/>
  <c r="Q52" i="19"/>
  <c r="O51" i="19"/>
  <c r="R52" i="19"/>
  <c r="P67" i="19"/>
  <c r="Q67" i="19"/>
  <c r="R67" i="19"/>
  <c r="P72" i="19"/>
  <c r="R72" i="19"/>
  <c r="Q72" i="19"/>
  <c r="P88" i="19"/>
  <c r="Q88" i="19"/>
  <c r="R88" i="19"/>
  <c r="Q140" i="19"/>
  <c r="P140" i="19"/>
  <c r="R140" i="19"/>
  <c r="P98" i="19"/>
  <c r="R98" i="19"/>
  <c r="Q98" i="19"/>
  <c r="P109" i="19"/>
  <c r="R109" i="19"/>
  <c r="Q109" i="19"/>
  <c r="P117" i="19"/>
  <c r="Q117" i="19"/>
  <c r="R117" i="19"/>
  <c r="P128" i="19"/>
  <c r="R128" i="19"/>
  <c r="Q128" i="19"/>
  <c r="P159" i="19"/>
  <c r="R159" i="19"/>
  <c r="Q159" i="19"/>
  <c r="Y40" i="18"/>
  <c r="X40" i="18"/>
  <c r="W48" i="18"/>
  <c r="Q13" i="18"/>
  <c r="O20" i="18"/>
  <c r="J115" i="17"/>
  <c r="I115" i="17"/>
  <c r="K115" i="17"/>
  <c r="K62" i="17"/>
  <c r="J62" i="17"/>
  <c r="I62" i="17"/>
  <c r="W14" i="17"/>
  <c r="V14" i="17"/>
  <c r="U14" i="17"/>
  <c r="H48" i="19"/>
  <c r="I48" i="19"/>
  <c r="H81" i="19"/>
  <c r="I81" i="19"/>
  <c r="I13" i="19"/>
  <c r="H13" i="19"/>
  <c r="G21" i="19"/>
  <c r="H59" i="19"/>
  <c r="I59" i="19"/>
  <c r="I142" i="19"/>
  <c r="H142" i="19"/>
  <c r="H60" i="19"/>
  <c r="J60" i="19"/>
  <c r="I60" i="19"/>
  <c r="H53" i="19"/>
  <c r="I53" i="19"/>
  <c r="H67" i="19"/>
  <c r="I67" i="19"/>
  <c r="J67" i="19"/>
  <c r="J144" i="19"/>
  <c r="I144" i="19"/>
  <c r="H144" i="19"/>
  <c r="H90" i="19"/>
  <c r="I90" i="19"/>
  <c r="H101" i="19"/>
  <c r="J101" i="19"/>
  <c r="I101" i="19"/>
  <c r="H112" i="19"/>
  <c r="I112" i="19"/>
  <c r="H123" i="19"/>
  <c r="I123" i="19"/>
  <c r="H131" i="19"/>
  <c r="J131" i="19"/>
  <c r="I131" i="19"/>
  <c r="Y37" i="18"/>
  <c r="X37" i="18"/>
  <c r="W36" i="18"/>
  <c r="X24" i="18"/>
  <c r="Y24" i="18"/>
  <c r="X144" i="18"/>
  <c r="Y144" i="18"/>
  <c r="Y80" i="18"/>
  <c r="X80" i="18"/>
  <c r="X61" i="18"/>
  <c r="Y61" i="18"/>
  <c r="X17" i="18"/>
  <c r="Y17" i="18"/>
  <c r="X116" i="18"/>
  <c r="Y116" i="18"/>
  <c r="Y143" i="18"/>
  <c r="X143" i="18"/>
  <c r="Y98" i="18"/>
  <c r="X98" i="18"/>
  <c r="Y149" i="18"/>
  <c r="W148" i="18"/>
  <c r="X149" i="18"/>
  <c r="K123" i="17"/>
  <c r="J123" i="17"/>
  <c r="I123" i="17"/>
  <c r="K12" i="17"/>
  <c r="I12" i="17"/>
  <c r="J12" i="17"/>
  <c r="Y74" i="18"/>
  <c r="X74" i="18"/>
  <c r="V64" i="18"/>
  <c r="X65" i="18"/>
  <c r="K71" i="17"/>
  <c r="J71" i="17"/>
  <c r="I71" i="17"/>
  <c r="V15" i="17"/>
  <c r="U15" i="17"/>
  <c r="W15" i="17"/>
  <c r="R31" i="19"/>
  <c r="Q31" i="19"/>
  <c r="P31" i="19"/>
  <c r="J124" i="17"/>
  <c r="I124" i="17"/>
  <c r="K124" i="17"/>
  <c r="K104" i="17"/>
  <c r="I104" i="17"/>
  <c r="J104" i="17"/>
  <c r="I47" i="17"/>
  <c r="K47" i="17"/>
  <c r="J47" i="17"/>
  <c r="I125" i="17"/>
  <c r="H133" i="17"/>
  <c r="K125" i="17"/>
  <c r="J125" i="17"/>
  <c r="J40" i="17"/>
  <c r="I40" i="17"/>
  <c r="K40" i="17"/>
  <c r="K117" i="17"/>
  <c r="I117" i="17"/>
  <c r="J117" i="17"/>
  <c r="J102" i="17"/>
  <c r="I102" i="17"/>
  <c r="I19" i="16"/>
  <c r="J19" i="16"/>
  <c r="K98" i="15"/>
  <c r="J98" i="15"/>
  <c r="I98" i="15"/>
  <c r="M98" i="15"/>
  <c r="L98" i="15"/>
  <c r="H105" i="15"/>
  <c r="J24" i="15"/>
  <c r="I24" i="15"/>
  <c r="L24" i="15"/>
  <c r="K24" i="15"/>
  <c r="M24" i="15"/>
  <c r="J101" i="15"/>
  <c r="I101" i="15"/>
  <c r="M101" i="15"/>
  <c r="L101" i="15"/>
  <c r="K101" i="15"/>
  <c r="I11" i="15"/>
  <c r="M11" i="15"/>
  <c r="L11" i="15"/>
  <c r="K11" i="15"/>
  <c r="J11" i="15"/>
  <c r="I61" i="15"/>
  <c r="K61" i="15"/>
  <c r="J61" i="15"/>
  <c r="M61" i="15"/>
  <c r="L61" i="15"/>
  <c r="I130" i="15"/>
  <c r="K130" i="15"/>
  <c r="M130" i="15"/>
  <c r="L130" i="15"/>
  <c r="J130" i="15"/>
  <c r="M73" i="15"/>
  <c r="L73" i="15"/>
  <c r="K73" i="15"/>
  <c r="J73" i="15"/>
  <c r="I73" i="15"/>
  <c r="M151" i="15"/>
  <c r="J151" i="15"/>
  <c r="L151" i="15"/>
  <c r="K151" i="15"/>
  <c r="I151" i="15"/>
  <c r="J48" i="12"/>
  <c r="L48" i="12"/>
  <c r="I48" i="12"/>
  <c r="K48" i="12"/>
  <c r="L52" i="12"/>
  <c r="L51" i="12"/>
  <c r="L49" i="12"/>
  <c r="J40" i="12"/>
  <c r="I40" i="12"/>
  <c r="L40" i="12"/>
  <c r="K40" i="12"/>
  <c r="L32" i="12"/>
  <c r="K32" i="12"/>
  <c r="J32" i="12"/>
  <c r="I32" i="12"/>
  <c r="L24" i="12"/>
  <c r="K24" i="12"/>
  <c r="J24" i="12"/>
  <c r="I24" i="12"/>
  <c r="K16" i="12"/>
  <c r="L16" i="12"/>
  <c r="J16" i="12"/>
  <c r="I16" i="12"/>
  <c r="L17" i="12"/>
  <c r="L19" i="12"/>
  <c r="I137" i="15"/>
  <c r="K137" i="15"/>
  <c r="I116" i="13"/>
  <c r="K116" i="13"/>
  <c r="J116" i="13"/>
  <c r="I39" i="13"/>
  <c r="K39" i="13"/>
  <c r="J39" i="13"/>
  <c r="I13" i="13"/>
  <c r="K13" i="13"/>
  <c r="J13" i="13"/>
  <c r="I89" i="17"/>
  <c r="J89" i="17"/>
  <c r="J58" i="17"/>
  <c r="I58" i="17"/>
  <c r="G135" i="17"/>
  <c r="I136" i="17"/>
  <c r="J136" i="17"/>
  <c r="S146" i="18"/>
  <c r="S134" i="18"/>
  <c r="Q97" i="18"/>
  <c r="R97" i="18"/>
  <c r="W17" i="15"/>
  <c r="X17" i="15"/>
  <c r="K97" i="13"/>
  <c r="J97" i="13"/>
  <c r="I97" i="13"/>
  <c r="H104" i="13"/>
  <c r="K71" i="13"/>
  <c r="J71" i="13"/>
  <c r="I71" i="13"/>
  <c r="K8" i="13"/>
  <c r="J8" i="13"/>
  <c r="I8" i="13"/>
  <c r="K26" i="13"/>
  <c r="K78" i="13"/>
  <c r="K38" i="13"/>
  <c r="K87" i="13"/>
  <c r="K75" i="13"/>
  <c r="K55" i="13"/>
  <c r="K152" i="13"/>
  <c r="K50" i="13"/>
  <c r="K61" i="13"/>
  <c r="K130" i="13"/>
  <c r="K121" i="13"/>
  <c r="K46" i="13"/>
  <c r="K112" i="13"/>
  <c r="K110" i="13"/>
  <c r="K64" i="13"/>
  <c r="K127" i="13"/>
  <c r="K81" i="13"/>
  <c r="K60" i="13"/>
  <c r="K53" i="13"/>
  <c r="K52" i="13"/>
  <c r="K101" i="13"/>
  <c r="K79" i="13"/>
  <c r="K153" i="13"/>
  <c r="K103" i="13"/>
  <c r="K144" i="13"/>
  <c r="K86" i="13"/>
  <c r="K107" i="13"/>
  <c r="K124" i="13"/>
  <c r="K69" i="13"/>
  <c r="K10" i="13"/>
  <c r="K156" i="13"/>
  <c r="K11" i="13"/>
  <c r="K136" i="13"/>
  <c r="K27" i="13"/>
  <c r="K41" i="13"/>
  <c r="K155" i="13"/>
  <c r="K113" i="13"/>
  <c r="K96" i="13"/>
  <c r="K14" i="13"/>
  <c r="K93" i="13"/>
  <c r="K138" i="13"/>
  <c r="K70" i="13"/>
  <c r="K89" i="13"/>
  <c r="K36" i="13"/>
  <c r="K32" i="13"/>
  <c r="K67" i="13"/>
  <c r="K44" i="13"/>
  <c r="K95" i="13"/>
  <c r="K18" i="13"/>
  <c r="K29" i="13"/>
  <c r="K58" i="13"/>
  <c r="K139" i="13"/>
  <c r="K72" i="13"/>
  <c r="K115" i="13"/>
  <c r="K43" i="13"/>
  <c r="K19" i="13"/>
  <c r="K24" i="13"/>
  <c r="K84" i="13"/>
  <c r="K98" i="13"/>
  <c r="K148" i="13"/>
  <c r="K129" i="13"/>
  <c r="K122" i="13"/>
  <c r="K15" i="13"/>
  <c r="R140" i="18"/>
  <c r="Q140" i="18"/>
  <c r="Q19" i="18"/>
  <c r="R19" i="18"/>
  <c r="R153" i="18"/>
  <c r="Q153" i="18"/>
  <c r="R41" i="18"/>
  <c r="Q41" i="18"/>
  <c r="Q28" i="18"/>
  <c r="R28" i="18"/>
  <c r="R145" i="18"/>
  <c r="Q145" i="18"/>
  <c r="R152" i="18"/>
  <c r="Q152" i="18"/>
  <c r="P160" i="18"/>
  <c r="R111" i="18"/>
  <c r="Q111" i="18"/>
  <c r="Q66" i="18"/>
  <c r="R66" i="18"/>
  <c r="Q154" i="18"/>
  <c r="R154" i="18"/>
  <c r="Q56" i="18"/>
  <c r="R56" i="18"/>
  <c r="Q142" i="18"/>
  <c r="R142" i="18"/>
  <c r="G34" i="18"/>
  <c r="G22" i="18"/>
  <c r="M157" i="15"/>
  <c r="L157" i="15"/>
  <c r="K157" i="15"/>
  <c r="I157" i="15"/>
  <c r="J157" i="15"/>
  <c r="K74" i="15"/>
  <c r="I74" i="15"/>
  <c r="K18" i="15"/>
  <c r="I18" i="15"/>
  <c r="K154" i="13"/>
  <c r="J154" i="13"/>
  <c r="I154" i="13"/>
  <c r="H160" i="13"/>
  <c r="K120" i="13"/>
  <c r="J120" i="13"/>
  <c r="I120" i="13"/>
  <c r="K42" i="13"/>
  <c r="J42" i="13"/>
  <c r="I42" i="13"/>
  <c r="V35" i="19"/>
  <c r="X27" i="19"/>
  <c r="L71" i="15"/>
  <c r="J71" i="15"/>
  <c r="J57" i="15"/>
  <c r="L57" i="15"/>
  <c r="L112" i="15"/>
  <c r="J112" i="15"/>
  <c r="H20" i="18"/>
  <c r="I12" i="18"/>
  <c r="I44" i="18"/>
  <c r="J99" i="18"/>
  <c r="I99" i="18"/>
  <c r="I127" i="16"/>
  <c r="J127" i="16"/>
  <c r="K51" i="5"/>
  <c r="I51" i="5"/>
  <c r="K157" i="3"/>
  <c r="J157" i="3"/>
  <c r="V12" i="5"/>
  <c r="U12" i="5"/>
  <c r="T12" i="5"/>
  <c r="S12" i="5"/>
  <c r="W12" i="5"/>
  <c r="W15" i="5"/>
  <c r="W14" i="5"/>
  <c r="S28" i="5"/>
  <c r="U28" i="5"/>
  <c r="H114" i="3"/>
  <c r="X17" i="22"/>
  <c r="V17" i="22"/>
  <c r="W17" i="22"/>
  <c r="L52" i="22"/>
  <c r="K52" i="22"/>
  <c r="J52" i="22"/>
  <c r="K94" i="22"/>
  <c r="J94" i="22"/>
  <c r="L94" i="22"/>
  <c r="J46" i="22"/>
  <c r="L46" i="22"/>
  <c r="K46" i="22"/>
  <c r="L129" i="22"/>
  <c r="J129" i="22"/>
  <c r="K129" i="22"/>
  <c r="L145" i="22"/>
  <c r="K145" i="22"/>
  <c r="J145" i="22"/>
  <c r="K158" i="22"/>
  <c r="J158" i="22"/>
  <c r="L158" i="22"/>
  <c r="J48" i="22"/>
  <c r="L48" i="22"/>
  <c r="K48" i="22"/>
  <c r="K113" i="22"/>
  <c r="J113" i="22"/>
  <c r="L113" i="22"/>
  <c r="L103" i="22"/>
  <c r="K103" i="22"/>
  <c r="J103" i="22"/>
  <c r="L75" i="22"/>
  <c r="K75" i="22"/>
  <c r="J75" i="22"/>
  <c r="J114" i="22"/>
  <c r="K114" i="22"/>
  <c r="L114" i="22"/>
  <c r="J149" i="22"/>
  <c r="L149" i="22"/>
  <c r="K149" i="22"/>
  <c r="H83" i="21"/>
  <c r="I83" i="21"/>
  <c r="L86" i="22"/>
  <c r="K86" i="22"/>
  <c r="J86" i="22"/>
  <c r="I157" i="21"/>
  <c r="H157" i="21"/>
  <c r="I75" i="21"/>
  <c r="H75" i="21"/>
  <c r="I29" i="21"/>
  <c r="H29" i="21"/>
  <c r="H118" i="21"/>
  <c r="I118" i="21"/>
  <c r="G50" i="21"/>
  <c r="H42" i="21"/>
  <c r="I42" i="21"/>
  <c r="I137" i="21"/>
  <c r="H137" i="21"/>
  <c r="I61" i="21"/>
  <c r="H61" i="21"/>
  <c r="H139" i="21"/>
  <c r="I139" i="21"/>
  <c r="H146" i="21"/>
  <c r="I146" i="21"/>
  <c r="X146" i="19"/>
  <c r="Y146" i="19"/>
  <c r="Y25" i="19"/>
  <c r="X25" i="19"/>
  <c r="X68" i="19"/>
  <c r="Y68" i="19"/>
  <c r="X141" i="19"/>
  <c r="Y141" i="19"/>
  <c r="Y157" i="19"/>
  <c r="X157" i="19"/>
  <c r="X88" i="19"/>
  <c r="Y88" i="19"/>
  <c r="X99" i="19"/>
  <c r="Y99" i="19"/>
  <c r="X110" i="19"/>
  <c r="Y110" i="19"/>
  <c r="X118" i="19"/>
  <c r="Y118" i="19"/>
  <c r="X129" i="19"/>
  <c r="Y129" i="19"/>
  <c r="X54" i="19"/>
  <c r="Y54" i="19"/>
  <c r="M62" i="18"/>
  <c r="M50" i="18"/>
  <c r="R29" i="19"/>
  <c r="Q29" i="19"/>
  <c r="P29" i="19"/>
  <c r="R30" i="19"/>
  <c r="Q30" i="19"/>
  <c r="P30" i="19"/>
  <c r="R150" i="19"/>
  <c r="O149" i="19"/>
  <c r="Q150" i="19"/>
  <c r="P150" i="19"/>
  <c r="P54" i="19"/>
  <c r="Q54" i="19"/>
  <c r="R54" i="19"/>
  <c r="P81" i="19"/>
  <c r="R81" i="19"/>
  <c r="Q81" i="19"/>
  <c r="P41" i="19"/>
  <c r="Q41" i="19"/>
  <c r="O49" i="19"/>
  <c r="R41" i="19"/>
  <c r="P82" i="19"/>
  <c r="Q82" i="19"/>
  <c r="R82" i="19"/>
  <c r="R146" i="19"/>
  <c r="Q146" i="19"/>
  <c r="P146" i="19"/>
  <c r="Q157" i="19"/>
  <c r="P157" i="19"/>
  <c r="R157" i="19"/>
  <c r="P99" i="19"/>
  <c r="R99" i="19"/>
  <c r="Q99" i="19"/>
  <c r="P110" i="19"/>
  <c r="Q110" i="19"/>
  <c r="R110" i="19"/>
  <c r="P118" i="19"/>
  <c r="Q118" i="19"/>
  <c r="R118" i="19"/>
  <c r="P129" i="19"/>
  <c r="Q129" i="19"/>
  <c r="R129" i="19"/>
  <c r="X153" i="18"/>
  <c r="V160" i="18"/>
  <c r="I155" i="17"/>
  <c r="J155" i="17"/>
  <c r="K155" i="17"/>
  <c r="H161" i="17"/>
  <c r="C35" i="17"/>
  <c r="C23" i="17"/>
  <c r="I26" i="19"/>
  <c r="H26" i="19"/>
  <c r="H85" i="19"/>
  <c r="I85" i="19"/>
  <c r="J85" i="19"/>
  <c r="I24" i="19"/>
  <c r="G23" i="19"/>
  <c r="H24" i="19"/>
  <c r="H82" i="19"/>
  <c r="I82" i="19"/>
  <c r="J10" i="19"/>
  <c r="I10" i="19"/>
  <c r="H10" i="19"/>
  <c r="G9" i="19"/>
  <c r="J155" i="19" s="1"/>
  <c r="H75" i="19"/>
  <c r="J75" i="19"/>
  <c r="I75" i="19"/>
  <c r="H61" i="19"/>
  <c r="I61" i="19"/>
  <c r="H84" i="19"/>
  <c r="I84" i="19"/>
  <c r="J84" i="19"/>
  <c r="I156" i="19"/>
  <c r="H156" i="19"/>
  <c r="J156" i="19"/>
  <c r="H94" i="19"/>
  <c r="G93" i="19"/>
  <c r="J94" i="19"/>
  <c r="I94" i="19"/>
  <c r="H102" i="19"/>
  <c r="J102" i="19"/>
  <c r="I102" i="19"/>
  <c r="H113" i="19"/>
  <c r="I113" i="19"/>
  <c r="H124" i="19"/>
  <c r="I124" i="19"/>
  <c r="J124" i="19"/>
  <c r="H140" i="19"/>
  <c r="I140" i="19"/>
  <c r="J140" i="19"/>
  <c r="X45" i="18"/>
  <c r="Y45" i="18"/>
  <c r="X56" i="18"/>
  <c r="Y56" i="18"/>
  <c r="X33" i="18"/>
  <c r="Y33" i="18"/>
  <c r="Y159" i="18"/>
  <c r="X159" i="18"/>
  <c r="X99" i="18"/>
  <c r="Y99" i="18"/>
  <c r="Y93" i="18"/>
  <c r="X93" i="18"/>
  <c r="W92" i="18"/>
  <c r="Y26" i="18"/>
  <c r="X26" i="18"/>
  <c r="W34" i="18"/>
  <c r="W22" i="18"/>
  <c r="X121" i="18"/>
  <c r="Y121" i="18"/>
  <c r="W120" i="18"/>
  <c r="Y29" i="18"/>
  <c r="X29" i="18"/>
  <c r="W106" i="18"/>
  <c r="Y107" i="18"/>
  <c r="X107" i="18"/>
  <c r="X157" i="18"/>
  <c r="Y157" i="18"/>
  <c r="I112" i="17"/>
  <c r="J112" i="17"/>
  <c r="K112" i="17"/>
  <c r="H119" i="17"/>
  <c r="O135" i="19"/>
  <c r="P136" i="19"/>
  <c r="R136" i="19"/>
  <c r="Q136" i="19"/>
  <c r="X20" i="22"/>
  <c r="W20" i="22"/>
  <c r="V20" i="22"/>
  <c r="J19" i="19"/>
  <c r="I19" i="19"/>
  <c r="H19" i="19"/>
  <c r="J13" i="17"/>
  <c r="I13" i="17"/>
  <c r="K13" i="17"/>
  <c r="H21" i="17"/>
  <c r="K113" i="17"/>
  <c r="J113" i="17"/>
  <c r="I113" i="17"/>
  <c r="I56" i="17"/>
  <c r="J56" i="17"/>
  <c r="K56" i="17"/>
  <c r="H63" i="17"/>
  <c r="I142" i="17"/>
  <c r="K142" i="17"/>
  <c r="J142" i="17"/>
  <c r="I48" i="17"/>
  <c r="J48" i="17"/>
  <c r="K48" i="17"/>
  <c r="I126" i="17"/>
  <c r="K126" i="17"/>
  <c r="J126" i="17"/>
  <c r="L121" i="15"/>
  <c r="K121" i="15"/>
  <c r="J121" i="15"/>
  <c r="I121" i="15"/>
  <c r="M121" i="15"/>
  <c r="L86" i="15"/>
  <c r="K86" i="15"/>
  <c r="J86" i="15"/>
  <c r="I86" i="15"/>
  <c r="M86" i="15"/>
  <c r="L52" i="15"/>
  <c r="K52" i="15"/>
  <c r="J52" i="15"/>
  <c r="I52" i="15"/>
  <c r="M52" i="15"/>
  <c r="K29" i="15"/>
  <c r="J29" i="15"/>
  <c r="I29" i="15"/>
  <c r="M29" i="15"/>
  <c r="L29" i="15"/>
  <c r="K107" i="15"/>
  <c r="J107" i="15"/>
  <c r="I107" i="15"/>
  <c r="M107" i="15"/>
  <c r="L107" i="15"/>
  <c r="J32" i="15"/>
  <c r="I32" i="15"/>
  <c r="M32" i="15"/>
  <c r="L32" i="15"/>
  <c r="K32" i="15"/>
  <c r="J110" i="15"/>
  <c r="I110" i="15"/>
  <c r="L110" i="15"/>
  <c r="M110" i="15"/>
  <c r="K110" i="15"/>
  <c r="I13" i="15"/>
  <c r="H21" i="15"/>
  <c r="K13" i="15"/>
  <c r="M13" i="15"/>
  <c r="L13" i="15"/>
  <c r="J13" i="15"/>
  <c r="I70" i="15"/>
  <c r="M70" i="15"/>
  <c r="L70" i="15"/>
  <c r="K70" i="15"/>
  <c r="J70" i="15"/>
  <c r="I139" i="15"/>
  <c r="H147" i="15"/>
  <c r="M139" i="15"/>
  <c r="L139" i="15"/>
  <c r="K139" i="15"/>
  <c r="J139" i="15"/>
  <c r="M82" i="15"/>
  <c r="J82" i="15"/>
  <c r="K82" i="15"/>
  <c r="L82" i="15"/>
  <c r="I82" i="15"/>
  <c r="M159" i="15"/>
  <c r="L159" i="15"/>
  <c r="K159" i="15"/>
  <c r="J159" i="15"/>
  <c r="I159" i="15"/>
  <c r="J66" i="13"/>
  <c r="I66" i="13"/>
  <c r="K66" i="13"/>
  <c r="I68" i="15"/>
  <c r="K68" i="15"/>
  <c r="K145" i="15"/>
  <c r="I145" i="15"/>
  <c r="I159" i="13"/>
  <c r="K159" i="13"/>
  <c r="J159" i="13"/>
  <c r="H54" i="12"/>
  <c r="I7" i="12"/>
  <c r="L7" i="12"/>
  <c r="K7" i="12"/>
  <c r="J7" i="12"/>
  <c r="I132" i="17"/>
  <c r="J132" i="17"/>
  <c r="J131" i="17"/>
  <c r="I131" i="17"/>
  <c r="J67" i="17"/>
  <c r="I67" i="17"/>
  <c r="I100" i="15"/>
  <c r="K100" i="15"/>
  <c r="I31" i="15"/>
  <c r="K31" i="15"/>
  <c r="K114" i="15"/>
  <c r="I114" i="15"/>
  <c r="K80" i="15"/>
  <c r="I80" i="15"/>
  <c r="I45" i="15"/>
  <c r="K45" i="15"/>
  <c r="K140" i="13"/>
  <c r="J140" i="13"/>
  <c r="I140" i="13"/>
  <c r="H146" i="13"/>
  <c r="R16" i="18"/>
  <c r="Q16" i="18"/>
  <c r="Q23" i="18"/>
  <c r="P22" i="18"/>
  <c r="R23" i="18"/>
  <c r="R96" i="18"/>
  <c r="P104" i="18"/>
  <c r="Q96" i="18"/>
  <c r="P92" i="18"/>
  <c r="R51" i="18"/>
  <c r="P50" i="18"/>
  <c r="Q51" i="18"/>
  <c r="Q38" i="18"/>
  <c r="R38" i="18"/>
  <c r="R10" i="18"/>
  <c r="Q10" i="18"/>
  <c r="Q40" i="18"/>
  <c r="R40" i="18"/>
  <c r="P48" i="18"/>
  <c r="R113" i="18"/>
  <c r="Q113" i="18"/>
  <c r="R68" i="18"/>
  <c r="P76" i="18"/>
  <c r="Q68" i="18"/>
  <c r="R112" i="18"/>
  <c r="Q112" i="18"/>
  <c r="R65" i="18"/>
  <c r="Q65" i="18"/>
  <c r="P64" i="18"/>
  <c r="Q151" i="18"/>
  <c r="R151" i="18"/>
  <c r="W12" i="16"/>
  <c r="V12" i="16"/>
  <c r="U12" i="16"/>
  <c r="G63" i="16"/>
  <c r="G51" i="16"/>
  <c r="K111" i="13"/>
  <c r="I111" i="13"/>
  <c r="J111" i="13"/>
  <c r="H118" i="13"/>
  <c r="K33" i="13"/>
  <c r="J33" i="13"/>
  <c r="I33" i="13"/>
  <c r="I155" i="16"/>
  <c r="J155" i="16"/>
  <c r="L80" i="15"/>
  <c r="J80" i="15"/>
  <c r="L100" i="15"/>
  <c r="J100" i="15"/>
  <c r="I109" i="18"/>
  <c r="I83" i="18"/>
  <c r="I150" i="18"/>
  <c r="J62" i="16"/>
  <c r="I62" i="16"/>
  <c r="L119" i="8"/>
  <c r="N119" i="8"/>
  <c r="K34" i="5"/>
  <c r="I34" i="5"/>
  <c r="J105" i="3"/>
  <c r="I116" i="3"/>
  <c r="L105" i="3"/>
  <c r="K105" i="3"/>
  <c r="L77" i="10"/>
  <c r="N77" i="10"/>
  <c r="J72" i="3"/>
  <c r="K72" i="3"/>
  <c r="F68" i="2"/>
  <c r="W18" i="13"/>
  <c r="V18" i="13"/>
  <c r="U18" i="13"/>
  <c r="F117" i="3"/>
  <c r="J49" i="12"/>
  <c r="I49" i="12"/>
  <c r="S44" i="6"/>
  <c r="R44" i="6"/>
  <c r="Q44" i="6"/>
  <c r="K16" i="5"/>
  <c r="J16" i="5"/>
  <c r="I16" i="5"/>
  <c r="M16" i="5"/>
  <c r="L16" i="5"/>
  <c r="J33" i="5"/>
  <c r="I33" i="5"/>
  <c r="L33" i="5"/>
  <c r="M33" i="5"/>
  <c r="K33" i="5"/>
  <c r="E191" i="3"/>
  <c r="G119" i="3"/>
  <c r="L33" i="3"/>
  <c r="K33" i="3"/>
  <c r="J33" i="3"/>
  <c r="L25" i="3"/>
  <c r="K25" i="3"/>
  <c r="J25" i="3"/>
  <c r="L17" i="3"/>
  <c r="K17" i="3"/>
  <c r="J17" i="3"/>
  <c r="L9" i="3"/>
  <c r="K9" i="3"/>
  <c r="J9" i="3"/>
  <c r="L39" i="2"/>
  <c r="K39" i="2"/>
  <c r="J39" i="2"/>
  <c r="I42" i="2"/>
  <c r="J156" i="13"/>
  <c r="I156" i="13"/>
  <c r="J129" i="13"/>
  <c r="I129" i="13"/>
  <c r="V50" i="12"/>
  <c r="T50" i="12"/>
  <c r="S50" i="12"/>
  <c r="L33" i="15"/>
  <c r="J33" i="15"/>
  <c r="L102" i="15"/>
  <c r="J102" i="15"/>
  <c r="J45" i="15"/>
  <c r="L45" i="15"/>
  <c r="L123" i="15"/>
  <c r="J123" i="15"/>
  <c r="L16" i="15"/>
  <c r="J16" i="15"/>
  <c r="L66" i="15"/>
  <c r="J66" i="15"/>
  <c r="L143" i="15"/>
  <c r="J143" i="15"/>
  <c r="L146" i="15"/>
  <c r="J146" i="15"/>
  <c r="I89" i="18"/>
  <c r="I94" i="18"/>
  <c r="I43" i="18"/>
  <c r="I144" i="18"/>
  <c r="H132" i="18"/>
  <c r="I124" i="18"/>
  <c r="I101" i="18"/>
  <c r="I79" i="18"/>
  <c r="H78" i="18"/>
  <c r="I112" i="18"/>
  <c r="I100" i="18"/>
  <c r="I57" i="18"/>
  <c r="I130" i="18"/>
  <c r="I30" i="18"/>
  <c r="I108" i="18"/>
  <c r="I158" i="18"/>
  <c r="K43" i="16"/>
  <c r="J43" i="16"/>
  <c r="I43" i="16"/>
  <c r="J15" i="16"/>
  <c r="I15" i="16"/>
  <c r="J72" i="16"/>
  <c r="I72" i="16"/>
  <c r="H23" i="16"/>
  <c r="J24" i="16"/>
  <c r="I24" i="16"/>
  <c r="J28" i="16"/>
  <c r="I28" i="16"/>
  <c r="K145" i="16"/>
  <c r="J145" i="16"/>
  <c r="I145" i="16"/>
  <c r="J69" i="16"/>
  <c r="I69" i="16"/>
  <c r="H77" i="16"/>
  <c r="I30" i="16"/>
  <c r="K30" i="16"/>
  <c r="J30" i="16"/>
  <c r="J124" i="16"/>
  <c r="I124" i="16"/>
  <c r="J40" i="16"/>
  <c r="I40" i="16"/>
  <c r="K123" i="16"/>
  <c r="J123" i="16"/>
  <c r="I123" i="16"/>
  <c r="I83" i="16"/>
  <c r="H91" i="16"/>
  <c r="J83" i="16"/>
  <c r="K58" i="16"/>
  <c r="I58" i="16"/>
  <c r="J58" i="16"/>
  <c r="H135" i="16"/>
  <c r="J136" i="16"/>
  <c r="I136" i="16"/>
  <c r="G53" i="12"/>
  <c r="G57" i="12" s="1"/>
  <c r="J6" i="12"/>
  <c r="I6" i="12"/>
  <c r="H39" i="10"/>
  <c r="J39" i="10"/>
  <c r="J209" i="8"/>
  <c r="L209" i="8"/>
  <c r="J109" i="8"/>
  <c r="L109" i="8"/>
  <c r="J28" i="6"/>
  <c r="K28" i="6"/>
  <c r="I28" i="6"/>
  <c r="H191" i="3"/>
  <c r="T55" i="12"/>
  <c r="S55" i="12"/>
  <c r="V55" i="12"/>
  <c r="J217" i="8"/>
  <c r="L217" i="8"/>
  <c r="L185" i="8"/>
  <c r="N185" i="8"/>
  <c r="I36" i="6"/>
  <c r="K36" i="6"/>
  <c r="J36" i="6"/>
  <c r="Q28" i="6"/>
  <c r="S28" i="6"/>
  <c r="R28" i="6"/>
  <c r="Q12" i="6"/>
  <c r="R12" i="6"/>
  <c r="S32" i="6"/>
  <c r="R32" i="6"/>
  <c r="Q32" i="6"/>
  <c r="S23" i="5"/>
  <c r="W23" i="5"/>
  <c r="U23" i="5"/>
  <c r="V23" i="5"/>
  <c r="T23" i="5"/>
  <c r="G194" i="3"/>
  <c r="G186" i="3"/>
  <c r="J104" i="3"/>
  <c r="I115" i="3"/>
  <c r="L104" i="3"/>
  <c r="K104" i="3"/>
  <c r="J96" i="3"/>
  <c r="L96" i="3"/>
  <c r="K96" i="3"/>
  <c r="J88" i="3"/>
  <c r="L88" i="3"/>
  <c r="K88" i="3"/>
  <c r="J80" i="3"/>
  <c r="L80" i="3"/>
  <c r="K80" i="3"/>
  <c r="J64" i="3"/>
  <c r="L64" i="3"/>
  <c r="K64" i="3"/>
  <c r="G68" i="2"/>
  <c r="T30" i="12"/>
  <c r="S30" i="12"/>
  <c r="V30" i="12"/>
  <c r="V33" i="12"/>
  <c r="V31" i="12"/>
  <c r="T11" i="12"/>
  <c r="S11" i="12"/>
  <c r="V11" i="12"/>
  <c r="V13" i="12"/>
  <c r="V15" i="12"/>
  <c r="I8" i="6"/>
  <c r="K8" i="6"/>
  <c r="J8" i="6"/>
  <c r="F191" i="3"/>
  <c r="H121" i="3"/>
  <c r="H113" i="3"/>
  <c r="F67" i="2"/>
  <c r="F114" i="3"/>
  <c r="I27" i="13"/>
  <c r="J27" i="13"/>
  <c r="I37" i="12"/>
  <c r="J37" i="12"/>
  <c r="S42" i="5"/>
  <c r="V42" i="5"/>
  <c r="U42" i="5"/>
  <c r="T42" i="5"/>
  <c r="W42" i="5"/>
  <c r="M41" i="5"/>
  <c r="K41" i="5"/>
  <c r="L41" i="5"/>
  <c r="I41" i="5"/>
  <c r="J41" i="5"/>
  <c r="E190" i="3"/>
  <c r="G118" i="3"/>
  <c r="K40" i="3"/>
  <c r="J40" i="3"/>
  <c r="L32" i="3"/>
  <c r="K32" i="3"/>
  <c r="J32" i="3"/>
  <c r="L24" i="3"/>
  <c r="K24" i="3"/>
  <c r="J24" i="3"/>
  <c r="L16" i="3"/>
  <c r="K16" i="3"/>
  <c r="J16" i="3"/>
  <c r="L8" i="3"/>
  <c r="K8" i="3"/>
  <c r="J8" i="3"/>
  <c r="L38" i="2"/>
  <c r="K38" i="2"/>
  <c r="J38" i="2"/>
  <c r="K20" i="2"/>
  <c r="J20" i="2"/>
  <c r="K22" i="5"/>
  <c r="I22" i="5"/>
  <c r="J38" i="13"/>
  <c r="I38" i="13"/>
  <c r="L54" i="15"/>
  <c r="J54" i="15"/>
  <c r="L131" i="15"/>
  <c r="J131" i="15"/>
  <c r="L18" i="15"/>
  <c r="J18" i="15"/>
  <c r="L74" i="15"/>
  <c r="J74" i="15"/>
  <c r="L152" i="15"/>
  <c r="J152" i="15"/>
  <c r="J25" i="18"/>
  <c r="I25" i="18"/>
  <c r="I154" i="18"/>
  <c r="I55" i="18"/>
  <c r="I80" i="18"/>
  <c r="J15" i="18"/>
  <c r="I15" i="18"/>
  <c r="I14" i="18"/>
  <c r="I111" i="18"/>
  <c r="I88" i="18"/>
  <c r="I117" i="18"/>
  <c r="I102" i="18"/>
  <c r="I59" i="18"/>
  <c r="I139" i="18"/>
  <c r="J139" i="18"/>
  <c r="I39" i="18"/>
  <c r="I116" i="18"/>
  <c r="J140" i="16"/>
  <c r="I140" i="16"/>
  <c r="K32" i="16"/>
  <c r="J32" i="16"/>
  <c r="I32" i="16"/>
  <c r="J25" i="16"/>
  <c r="I25" i="16"/>
  <c r="J85" i="16"/>
  <c r="I85" i="16"/>
  <c r="H49" i="16"/>
  <c r="J41" i="16"/>
  <c r="I41" i="16"/>
  <c r="J70" i="16"/>
  <c r="I70" i="16"/>
  <c r="J90" i="16"/>
  <c r="I90" i="16"/>
  <c r="I39" i="16"/>
  <c r="J39" i="16"/>
  <c r="I130" i="16"/>
  <c r="J130" i="16"/>
  <c r="J47" i="16"/>
  <c r="I47" i="16"/>
  <c r="I129" i="16"/>
  <c r="J129" i="16"/>
  <c r="I100" i="16"/>
  <c r="K100" i="16"/>
  <c r="J100" i="16"/>
  <c r="J67" i="16"/>
  <c r="I67" i="16"/>
  <c r="J144" i="16"/>
  <c r="I144" i="16"/>
  <c r="A11" i="12"/>
  <c r="A13" i="12"/>
  <c r="A15" i="12"/>
  <c r="H43" i="10"/>
  <c r="J43" i="10"/>
  <c r="J192" i="8"/>
  <c r="L192" i="8"/>
  <c r="H190" i="3"/>
  <c r="J179" i="3"/>
  <c r="K179" i="3"/>
  <c r="J171" i="3"/>
  <c r="K171" i="3"/>
  <c r="K163" i="3"/>
  <c r="H196" i="3"/>
  <c r="J163" i="3"/>
  <c r="J155" i="3"/>
  <c r="K155" i="3"/>
  <c r="V8" i="13"/>
  <c r="U8" i="13"/>
  <c r="W8" i="13"/>
  <c r="W12" i="13"/>
  <c r="T51" i="12"/>
  <c r="S51" i="12"/>
  <c r="V51" i="12"/>
  <c r="J175" i="8"/>
  <c r="L175" i="8"/>
  <c r="I43" i="6"/>
  <c r="K43" i="6"/>
  <c r="J43" i="6"/>
  <c r="K47" i="6"/>
  <c r="K46" i="6"/>
  <c r="Q35" i="6"/>
  <c r="S35" i="6"/>
  <c r="R35" i="6"/>
  <c r="R20" i="6"/>
  <c r="Q20" i="6"/>
  <c r="S40" i="6"/>
  <c r="Q40" i="6"/>
  <c r="R40" i="6"/>
  <c r="V43" i="5"/>
  <c r="S43" i="5"/>
  <c r="U43" i="5"/>
  <c r="W43" i="5"/>
  <c r="T43" i="5"/>
  <c r="W46" i="5"/>
  <c r="W44" i="5"/>
  <c r="W45" i="5"/>
  <c r="S33" i="5"/>
  <c r="W33" i="5"/>
  <c r="U33" i="5"/>
  <c r="T33" i="5"/>
  <c r="V33" i="5"/>
  <c r="U13" i="5"/>
  <c r="S13" i="5"/>
  <c r="V13" i="5"/>
  <c r="T13" i="5"/>
  <c r="W13" i="5"/>
  <c r="W31" i="5"/>
  <c r="T31" i="5"/>
  <c r="V31" i="5"/>
  <c r="U31" i="5"/>
  <c r="S31" i="5"/>
  <c r="G193" i="3"/>
  <c r="J111" i="3"/>
  <c r="I122" i="3"/>
  <c r="K111" i="3"/>
  <c r="L111" i="3"/>
  <c r="J103" i="3"/>
  <c r="I114" i="3"/>
  <c r="K103" i="3"/>
  <c r="L103" i="3"/>
  <c r="J95" i="3"/>
  <c r="L95" i="3"/>
  <c r="K95" i="3"/>
  <c r="J87" i="3"/>
  <c r="K87" i="3"/>
  <c r="L87" i="3"/>
  <c r="J71" i="3"/>
  <c r="L71" i="3"/>
  <c r="K71" i="3"/>
  <c r="J63" i="3"/>
  <c r="L63" i="3"/>
  <c r="K63" i="3"/>
  <c r="G67" i="2"/>
  <c r="J48" i="2"/>
  <c r="L48" i="2"/>
  <c r="K48" i="2"/>
  <c r="J122" i="13"/>
  <c r="I122" i="13"/>
  <c r="I23" i="6"/>
  <c r="K23" i="6"/>
  <c r="J23" i="6"/>
  <c r="J15" i="6"/>
  <c r="K15" i="6"/>
  <c r="I15" i="6"/>
  <c r="R7" i="6"/>
  <c r="S7" i="6"/>
  <c r="Q7" i="6"/>
  <c r="S11" i="6"/>
  <c r="S10" i="6"/>
  <c r="T36" i="5"/>
  <c r="S36" i="5"/>
  <c r="V36" i="5"/>
  <c r="W36" i="5"/>
  <c r="U36" i="5"/>
  <c r="W37" i="5"/>
  <c r="W38" i="5"/>
  <c r="V19" i="5"/>
  <c r="T19" i="5"/>
  <c r="S19" i="5"/>
  <c r="W19" i="5"/>
  <c r="U19" i="5"/>
  <c r="J11" i="5"/>
  <c r="I11" i="5"/>
  <c r="L11" i="5"/>
  <c r="K11" i="5"/>
  <c r="M11" i="5"/>
  <c r="U44" i="5"/>
  <c r="S44" i="5"/>
  <c r="F190" i="3"/>
  <c r="H120" i="3"/>
  <c r="K19" i="2"/>
  <c r="J19" i="2"/>
  <c r="V9" i="13"/>
  <c r="U9" i="13"/>
  <c r="W9" i="13"/>
  <c r="T19" i="12"/>
  <c r="S19" i="12"/>
  <c r="V19" i="12"/>
  <c r="H37" i="10"/>
  <c r="J37" i="10"/>
  <c r="K52" i="6"/>
  <c r="J52" i="6"/>
  <c r="I52" i="6"/>
  <c r="Q8" i="6"/>
  <c r="S8" i="6"/>
  <c r="R8" i="6"/>
  <c r="U32" i="5"/>
  <c r="V32" i="5"/>
  <c r="T32" i="5"/>
  <c r="S32" i="5"/>
  <c r="W32" i="5"/>
  <c r="L49" i="5"/>
  <c r="K49" i="5"/>
  <c r="J49" i="5"/>
  <c r="I49" i="5"/>
  <c r="M49" i="5"/>
  <c r="E189" i="3"/>
  <c r="G117" i="3"/>
  <c r="L39" i="3"/>
  <c r="K39" i="3"/>
  <c r="J39" i="3"/>
  <c r="L31" i="3"/>
  <c r="K31" i="3"/>
  <c r="J31" i="3"/>
  <c r="L23" i="3"/>
  <c r="K23" i="3"/>
  <c r="J23" i="3"/>
  <c r="L15" i="3"/>
  <c r="K15" i="3"/>
  <c r="J15" i="3"/>
  <c r="L7" i="3"/>
  <c r="K7" i="3"/>
  <c r="J7" i="3"/>
  <c r="L37" i="2"/>
  <c r="K37" i="2"/>
  <c r="J37" i="2"/>
  <c r="K38" i="5"/>
  <c r="I38" i="5"/>
  <c r="J72" i="13"/>
  <c r="I72" i="13"/>
  <c r="S12" i="12"/>
  <c r="V12" i="12"/>
  <c r="T12" i="12"/>
  <c r="L51" i="15"/>
  <c r="J51" i="15"/>
  <c r="L62" i="15"/>
  <c r="J62" i="15"/>
  <c r="J140" i="15"/>
  <c r="L140" i="15"/>
  <c r="D147" i="15"/>
  <c r="L20" i="15"/>
  <c r="J20" i="15"/>
  <c r="D91" i="15"/>
  <c r="J83" i="15"/>
  <c r="L83" i="15"/>
  <c r="L160" i="15"/>
  <c r="J160" i="15"/>
  <c r="J95" i="15"/>
  <c r="L95" i="15"/>
  <c r="H8" i="18"/>
  <c r="J70" i="18" s="1"/>
  <c r="I9" i="18"/>
  <c r="I28" i="18"/>
  <c r="I13" i="18"/>
  <c r="I85" i="18"/>
  <c r="I86" i="18"/>
  <c r="I32" i="18"/>
  <c r="I17" i="18"/>
  <c r="I155" i="18"/>
  <c r="I98" i="18"/>
  <c r="I31" i="18"/>
  <c r="I107" i="18"/>
  <c r="H106" i="18"/>
  <c r="J61" i="18"/>
  <c r="I61" i="18"/>
  <c r="I145" i="18"/>
  <c r="I47" i="18"/>
  <c r="I125" i="18"/>
  <c r="J99" i="16"/>
  <c r="I99" i="16"/>
  <c r="J46" i="16"/>
  <c r="I46" i="16"/>
  <c r="J42" i="16"/>
  <c r="I42" i="16"/>
  <c r="K113" i="16"/>
  <c r="J113" i="16"/>
  <c r="I113" i="16"/>
  <c r="J53" i="16"/>
  <c r="I53" i="16"/>
  <c r="J76" i="16"/>
  <c r="I76" i="16"/>
  <c r="J13" i="16"/>
  <c r="I13" i="16"/>
  <c r="H21" i="16"/>
  <c r="J97" i="16"/>
  <c r="I97" i="16"/>
  <c r="H105" i="16"/>
  <c r="J55" i="16"/>
  <c r="I55" i="16"/>
  <c r="H63" i="16"/>
  <c r="I137" i="16"/>
  <c r="J137" i="16"/>
  <c r="K137" i="16"/>
  <c r="K54" i="16"/>
  <c r="J54" i="16"/>
  <c r="I54" i="16"/>
  <c r="J151" i="16"/>
  <c r="I151" i="16"/>
  <c r="I109" i="16"/>
  <c r="J109" i="16"/>
  <c r="K109" i="16"/>
  <c r="J75" i="16"/>
  <c r="I75" i="16"/>
  <c r="H161" i="16"/>
  <c r="J153" i="16"/>
  <c r="I153" i="16"/>
  <c r="J233" i="8"/>
  <c r="L233" i="8"/>
  <c r="L99" i="8"/>
  <c r="N99" i="8"/>
  <c r="J42" i="6"/>
  <c r="K42" i="6"/>
  <c r="I42" i="6"/>
  <c r="K9" i="6"/>
  <c r="J9" i="6"/>
  <c r="I9" i="6"/>
  <c r="H189" i="3"/>
  <c r="J178" i="3"/>
  <c r="K178" i="3"/>
  <c r="J170" i="3"/>
  <c r="K170" i="3"/>
  <c r="J162" i="3"/>
  <c r="K162" i="3"/>
  <c r="J154" i="3"/>
  <c r="K154" i="3"/>
  <c r="T47" i="12"/>
  <c r="S47" i="12"/>
  <c r="V47" i="12"/>
  <c r="L75" i="10"/>
  <c r="N75" i="10"/>
  <c r="J258" i="8"/>
  <c r="L258" i="8"/>
  <c r="J123" i="8"/>
  <c r="L123" i="8"/>
  <c r="Q42" i="6"/>
  <c r="S42" i="6"/>
  <c r="R42" i="6"/>
  <c r="Q27" i="6"/>
  <c r="R27" i="6"/>
  <c r="R48" i="6"/>
  <c r="S48" i="6"/>
  <c r="Q48" i="6"/>
  <c r="S50" i="6"/>
  <c r="S52" i="6"/>
  <c r="S11" i="5"/>
  <c r="U11" i="5"/>
  <c r="U39" i="5"/>
  <c r="T39" i="5"/>
  <c r="S39" i="5"/>
  <c r="W39" i="5"/>
  <c r="V39" i="5"/>
  <c r="W40" i="5"/>
  <c r="W41" i="5"/>
  <c r="G192" i="3"/>
  <c r="J110" i="3"/>
  <c r="I121" i="3"/>
  <c r="L110" i="3"/>
  <c r="K110" i="3"/>
  <c r="J102" i="3"/>
  <c r="I113" i="3"/>
  <c r="K102" i="3"/>
  <c r="L102" i="3"/>
  <c r="L112" i="3"/>
  <c r="J94" i="3"/>
  <c r="K94" i="3"/>
  <c r="L94" i="3"/>
  <c r="J86" i="3"/>
  <c r="K86" i="3"/>
  <c r="L86" i="3"/>
  <c r="J70" i="3"/>
  <c r="L70" i="3"/>
  <c r="K70" i="3"/>
  <c r="J62" i="3"/>
  <c r="L62" i="3"/>
  <c r="K62" i="3"/>
  <c r="L72" i="3"/>
  <c r="J47" i="2"/>
  <c r="L47" i="2"/>
  <c r="K47" i="2"/>
  <c r="L49" i="2"/>
  <c r="J30" i="6"/>
  <c r="K30" i="6"/>
  <c r="I30" i="6"/>
  <c r="R22" i="6"/>
  <c r="S22" i="6"/>
  <c r="Q22" i="6"/>
  <c r="S14" i="6"/>
  <c r="R14" i="6"/>
  <c r="Q14" i="6"/>
  <c r="I36" i="5"/>
  <c r="K36" i="5"/>
  <c r="J36" i="5"/>
  <c r="M36" i="5"/>
  <c r="L36" i="5"/>
  <c r="M37" i="5"/>
  <c r="M38" i="5"/>
  <c r="U52" i="5"/>
  <c r="S52" i="5"/>
  <c r="F189" i="3"/>
  <c r="H119" i="3"/>
  <c r="K55" i="3"/>
  <c r="J55" i="3"/>
  <c r="V13" i="13"/>
  <c r="U13" i="13"/>
  <c r="W13" i="13"/>
  <c r="T20" i="13"/>
  <c r="I45" i="12"/>
  <c r="J45" i="12"/>
  <c r="I17" i="12"/>
  <c r="J17" i="12"/>
  <c r="L33" i="10"/>
  <c r="N33" i="10"/>
  <c r="S51" i="6"/>
  <c r="R51" i="6"/>
  <c r="Q51" i="6"/>
  <c r="Q23" i="6"/>
  <c r="S23" i="6"/>
  <c r="R23" i="6"/>
  <c r="I16" i="6"/>
  <c r="K16" i="6"/>
  <c r="J16" i="6"/>
  <c r="W22" i="5"/>
  <c r="U22" i="5"/>
  <c r="T22" i="5"/>
  <c r="S22" i="5"/>
  <c r="V22" i="5"/>
  <c r="W24" i="5"/>
  <c r="E196" i="3"/>
  <c r="E188" i="3"/>
  <c r="G116" i="3"/>
  <c r="L38" i="3"/>
  <c r="K38" i="3"/>
  <c r="J38" i="3"/>
  <c r="L30" i="3"/>
  <c r="K30" i="3"/>
  <c r="J30" i="3"/>
  <c r="L22" i="3"/>
  <c r="K22" i="3"/>
  <c r="J22" i="3"/>
  <c r="L14" i="3"/>
  <c r="K14" i="3"/>
  <c r="J14" i="3"/>
  <c r="L73" i="2"/>
  <c r="K73" i="2"/>
  <c r="J73" i="2"/>
  <c r="L36" i="2"/>
  <c r="K36" i="2"/>
  <c r="J36" i="2"/>
  <c r="F121" i="3"/>
  <c r="J107" i="13"/>
  <c r="I107" i="13"/>
  <c r="I41" i="13"/>
  <c r="J41" i="13"/>
  <c r="J169" i="8"/>
  <c r="L169" i="8"/>
  <c r="I75" i="18"/>
  <c r="H104" i="18"/>
  <c r="I96" i="18"/>
  <c r="I103" i="18"/>
  <c r="H118" i="18"/>
  <c r="I110" i="18"/>
  <c r="I74" i="18"/>
  <c r="J74" i="18"/>
  <c r="I24" i="18"/>
  <c r="I11" i="18"/>
  <c r="I156" i="18"/>
  <c r="J33" i="18"/>
  <c r="I33" i="18"/>
  <c r="I136" i="18"/>
  <c r="I93" i="18"/>
  <c r="H92" i="18"/>
  <c r="I152" i="18"/>
  <c r="H160" i="18"/>
  <c r="I56" i="18"/>
  <c r="I142" i="18"/>
  <c r="J59" i="16"/>
  <c r="I59" i="16"/>
  <c r="K52" i="16"/>
  <c r="J52" i="16"/>
  <c r="I52" i="16"/>
  <c r="H51" i="16"/>
  <c r="J141" i="16"/>
  <c r="I141" i="16"/>
  <c r="K81" i="16"/>
  <c r="J81" i="16"/>
  <c r="I81" i="16"/>
  <c r="J98" i="16"/>
  <c r="I98" i="16"/>
  <c r="J17" i="16"/>
  <c r="I17" i="16"/>
  <c r="K17" i="16"/>
  <c r="J103" i="16"/>
  <c r="I103" i="16"/>
  <c r="I61" i="16"/>
  <c r="J61" i="16"/>
  <c r="J158" i="16"/>
  <c r="I158" i="16"/>
  <c r="I60" i="16"/>
  <c r="J60" i="16"/>
  <c r="I157" i="16"/>
  <c r="J157" i="16"/>
  <c r="I117" i="16"/>
  <c r="K117" i="16"/>
  <c r="J117" i="16"/>
  <c r="J84" i="16"/>
  <c r="I84" i="16"/>
  <c r="T25" i="12"/>
  <c r="S25" i="12"/>
  <c r="V25" i="12"/>
  <c r="K21" i="6"/>
  <c r="J21" i="6"/>
  <c r="I21" i="6"/>
  <c r="K24" i="6"/>
  <c r="J24" i="6"/>
  <c r="I24" i="6"/>
  <c r="I44" i="5"/>
  <c r="K44" i="5"/>
  <c r="K24" i="5"/>
  <c r="I24" i="5"/>
  <c r="H188" i="3"/>
  <c r="J177" i="3"/>
  <c r="K177" i="3"/>
  <c r="J169" i="3"/>
  <c r="K169" i="3"/>
  <c r="J161" i="3"/>
  <c r="K161" i="3"/>
  <c r="J153" i="3"/>
  <c r="K153" i="3"/>
  <c r="S9" i="16"/>
  <c r="V10" i="16"/>
  <c r="U10" i="16"/>
  <c r="T43" i="12"/>
  <c r="S43" i="12"/>
  <c r="V43" i="12"/>
  <c r="T23" i="12"/>
  <c r="S23" i="12"/>
  <c r="V23" i="12"/>
  <c r="J18" i="10"/>
  <c r="L18" i="10"/>
  <c r="L208" i="8"/>
  <c r="N208" i="8"/>
  <c r="L165" i="8"/>
  <c r="N165" i="8"/>
  <c r="Q49" i="6"/>
  <c r="S49" i="6"/>
  <c r="R49" i="6"/>
  <c r="R34" i="6"/>
  <c r="Q34" i="6"/>
  <c r="I10" i="6"/>
  <c r="J10" i="6"/>
  <c r="S50" i="5"/>
  <c r="U50" i="5"/>
  <c r="U40" i="5"/>
  <c r="S40" i="5"/>
  <c r="U30" i="5"/>
  <c r="S30" i="5"/>
  <c r="J23" i="5"/>
  <c r="I23" i="5"/>
  <c r="L23" i="5"/>
  <c r="M23" i="5"/>
  <c r="K23" i="5"/>
  <c r="W47" i="5"/>
  <c r="V47" i="5"/>
  <c r="T47" i="5"/>
  <c r="S47" i="5"/>
  <c r="U47" i="5"/>
  <c r="G191" i="3"/>
  <c r="I120" i="3"/>
  <c r="J109" i="3"/>
  <c r="L109" i="3"/>
  <c r="K109" i="3"/>
  <c r="J101" i="3"/>
  <c r="L101" i="3"/>
  <c r="K101" i="3"/>
  <c r="J93" i="3"/>
  <c r="L93" i="3"/>
  <c r="K93" i="3"/>
  <c r="J85" i="3"/>
  <c r="L85" i="3"/>
  <c r="K85" i="3"/>
  <c r="J69" i="3"/>
  <c r="L69" i="3"/>
  <c r="K69" i="3"/>
  <c r="J54" i="3"/>
  <c r="K54" i="3"/>
  <c r="L274" i="8"/>
  <c r="N274" i="8"/>
  <c r="K37" i="6"/>
  <c r="J37" i="6"/>
  <c r="I37" i="6"/>
  <c r="S29" i="6"/>
  <c r="R29" i="6"/>
  <c r="Q29" i="6"/>
  <c r="S33" i="6"/>
  <c r="S31" i="6"/>
  <c r="R10" i="6"/>
  <c r="Q10" i="6"/>
  <c r="V16" i="5"/>
  <c r="T16" i="5"/>
  <c r="S16" i="5"/>
  <c r="W16" i="5"/>
  <c r="U16" i="5"/>
  <c r="T9" i="5"/>
  <c r="S9" i="5"/>
  <c r="V9" i="5"/>
  <c r="U9" i="5"/>
  <c r="W9" i="5"/>
  <c r="F188" i="3"/>
  <c r="H118" i="3"/>
  <c r="V17" i="13"/>
  <c r="U17" i="13"/>
  <c r="W17" i="13"/>
  <c r="I33" i="12"/>
  <c r="J33" i="12"/>
  <c r="V14" i="12"/>
  <c r="T14" i="12"/>
  <c r="S14" i="12"/>
  <c r="L32" i="10"/>
  <c r="N32" i="10"/>
  <c r="I31" i="6"/>
  <c r="K31" i="6"/>
  <c r="J31" i="6"/>
  <c r="R15" i="6"/>
  <c r="S15" i="6"/>
  <c r="Q15" i="6"/>
  <c r="U49" i="5"/>
  <c r="T49" i="5"/>
  <c r="S49" i="5"/>
  <c r="W49" i="5"/>
  <c r="V49" i="5"/>
  <c r="E195" i="3"/>
  <c r="E187" i="3"/>
  <c r="G123" i="3"/>
  <c r="G115" i="3"/>
  <c r="L37" i="3"/>
  <c r="K37" i="3"/>
  <c r="J37" i="3"/>
  <c r="L29" i="3"/>
  <c r="K29" i="3"/>
  <c r="J29" i="3"/>
  <c r="L21" i="3"/>
  <c r="K21" i="3"/>
  <c r="J21" i="3"/>
  <c r="L13" i="3"/>
  <c r="K13" i="3"/>
  <c r="J13" i="3"/>
  <c r="L72" i="2"/>
  <c r="K72" i="2"/>
  <c r="J72" i="2"/>
  <c r="L74" i="2"/>
  <c r="L35" i="2"/>
  <c r="K35" i="2"/>
  <c r="J35" i="2"/>
  <c r="F116" i="3"/>
  <c r="G118" i="13"/>
  <c r="I110" i="13"/>
  <c r="J110" i="13"/>
  <c r="I19" i="18"/>
  <c r="I10" i="18"/>
  <c r="I38" i="18"/>
  <c r="H146" i="18"/>
  <c r="I138" i="18"/>
  <c r="I95" i="18"/>
  <c r="I135" i="18"/>
  <c r="H134" i="18"/>
  <c r="H64" i="18"/>
  <c r="I65" i="18"/>
  <c r="I151" i="18"/>
  <c r="K87" i="16"/>
  <c r="J87" i="16"/>
  <c r="I87" i="16"/>
  <c r="J80" i="16"/>
  <c r="I80" i="16"/>
  <c r="H79" i="16"/>
  <c r="J154" i="16"/>
  <c r="I154" i="16"/>
  <c r="H93" i="16"/>
  <c r="J94" i="16"/>
  <c r="I94" i="16"/>
  <c r="J104" i="16"/>
  <c r="I104" i="16"/>
  <c r="J29" i="16"/>
  <c r="I29" i="16"/>
  <c r="J125" i="16"/>
  <c r="I125" i="16"/>
  <c r="H133" i="16"/>
  <c r="I68" i="16"/>
  <c r="J68" i="16"/>
  <c r="H9" i="16"/>
  <c r="K146" i="16" s="1"/>
  <c r="I10" i="16"/>
  <c r="K10" i="16"/>
  <c r="J10" i="16"/>
  <c r="J82" i="16"/>
  <c r="I82" i="16"/>
  <c r="K82" i="16"/>
  <c r="I48" i="16"/>
  <c r="K48" i="16"/>
  <c r="J48" i="16"/>
  <c r="I126" i="16"/>
  <c r="J126" i="16"/>
  <c r="I101" i="16"/>
  <c r="K101" i="16"/>
  <c r="J101" i="16"/>
  <c r="I113" i="13"/>
  <c r="J113" i="13"/>
  <c r="I23" i="12"/>
  <c r="J23" i="12"/>
  <c r="I52" i="12"/>
  <c r="J52" i="12"/>
  <c r="J229" i="8"/>
  <c r="L229" i="8"/>
  <c r="J186" i="8"/>
  <c r="L186" i="8"/>
  <c r="J125" i="8"/>
  <c r="L125" i="8"/>
  <c r="K32" i="6"/>
  <c r="J32" i="6"/>
  <c r="I32" i="6"/>
  <c r="I10" i="5"/>
  <c r="K10" i="5"/>
  <c r="H195" i="3"/>
  <c r="H187" i="3"/>
  <c r="T39" i="12"/>
  <c r="S39" i="12"/>
  <c r="V39" i="12"/>
  <c r="V41" i="12"/>
  <c r="H62" i="10"/>
  <c r="J62" i="10"/>
  <c r="J15" i="10"/>
  <c r="L15" i="10"/>
  <c r="J7" i="6"/>
  <c r="I7" i="6"/>
  <c r="K7" i="6"/>
  <c r="K10" i="6"/>
  <c r="K11" i="6"/>
  <c r="J17" i="6"/>
  <c r="I17" i="6"/>
  <c r="K50" i="5"/>
  <c r="I50" i="5"/>
  <c r="L50" i="5"/>
  <c r="J50" i="5"/>
  <c r="M50" i="5"/>
  <c r="M40" i="5"/>
  <c r="I40" i="5"/>
  <c r="K40" i="5"/>
  <c r="L40" i="5"/>
  <c r="J40" i="5"/>
  <c r="I30" i="5"/>
  <c r="M30" i="5"/>
  <c r="K30" i="5"/>
  <c r="J30" i="5"/>
  <c r="L30" i="5"/>
  <c r="G190" i="3"/>
  <c r="J108" i="3"/>
  <c r="L108" i="3"/>
  <c r="K108" i="3"/>
  <c r="I119" i="3"/>
  <c r="J100" i="3"/>
  <c r="L100" i="3"/>
  <c r="K100" i="3"/>
  <c r="J92" i="3"/>
  <c r="L92" i="3"/>
  <c r="K92" i="3"/>
  <c r="J84" i="3"/>
  <c r="L84" i="3"/>
  <c r="K84" i="3"/>
  <c r="J68" i="3"/>
  <c r="K68" i="3"/>
  <c r="L68" i="3"/>
  <c r="K53" i="3"/>
  <c r="J53" i="3"/>
  <c r="T21" i="12"/>
  <c r="S21" i="12"/>
  <c r="V21" i="12"/>
  <c r="V24" i="12"/>
  <c r="L42" i="10"/>
  <c r="L231" i="8"/>
  <c r="N187" i="8"/>
  <c r="L145" i="8"/>
  <c r="J44" i="6"/>
  <c r="I44" i="6"/>
  <c r="K44" i="6"/>
  <c r="R36" i="6"/>
  <c r="Q36" i="6"/>
  <c r="S36" i="6"/>
  <c r="S38" i="6"/>
  <c r="R17" i="6"/>
  <c r="Q17" i="6"/>
  <c r="J43" i="5"/>
  <c r="I43" i="5"/>
  <c r="L43" i="5"/>
  <c r="K43" i="5"/>
  <c r="M43" i="5"/>
  <c r="M45" i="5"/>
  <c r="M47" i="5"/>
  <c r="M44" i="5"/>
  <c r="K26" i="5"/>
  <c r="J26" i="5"/>
  <c r="I26" i="5"/>
  <c r="M26" i="5"/>
  <c r="L26" i="5"/>
  <c r="F195" i="3"/>
  <c r="F187" i="3"/>
  <c r="H117" i="3"/>
  <c r="H123" i="3"/>
  <c r="K47" i="3"/>
  <c r="J47" i="3"/>
  <c r="C161" i="15"/>
  <c r="C35" i="15"/>
  <c r="I61" i="13"/>
  <c r="J61" i="13"/>
  <c r="D56" i="12"/>
  <c r="L54" i="10"/>
  <c r="J240" i="8"/>
  <c r="L196" i="8"/>
  <c r="J146" i="8"/>
  <c r="L103" i="8"/>
  <c r="J38" i="6"/>
  <c r="K38" i="6"/>
  <c r="I38" i="6"/>
  <c r="R30" i="6"/>
  <c r="S30" i="6"/>
  <c r="Q30" i="6"/>
  <c r="J39" i="5"/>
  <c r="L39" i="5"/>
  <c r="K39" i="5"/>
  <c r="I39" i="5"/>
  <c r="M39" i="5"/>
  <c r="M42" i="5"/>
  <c r="L14" i="5"/>
  <c r="M14" i="5"/>
  <c r="J14" i="5"/>
  <c r="K14" i="5"/>
  <c r="I14" i="5"/>
  <c r="E194" i="3"/>
  <c r="E186" i="3"/>
  <c r="G122" i="3"/>
  <c r="G114" i="3"/>
  <c r="K56" i="3"/>
  <c r="J56" i="3"/>
  <c r="L36" i="3"/>
  <c r="K36" i="3"/>
  <c r="J36" i="3"/>
  <c r="L28" i="3"/>
  <c r="K28" i="3"/>
  <c r="J28" i="3"/>
  <c r="L20" i="3"/>
  <c r="K20" i="3"/>
  <c r="J20" i="3"/>
  <c r="L12" i="3"/>
  <c r="K12" i="3"/>
  <c r="J12" i="3"/>
  <c r="E68" i="2"/>
  <c r="L34" i="2"/>
  <c r="K34" i="2"/>
  <c r="J34" i="2"/>
  <c r="J239" i="8"/>
  <c r="I19" i="13"/>
  <c r="J19" i="13"/>
  <c r="J154" i="15"/>
  <c r="L154" i="15"/>
  <c r="J88" i="15"/>
  <c r="L88" i="15"/>
  <c r="J10" i="15"/>
  <c r="L10" i="15"/>
  <c r="J40" i="15"/>
  <c r="L40" i="15"/>
  <c r="L117" i="15"/>
  <c r="J117" i="15"/>
  <c r="J43" i="15"/>
  <c r="L43" i="15"/>
  <c r="I23" i="18"/>
  <c r="H22" i="18"/>
  <c r="I46" i="18"/>
  <c r="I42" i="18"/>
  <c r="I127" i="18"/>
  <c r="I121" i="18"/>
  <c r="H120" i="18"/>
  <c r="J113" i="18"/>
  <c r="I113" i="18"/>
  <c r="H62" i="18"/>
  <c r="I54" i="18"/>
  <c r="I41" i="18"/>
  <c r="I40" i="18"/>
  <c r="H48" i="18"/>
  <c r="J40" i="18"/>
  <c r="I67" i="18"/>
  <c r="I157" i="18"/>
  <c r="I97" i="18"/>
  <c r="I137" i="18"/>
  <c r="I73" i="18"/>
  <c r="I159" i="18"/>
  <c r="K115" i="16"/>
  <c r="J115" i="16"/>
  <c r="I115" i="16"/>
  <c r="J108" i="16"/>
  <c r="I108" i="16"/>
  <c r="K108" i="16"/>
  <c r="H107" i="16"/>
  <c r="K16" i="16"/>
  <c r="J16" i="16"/>
  <c r="I16" i="16"/>
  <c r="H121" i="16"/>
  <c r="J122" i="16"/>
  <c r="K122" i="16"/>
  <c r="I122" i="16"/>
  <c r="K111" i="16"/>
  <c r="J111" i="16"/>
  <c r="I111" i="16"/>
  <c r="H119" i="16"/>
  <c r="J38" i="16"/>
  <c r="I38" i="16"/>
  <c r="H37" i="16"/>
  <c r="K38" i="16"/>
  <c r="K131" i="16"/>
  <c r="J131" i="16"/>
  <c r="I131" i="16"/>
  <c r="K89" i="16"/>
  <c r="J89" i="16"/>
  <c r="I89" i="16"/>
  <c r="K14" i="16"/>
  <c r="J14" i="16"/>
  <c r="I14" i="16"/>
  <c r="K88" i="16"/>
  <c r="I88" i="16"/>
  <c r="J88" i="16"/>
  <c r="I57" i="16"/>
  <c r="K57" i="16"/>
  <c r="J57" i="16"/>
  <c r="I143" i="16"/>
  <c r="K143" i="16"/>
  <c r="J143" i="16"/>
  <c r="J110" i="16"/>
  <c r="I110" i="16"/>
  <c r="K110" i="16"/>
  <c r="D146" i="13"/>
  <c r="J259" i="8"/>
  <c r="J218" i="8"/>
  <c r="L218" i="8"/>
  <c r="L174" i="8"/>
  <c r="J124" i="8"/>
  <c r="L124" i="8"/>
  <c r="J35" i="6"/>
  <c r="K35" i="6"/>
  <c r="I35" i="6"/>
  <c r="K40" i="6"/>
  <c r="J40" i="6"/>
  <c r="I40" i="6"/>
  <c r="H194" i="3"/>
  <c r="J183" i="3"/>
  <c r="K183" i="3"/>
  <c r="H186" i="3"/>
  <c r="J175" i="3"/>
  <c r="K175" i="3"/>
  <c r="J167" i="3"/>
  <c r="K167" i="3"/>
  <c r="J159" i="3"/>
  <c r="K159" i="3"/>
  <c r="V11" i="16"/>
  <c r="U11" i="16"/>
  <c r="V18" i="16"/>
  <c r="U18" i="16"/>
  <c r="F63" i="16"/>
  <c r="Q23" i="14"/>
  <c r="S15" i="14"/>
  <c r="T35" i="12"/>
  <c r="S35" i="12"/>
  <c r="V35" i="12"/>
  <c r="V37" i="12"/>
  <c r="S16" i="12"/>
  <c r="V16" i="12"/>
  <c r="T16" i="12"/>
  <c r="V20" i="12"/>
  <c r="V17" i="12"/>
  <c r="N54" i="10"/>
  <c r="J19" i="10"/>
  <c r="L19" i="10"/>
  <c r="J252" i="8"/>
  <c r="L252" i="8"/>
  <c r="J191" i="8"/>
  <c r="L191" i="8"/>
  <c r="J149" i="8"/>
  <c r="L149" i="8"/>
  <c r="J108" i="8"/>
  <c r="L108" i="8"/>
  <c r="K14" i="6"/>
  <c r="I14" i="6"/>
  <c r="J14" i="6"/>
  <c r="J25" i="6"/>
  <c r="I25" i="6"/>
  <c r="I8" i="5"/>
  <c r="M8" i="5"/>
  <c r="K8" i="5"/>
  <c r="J8" i="5"/>
  <c r="L8" i="5"/>
  <c r="G189" i="3"/>
  <c r="J107" i="3"/>
  <c r="L107" i="3"/>
  <c r="K107" i="3"/>
  <c r="I118" i="3"/>
  <c r="J99" i="3"/>
  <c r="L99" i="3"/>
  <c r="K99" i="3"/>
  <c r="J91" i="3"/>
  <c r="L91" i="3"/>
  <c r="K91" i="3"/>
  <c r="J83" i="3"/>
  <c r="L83" i="3"/>
  <c r="K83" i="3"/>
  <c r="J67" i="3"/>
  <c r="L67" i="3"/>
  <c r="K67" i="3"/>
  <c r="J46" i="3"/>
  <c r="K46" i="3"/>
  <c r="J197" i="8"/>
  <c r="I19" i="12"/>
  <c r="J19" i="12"/>
  <c r="H41" i="10"/>
  <c r="J41" i="10"/>
  <c r="N230" i="8"/>
  <c r="J185" i="8"/>
  <c r="J142" i="8"/>
  <c r="N77" i="8"/>
  <c r="R43" i="6"/>
  <c r="Q43" i="6"/>
  <c r="S43" i="6"/>
  <c r="S46" i="6"/>
  <c r="S47" i="6"/>
  <c r="S45" i="6"/>
  <c r="Q25" i="6"/>
  <c r="R25" i="6"/>
  <c r="F194" i="3"/>
  <c r="F186" i="3"/>
  <c r="H116" i="3"/>
  <c r="W10" i="13"/>
  <c r="V10" i="13"/>
  <c r="U10" i="13"/>
  <c r="J274" i="8"/>
  <c r="F122" i="3"/>
  <c r="F123" i="3"/>
  <c r="C91" i="15"/>
  <c r="J41" i="12"/>
  <c r="I41" i="12"/>
  <c r="V28" i="12"/>
  <c r="T28" i="12"/>
  <c r="S28" i="12"/>
  <c r="A12" i="12"/>
  <c r="I12" i="12"/>
  <c r="J12" i="12"/>
  <c r="D53" i="12"/>
  <c r="D57" i="12" s="1"/>
  <c r="L279" i="8"/>
  <c r="L238" i="8"/>
  <c r="J188" i="8"/>
  <c r="L144" i="8"/>
  <c r="N97" i="8"/>
  <c r="S37" i="6"/>
  <c r="R37" i="6"/>
  <c r="Q37" i="6"/>
  <c r="K46" i="5"/>
  <c r="J46" i="5"/>
  <c r="I46" i="5"/>
  <c r="M46" i="5"/>
  <c r="L46" i="5"/>
  <c r="L29" i="5"/>
  <c r="K29" i="5"/>
  <c r="J29" i="5"/>
  <c r="I29" i="5"/>
  <c r="M29" i="5"/>
  <c r="M32" i="5"/>
  <c r="M31" i="5"/>
  <c r="K19" i="5"/>
  <c r="J19" i="5"/>
  <c r="I19" i="5"/>
  <c r="M19" i="5"/>
  <c r="L19" i="5"/>
  <c r="L17" i="5"/>
  <c r="M17" i="5"/>
  <c r="J17" i="5"/>
  <c r="I17" i="5"/>
  <c r="K17" i="5"/>
  <c r="E193" i="3"/>
  <c r="G121" i="3"/>
  <c r="G113" i="3"/>
  <c r="L35" i="3"/>
  <c r="K35" i="3"/>
  <c r="J35" i="3"/>
  <c r="L27" i="3"/>
  <c r="K27" i="3"/>
  <c r="J27" i="3"/>
  <c r="L19" i="3"/>
  <c r="K19" i="3"/>
  <c r="J19" i="3"/>
  <c r="L11" i="3"/>
  <c r="K11" i="3"/>
  <c r="J11" i="3"/>
  <c r="E67" i="2"/>
  <c r="K41" i="2"/>
  <c r="J41" i="2"/>
  <c r="L33" i="2"/>
  <c r="K33" i="2"/>
  <c r="J33" i="2"/>
  <c r="J171" i="8"/>
  <c r="J60" i="13"/>
  <c r="I60" i="13"/>
  <c r="H80" i="10"/>
  <c r="L85" i="15"/>
  <c r="J85" i="15"/>
  <c r="L28" i="15"/>
  <c r="J28" i="15"/>
  <c r="D105" i="15"/>
  <c r="J97" i="15"/>
  <c r="L97" i="15"/>
  <c r="J12" i="15"/>
  <c r="L12" i="15"/>
  <c r="L48" i="15"/>
  <c r="J48" i="15"/>
  <c r="J126" i="15"/>
  <c r="L126" i="15"/>
  <c r="D133" i="15"/>
  <c r="L129" i="15"/>
  <c r="J129" i="15"/>
  <c r="I26" i="18"/>
  <c r="H34" i="18"/>
  <c r="J52" i="18"/>
  <c r="I52" i="18"/>
  <c r="I84" i="18"/>
  <c r="I129" i="18"/>
  <c r="I122" i="18"/>
  <c r="J115" i="18"/>
  <c r="I115" i="18"/>
  <c r="I72" i="18"/>
  <c r="I51" i="18"/>
  <c r="H50" i="18"/>
  <c r="I68" i="18"/>
  <c r="H76" i="18"/>
  <c r="I69" i="18"/>
  <c r="I18" i="18"/>
  <c r="I126" i="18"/>
  <c r="J126" i="18"/>
  <c r="I140" i="18"/>
  <c r="H90" i="18"/>
  <c r="I82" i="18"/>
  <c r="I141" i="18"/>
  <c r="K11" i="16"/>
  <c r="I11" i="16"/>
  <c r="J11" i="16"/>
  <c r="K128" i="16"/>
  <c r="J128" i="16"/>
  <c r="I128" i="16"/>
  <c r="K34" i="16"/>
  <c r="J34" i="16"/>
  <c r="I34" i="16"/>
  <c r="K27" i="16"/>
  <c r="J27" i="16"/>
  <c r="I27" i="16"/>
  <c r="H35" i="16"/>
  <c r="K150" i="16"/>
  <c r="J150" i="16"/>
  <c r="H149" i="16"/>
  <c r="I150" i="16"/>
  <c r="K132" i="16"/>
  <c r="J132" i="16"/>
  <c r="I132" i="16"/>
  <c r="J56" i="16"/>
  <c r="I56" i="16"/>
  <c r="K56" i="16"/>
  <c r="J138" i="16"/>
  <c r="I138" i="16"/>
  <c r="K138" i="16"/>
  <c r="I96" i="16"/>
  <c r="J96" i="16"/>
  <c r="K96" i="16"/>
  <c r="I18" i="16"/>
  <c r="K18" i="16"/>
  <c r="J18" i="16"/>
  <c r="K95" i="16"/>
  <c r="J95" i="16"/>
  <c r="I95" i="16"/>
  <c r="I66" i="16"/>
  <c r="H65" i="16"/>
  <c r="J66" i="16"/>
  <c r="K66" i="16"/>
  <c r="I152" i="16"/>
  <c r="K152" i="16"/>
  <c r="J152" i="16"/>
  <c r="K118" i="16"/>
  <c r="J118" i="16"/>
  <c r="I118" i="16"/>
  <c r="D62" i="13"/>
  <c r="D132" i="13"/>
  <c r="V18" i="12"/>
  <c r="T18" i="12"/>
  <c r="S18" i="12"/>
  <c r="L81" i="10"/>
  <c r="L257" i="8"/>
  <c r="L216" i="8"/>
  <c r="J166" i="8"/>
  <c r="L166" i="8"/>
  <c r="L122" i="8"/>
  <c r="J49" i="6"/>
  <c r="K49" i="6"/>
  <c r="I49" i="6"/>
  <c r="J13" i="6"/>
  <c r="I13" i="6"/>
  <c r="K13" i="6"/>
  <c r="K48" i="6"/>
  <c r="I48" i="6"/>
  <c r="J48" i="6"/>
  <c r="K50" i="6"/>
  <c r="H193" i="3"/>
  <c r="J182" i="3"/>
  <c r="K182" i="3"/>
  <c r="J174" i="3"/>
  <c r="K174" i="3"/>
  <c r="J166" i="3"/>
  <c r="K166" i="3"/>
  <c r="J158" i="3"/>
  <c r="K158" i="3"/>
  <c r="U19" i="16"/>
  <c r="V19" i="16"/>
  <c r="F105" i="16"/>
  <c r="F79" i="16"/>
  <c r="F161" i="16"/>
  <c r="J87" i="13"/>
  <c r="I87" i="13"/>
  <c r="V16" i="13"/>
  <c r="U16" i="13"/>
  <c r="W16" i="13"/>
  <c r="S32" i="12"/>
  <c r="V32" i="12"/>
  <c r="T32" i="12"/>
  <c r="J284" i="8"/>
  <c r="L284" i="8"/>
  <c r="L240" i="8"/>
  <c r="J190" i="8"/>
  <c r="L147" i="8"/>
  <c r="L106" i="8"/>
  <c r="J22" i="6"/>
  <c r="I22" i="6"/>
  <c r="K22" i="6"/>
  <c r="Q13" i="6"/>
  <c r="S13" i="6"/>
  <c r="R13" i="6"/>
  <c r="S9" i="6"/>
  <c r="R9" i="6"/>
  <c r="Q9" i="6"/>
  <c r="J33" i="6"/>
  <c r="I33" i="6"/>
  <c r="I47" i="5"/>
  <c r="K47" i="5"/>
  <c r="K37" i="5"/>
  <c r="I37" i="5"/>
  <c r="K27" i="5"/>
  <c r="I27" i="5"/>
  <c r="G188" i="3"/>
  <c r="J106" i="3"/>
  <c r="L106" i="3"/>
  <c r="I117" i="3"/>
  <c r="K106" i="3"/>
  <c r="J98" i="3"/>
  <c r="L98" i="3"/>
  <c r="K98" i="3"/>
  <c r="J90" i="3"/>
  <c r="L90" i="3"/>
  <c r="K90" i="3"/>
  <c r="I123" i="3"/>
  <c r="J82" i="3"/>
  <c r="L82" i="3"/>
  <c r="K82" i="3"/>
  <c r="J66" i="3"/>
  <c r="L66" i="3"/>
  <c r="K66" i="3"/>
  <c r="J45" i="3"/>
  <c r="K45" i="3"/>
  <c r="G18" i="2"/>
  <c r="F119" i="3"/>
  <c r="W15" i="13"/>
  <c r="U15" i="13"/>
  <c r="V15" i="13"/>
  <c r="H85" i="10"/>
  <c r="H36" i="10"/>
  <c r="J36" i="10"/>
  <c r="J257" i="8"/>
  <c r="J215" i="8"/>
  <c r="J174" i="8"/>
  <c r="L130" i="8"/>
  <c r="Q33" i="6"/>
  <c r="R33" i="6"/>
  <c r="M13" i="5"/>
  <c r="J13" i="5"/>
  <c r="I13" i="5"/>
  <c r="L13" i="5"/>
  <c r="K13" i="5"/>
  <c r="F193" i="3"/>
  <c r="H115" i="3"/>
  <c r="W14" i="13"/>
  <c r="V14" i="13"/>
  <c r="U14" i="13"/>
  <c r="J254" i="8"/>
  <c r="F120" i="3"/>
  <c r="J44" i="13"/>
  <c r="I44" i="13"/>
  <c r="D55" i="12"/>
  <c r="L87" i="10"/>
  <c r="N55" i="10"/>
  <c r="N273" i="8"/>
  <c r="L237" i="8"/>
  <c r="J173" i="8"/>
  <c r="L141" i="8"/>
  <c r="K45" i="6"/>
  <c r="J45" i="6"/>
  <c r="I45" i="6"/>
  <c r="M25" i="5"/>
  <c r="L25" i="5"/>
  <c r="K25" i="5"/>
  <c r="J25" i="5"/>
  <c r="I25" i="5"/>
  <c r="M27" i="5"/>
  <c r="M28" i="5"/>
  <c r="E192" i="3"/>
  <c r="G120" i="3"/>
  <c r="K48" i="3"/>
  <c r="J48" i="3"/>
  <c r="L34" i="3"/>
  <c r="K34" i="3"/>
  <c r="J34" i="3"/>
  <c r="L26" i="3"/>
  <c r="K26" i="3"/>
  <c r="J26" i="3"/>
  <c r="L18" i="3"/>
  <c r="K18" i="3"/>
  <c r="J18" i="3"/>
  <c r="L10" i="3"/>
  <c r="K10" i="3"/>
  <c r="J10" i="3"/>
  <c r="L40" i="2"/>
  <c r="K40" i="2"/>
  <c r="J40" i="2"/>
  <c r="I43" i="2"/>
  <c r="L32" i="2"/>
  <c r="K32" i="2"/>
  <c r="J32" i="2"/>
  <c r="J104" i="8"/>
  <c r="I95" i="13"/>
  <c r="J95" i="13"/>
  <c r="V34" i="12"/>
  <c r="T34" i="12"/>
  <c r="S34" i="12"/>
  <c r="H61" i="10"/>
  <c r="J53" i="10"/>
  <c r="J60" i="10"/>
  <c r="H144" i="8"/>
  <c r="J144" i="8"/>
  <c r="L213" i="3"/>
  <c r="J213" i="3"/>
  <c r="K213" i="3"/>
  <c r="F43" i="2"/>
  <c r="W20" i="5"/>
  <c r="V20" i="5"/>
  <c r="T20" i="5"/>
  <c r="S20" i="5"/>
  <c r="U20" i="5"/>
  <c r="T50" i="5"/>
  <c r="V50" i="5"/>
  <c r="T40" i="5"/>
  <c r="V40" i="5"/>
  <c r="T38" i="5"/>
  <c r="V38" i="5"/>
  <c r="E115" i="3"/>
  <c r="J75" i="10"/>
  <c r="H211" i="8"/>
  <c r="J211" i="8"/>
  <c r="L82" i="8"/>
  <c r="L31" i="5"/>
  <c r="J31" i="5"/>
  <c r="L52" i="5"/>
  <c r="J52" i="5"/>
  <c r="H207" i="8"/>
  <c r="J207" i="8"/>
  <c r="H130" i="8"/>
  <c r="H241" i="8"/>
  <c r="H192" i="8"/>
  <c r="H167" i="8"/>
  <c r="J167" i="8"/>
  <c r="L164" i="3"/>
  <c r="J164" i="3"/>
  <c r="K164" i="3"/>
  <c r="L173" i="3"/>
  <c r="L174" i="3"/>
  <c r="L165" i="3"/>
  <c r="L171" i="3"/>
  <c r="L167" i="3"/>
  <c r="L170" i="3"/>
  <c r="L166" i="3"/>
  <c r="L169" i="3"/>
  <c r="F118" i="3"/>
  <c r="J130" i="13"/>
  <c r="I130" i="13"/>
  <c r="J148" i="13"/>
  <c r="I148" i="13"/>
  <c r="J69" i="13"/>
  <c r="I69" i="13"/>
  <c r="G146" i="13"/>
  <c r="I138" i="13"/>
  <c r="J138" i="13"/>
  <c r="I81" i="13"/>
  <c r="J81" i="13"/>
  <c r="I50" i="13"/>
  <c r="J50" i="13"/>
  <c r="I127" i="13"/>
  <c r="J127" i="13"/>
  <c r="W19" i="13"/>
  <c r="U19" i="13"/>
  <c r="V19" i="13"/>
  <c r="V36" i="12"/>
  <c r="T36" i="12"/>
  <c r="S36" i="12"/>
  <c r="V52" i="12"/>
  <c r="T52" i="12"/>
  <c r="S52" i="12"/>
  <c r="H84" i="10"/>
  <c r="H65" i="10"/>
  <c r="J65" i="10"/>
  <c r="L59" i="10"/>
  <c r="L76" i="10"/>
  <c r="N76" i="10"/>
  <c r="L259" i="8"/>
  <c r="J168" i="8"/>
  <c r="L168" i="8"/>
  <c r="J55" i="10"/>
  <c r="J64" i="10"/>
  <c r="L81" i="8"/>
  <c r="L209" i="3"/>
  <c r="J209" i="3"/>
  <c r="K209" i="3"/>
  <c r="L21" i="5"/>
  <c r="M21" i="5"/>
  <c r="K21" i="5"/>
  <c r="J21" i="5"/>
  <c r="I21" i="5"/>
  <c r="V8" i="5"/>
  <c r="T8" i="5"/>
  <c r="V14" i="5"/>
  <c r="T14" i="5"/>
  <c r="V45" i="5"/>
  <c r="T45" i="5"/>
  <c r="H208" i="8"/>
  <c r="J82" i="10"/>
  <c r="H170" i="8"/>
  <c r="J170" i="8"/>
  <c r="L75" i="8"/>
  <c r="N75" i="8"/>
  <c r="H169" i="8"/>
  <c r="H212" i="8"/>
  <c r="H119" i="8"/>
  <c r="H148" i="8"/>
  <c r="H233" i="8"/>
  <c r="H193" i="8"/>
  <c r="J193" i="8"/>
  <c r="H230" i="8"/>
  <c r="W17" i="5"/>
  <c r="V17" i="5"/>
  <c r="U17" i="5"/>
  <c r="S17" i="5"/>
  <c r="T17" i="5"/>
  <c r="G76" i="13"/>
  <c r="J11" i="13"/>
  <c r="I11" i="13"/>
  <c r="J78" i="13"/>
  <c r="I78" i="13"/>
  <c r="J155" i="13"/>
  <c r="I155" i="13"/>
  <c r="J89" i="13"/>
  <c r="I89" i="13"/>
  <c r="G160" i="13"/>
  <c r="I152" i="13"/>
  <c r="J152" i="13"/>
  <c r="J58" i="13"/>
  <c r="I58" i="13"/>
  <c r="I136" i="13"/>
  <c r="J136" i="13"/>
  <c r="V38" i="12"/>
  <c r="T38" i="12"/>
  <c r="S38" i="12"/>
  <c r="V54" i="12"/>
  <c r="T54" i="12"/>
  <c r="S54" i="12"/>
  <c r="H55" i="10"/>
  <c r="L40" i="10"/>
  <c r="L63" i="10"/>
  <c r="L78" i="10"/>
  <c r="J253" i="8"/>
  <c r="L253" i="8"/>
  <c r="J153" i="8"/>
  <c r="H278" i="8"/>
  <c r="J278" i="8"/>
  <c r="E121" i="3"/>
  <c r="T41" i="5"/>
  <c r="V41" i="5"/>
  <c r="H187" i="8"/>
  <c r="J187" i="8"/>
  <c r="H146" i="8"/>
  <c r="L78" i="8"/>
  <c r="L51" i="5"/>
  <c r="J51" i="5"/>
  <c r="F42" i="2"/>
  <c r="H128" i="8"/>
  <c r="J128" i="8"/>
  <c r="H123" i="8"/>
  <c r="H174" i="8"/>
  <c r="H259" i="8"/>
  <c r="H234" i="8"/>
  <c r="J234" i="8"/>
  <c r="H235" i="8"/>
  <c r="J235" i="8"/>
  <c r="J130" i="8"/>
  <c r="F113" i="3"/>
  <c r="G104" i="13"/>
  <c r="I96" i="13"/>
  <c r="J96" i="13"/>
  <c r="J15" i="13"/>
  <c r="I15" i="13"/>
  <c r="J86" i="13"/>
  <c r="I86" i="13"/>
  <c r="J29" i="13"/>
  <c r="I29" i="13"/>
  <c r="I98" i="13"/>
  <c r="J98" i="13"/>
  <c r="G90" i="13"/>
  <c r="I10" i="13"/>
  <c r="J10" i="13"/>
  <c r="J67" i="13"/>
  <c r="I67" i="13"/>
  <c r="I144" i="13"/>
  <c r="J144" i="13"/>
  <c r="R20" i="13"/>
  <c r="V40" i="12"/>
  <c r="T40" i="12"/>
  <c r="S40" i="12"/>
  <c r="V56" i="12"/>
  <c r="T56" i="12"/>
  <c r="S56" i="12"/>
  <c r="H83" i="10"/>
  <c r="H54" i="10"/>
  <c r="L53" i="10"/>
  <c r="L82" i="10"/>
  <c r="J236" i="8"/>
  <c r="L236" i="8"/>
  <c r="J127" i="8"/>
  <c r="L127" i="8"/>
  <c r="J58" i="10"/>
  <c r="N275" i="8"/>
  <c r="E113" i="3"/>
  <c r="T46" i="5"/>
  <c r="V46" i="5"/>
  <c r="T30" i="5"/>
  <c r="V30" i="5"/>
  <c r="V24" i="5"/>
  <c r="T24" i="5"/>
  <c r="V48" i="5"/>
  <c r="T48" i="5"/>
  <c r="L150" i="8"/>
  <c r="J81" i="10"/>
  <c r="N142" i="8"/>
  <c r="L80" i="8"/>
  <c r="L15" i="5"/>
  <c r="J15" i="5"/>
  <c r="H238" i="8"/>
  <c r="H175" i="8"/>
  <c r="H122" i="8"/>
  <c r="H253" i="8"/>
  <c r="I14" i="13"/>
  <c r="J14" i="13"/>
  <c r="J75" i="13"/>
  <c r="I75" i="13"/>
  <c r="I153" i="13"/>
  <c r="J153" i="13"/>
  <c r="W11" i="13"/>
  <c r="U11" i="13"/>
  <c r="V11" i="13"/>
  <c r="T29" i="12"/>
  <c r="S29" i="12"/>
  <c r="V29" i="12"/>
  <c r="V42" i="12"/>
  <c r="T42" i="12"/>
  <c r="S42" i="12"/>
  <c r="L80" i="10"/>
  <c r="H56" i="10"/>
  <c r="L55" i="10"/>
  <c r="L86" i="10"/>
  <c r="J230" i="8"/>
  <c r="L230" i="8"/>
  <c r="J101" i="8"/>
  <c r="L101" i="8"/>
  <c r="J59" i="10"/>
  <c r="V37" i="5"/>
  <c r="T37" i="5"/>
  <c r="T34" i="5"/>
  <c r="V34" i="5"/>
  <c r="V7" i="5"/>
  <c r="T7" i="5"/>
  <c r="T27" i="5"/>
  <c r="V27" i="5"/>
  <c r="H281" i="8"/>
  <c r="J281" i="8"/>
  <c r="J143" i="8"/>
  <c r="L22" i="5"/>
  <c r="J22" i="5"/>
  <c r="J80" i="10"/>
  <c r="J10" i="5"/>
  <c r="L10" i="5"/>
  <c r="H43" i="2"/>
  <c r="H254" i="8"/>
  <c r="H282" i="8"/>
  <c r="E17" i="2"/>
  <c r="I70" i="13"/>
  <c r="J70" i="13"/>
  <c r="J98" i="8"/>
  <c r="G34" i="13"/>
  <c r="I26" i="13"/>
  <c r="J26" i="13"/>
  <c r="J103" i="13"/>
  <c r="I103" i="13"/>
  <c r="I46" i="13"/>
  <c r="J46" i="13"/>
  <c r="J115" i="13"/>
  <c r="I115" i="13"/>
  <c r="J18" i="13"/>
  <c r="I18" i="13"/>
  <c r="J84" i="13"/>
  <c r="I84" i="13"/>
  <c r="V44" i="12"/>
  <c r="T44" i="12"/>
  <c r="S44" i="12"/>
  <c r="V45" i="12"/>
  <c r="T6" i="12"/>
  <c r="S6" i="12"/>
  <c r="V6" i="12"/>
  <c r="V7" i="12"/>
  <c r="V9" i="12"/>
  <c r="H60" i="10"/>
  <c r="L58" i="10"/>
  <c r="J277" i="8"/>
  <c r="J210" i="8"/>
  <c r="L210" i="8"/>
  <c r="J97" i="8"/>
  <c r="L97" i="8"/>
  <c r="J63" i="10"/>
  <c r="L278" i="8"/>
  <c r="E119" i="3"/>
  <c r="S18" i="5"/>
  <c r="W18" i="5"/>
  <c r="V18" i="5"/>
  <c r="U18" i="5"/>
  <c r="T18" i="5"/>
  <c r="T44" i="5"/>
  <c r="V44" i="5"/>
  <c r="V15" i="5"/>
  <c r="T15" i="5"/>
  <c r="V35" i="5"/>
  <c r="T35" i="5"/>
  <c r="H239" i="8"/>
  <c r="L212" i="3"/>
  <c r="K212" i="3"/>
  <c r="J212" i="3"/>
  <c r="J85" i="10"/>
  <c r="L85" i="10"/>
  <c r="L153" i="8"/>
  <c r="L79" i="8"/>
  <c r="J28" i="5"/>
  <c r="L28" i="5"/>
  <c r="H104" i="8"/>
  <c r="H173" i="8"/>
  <c r="H252" i="8"/>
  <c r="H100" i="8"/>
  <c r="J100" i="8"/>
  <c r="H97" i="8"/>
  <c r="J79" i="13"/>
  <c r="I79" i="13"/>
  <c r="I43" i="13"/>
  <c r="J43" i="13"/>
  <c r="J112" i="13"/>
  <c r="I112" i="13"/>
  <c r="I55" i="13"/>
  <c r="J55" i="13"/>
  <c r="G132" i="13"/>
  <c r="I124" i="13"/>
  <c r="J124" i="13"/>
  <c r="G48" i="13"/>
  <c r="J24" i="13"/>
  <c r="I24" i="13"/>
  <c r="I93" i="13"/>
  <c r="J93" i="13"/>
  <c r="T22" i="12"/>
  <c r="V22" i="12"/>
  <c r="S22" i="12"/>
  <c r="V46" i="12"/>
  <c r="T46" i="12"/>
  <c r="S46" i="12"/>
  <c r="T8" i="12"/>
  <c r="V8" i="12"/>
  <c r="S8" i="12"/>
  <c r="H75" i="10"/>
  <c r="H64" i="10"/>
  <c r="L62" i="10"/>
  <c r="J273" i="8"/>
  <c r="L273" i="8"/>
  <c r="J195" i="8"/>
  <c r="L195" i="8"/>
  <c r="J84" i="10"/>
  <c r="L84" i="10"/>
  <c r="J54" i="10"/>
  <c r="L277" i="8"/>
  <c r="V11" i="5"/>
  <c r="T11" i="5"/>
  <c r="L84" i="8"/>
  <c r="L208" i="3"/>
  <c r="J208" i="3"/>
  <c r="K208" i="3"/>
  <c r="L210" i="3"/>
  <c r="L215" i="3"/>
  <c r="L214" i="3"/>
  <c r="L218" i="3"/>
  <c r="L211" i="3"/>
  <c r="J77" i="10"/>
  <c r="J79" i="10"/>
  <c r="L79" i="10"/>
  <c r="H105" i="8"/>
  <c r="L38" i="5"/>
  <c r="J38" i="5"/>
  <c r="H121" i="8"/>
  <c r="H189" i="8"/>
  <c r="H257" i="8"/>
  <c r="H166" i="8"/>
  <c r="H120" i="8"/>
  <c r="J120" i="8"/>
  <c r="H101" i="8"/>
  <c r="C56" i="12"/>
  <c r="J52" i="13"/>
  <c r="I52" i="13"/>
  <c r="J121" i="13"/>
  <c r="I121" i="13"/>
  <c r="I64" i="13"/>
  <c r="J64" i="13"/>
  <c r="J32" i="13"/>
  <c r="I32" i="13"/>
  <c r="I101" i="13"/>
  <c r="J101" i="13"/>
  <c r="C54" i="12"/>
  <c r="C57" i="12" s="1"/>
  <c r="V48" i="12"/>
  <c r="T48" i="12"/>
  <c r="S48" i="12"/>
  <c r="V49" i="12"/>
  <c r="T10" i="12"/>
  <c r="V10" i="12"/>
  <c r="S10" i="12"/>
  <c r="H77" i="10"/>
  <c r="H57" i="10"/>
  <c r="J57" i="10"/>
  <c r="L37" i="10"/>
  <c r="J262" i="8"/>
  <c r="L262" i="8"/>
  <c r="J194" i="8"/>
  <c r="L194" i="8"/>
  <c r="J61" i="10"/>
  <c r="L61" i="10"/>
  <c r="J56" i="10"/>
  <c r="L56" i="10"/>
  <c r="H195" i="8"/>
  <c r="L217" i="3"/>
  <c r="K217" i="3"/>
  <c r="J217" i="3"/>
  <c r="I20" i="5"/>
  <c r="M20" i="5"/>
  <c r="K20" i="5"/>
  <c r="L20" i="5"/>
  <c r="J20" i="5"/>
  <c r="T10" i="5"/>
  <c r="V10" i="5"/>
  <c r="V28" i="5"/>
  <c r="T28" i="5"/>
  <c r="T51" i="5"/>
  <c r="V51" i="5"/>
  <c r="E123" i="3"/>
  <c r="G42" i="2"/>
  <c r="J78" i="10"/>
  <c r="H231" i="8"/>
  <c r="L76" i="8"/>
  <c r="N76" i="8"/>
  <c r="K18" i="5"/>
  <c r="M18" i="5"/>
  <c r="L18" i="5"/>
  <c r="I18" i="5"/>
  <c r="J18" i="5"/>
  <c r="L24" i="5"/>
  <c r="J24" i="5"/>
  <c r="L42" i="5"/>
  <c r="J42" i="5"/>
  <c r="H129" i="8"/>
  <c r="J129" i="8"/>
  <c r="H215" i="8"/>
  <c r="H275" i="8"/>
  <c r="H186" i="8"/>
  <c r="H126" i="8"/>
  <c r="J126" i="8"/>
  <c r="H153" i="8"/>
  <c r="I187" i="3"/>
  <c r="L176" i="3"/>
  <c r="J176" i="3"/>
  <c r="K176" i="3"/>
  <c r="L216" i="3"/>
  <c r="J216" i="3"/>
  <c r="K216" i="3"/>
  <c r="J86" i="10"/>
  <c r="H263" i="8"/>
  <c r="J263" i="8"/>
  <c r="N143" i="8"/>
  <c r="L85" i="8"/>
  <c r="T21" i="5"/>
  <c r="W21" i="5"/>
  <c r="V21" i="5"/>
  <c r="U21" i="5"/>
  <c r="S21" i="5"/>
  <c r="L44" i="5"/>
  <c r="J44" i="5"/>
  <c r="L47" i="5"/>
  <c r="J47" i="5"/>
  <c r="H42" i="2"/>
  <c r="H98" i="8"/>
  <c r="H171" i="8"/>
  <c r="H280" i="8"/>
  <c r="H107" i="8"/>
  <c r="H216" i="8"/>
  <c r="H218" i="8"/>
  <c r="H185" i="8"/>
  <c r="H152" i="8"/>
  <c r="J152" i="8"/>
  <c r="H276" i="8"/>
  <c r="J276" i="8"/>
  <c r="H194" i="8"/>
  <c r="H273" i="8"/>
  <c r="I195" i="3"/>
  <c r="L184" i="3"/>
  <c r="J184" i="3"/>
  <c r="K184" i="3"/>
  <c r="K207" i="3"/>
  <c r="J207" i="3"/>
  <c r="J7" i="5"/>
  <c r="L7" i="5"/>
  <c r="L12" i="5"/>
  <c r="J12" i="5"/>
  <c r="L35" i="5"/>
  <c r="J35" i="5"/>
  <c r="H103" i="8"/>
  <c r="J103" i="8"/>
  <c r="H197" i="8"/>
  <c r="H147" i="8"/>
  <c r="H108" i="8"/>
  <c r="H232" i="8"/>
  <c r="H106" i="8"/>
  <c r="H150" i="8"/>
  <c r="H229" i="8"/>
  <c r="H163" i="8"/>
  <c r="J163" i="8"/>
  <c r="H210" i="8"/>
  <c r="H277" i="8"/>
  <c r="I191" i="3"/>
  <c r="L180" i="3"/>
  <c r="J180" i="3"/>
  <c r="K180" i="3"/>
  <c r="K205" i="3"/>
  <c r="J205" i="3"/>
  <c r="L172" i="3"/>
  <c r="J172" i="3"/>
  <c r="K172" i="3"/>
  <c r="K199" i="3"/>
  <c r="J199" i="3"/>
  <c r="H149" i="8"/>
  <c r="H258" i="8"/>
  <c r="H191" i="8"/>
  <c r="H285" i="8"/>
  <c r="H125" i="8"/>
  <c r="H219" i="8"/>
  <c r="J219" i="8"/>
  <c r="H127" i="8"/>
  <c r="H236" i="8"/>
  <c r="L168" i="3"/>
  <c r="J168" i="3"/>
  <c r="K168" i="3"/>
  <c r="J204" i="3"/>
  <c r="K204" i="3"/>
  <c r="J200" i="3"/>
  <c r="K200" i="3"/>
  <c r="J69" i="2"/>
  <c r="K69" i="2"/>
  <c r="K70" i="2"/>
  <c r="J70" i="2"/>
  <c r="H164" i="8"/>
  <c r="J164" i="8"/>
  <c r="H102" i="8"/>
  <c r="J102" i="8"/>
  <c r="T25" i="5"/>
  <c r="V25" i="5"/>
  <c r="J76" i="10"/>
  <c r="J83" i="10"/>
  <c r="L83" i="10"/>
  <c r="L143" i="8"/>
  <c r="L86" i="8"/>
  <c r="L83" i="8"/>
  <c r="L27" i="5"/>
  <c r="J27" i="5"/>
  <c r="L48" i="5"/>
  <c r="J48" i="5"/>
  <c r="L37" i="5"/>
  <c r="J37" i="5"/>
  <c r="K49" i="2"/>
  <c r="J49" i="2"/>
  <c r="H141" i="8"/>
  <c r="H274" i="8"/>
  <c r="H256" i="8"/>
  <c r="H190" i="8"/>
  <c r="H283" i="8"/>
  <c r="H109" i="8"/>
  <c r="H209" i="8"/>
  <c r="H142" i="8"/>
  <c r="H143" i="8"/>
  <c r="H168" i="8"/>
  <c r="H261" i="8"/>
  <c r="J261" i="8"/>
  <c r="L160" i="3"/>
  <c r="J160" i="3"/>
  <c r="K160" i="3"/>
  <c r="I193" i="3"/>
  <c r="K197" i="3"/>
  <c r="J197" i="3"/>
  <c r="L71" i="2"/>
  <c r="K71" i="2"/>
  <c r="J71" i="2"/>
  <c r="K134" i="3"/>
  <c r="J134" i="3"/>
  <c r="J87" i="10"/>
  <c r="L151" i="8"/>
  <c r="L77" i="8"/>
  <c r="L34" i="5"/>
  <c r="J34" i="5"/>
  <c r="L9" i="5"/>
  <c r="J9" i="5"/>
  <c r="L45" i="5"/>
  <c r="J45" i="5"/>
  <c r="H145" i="8"/>
  <c r="H279" i="8"/>
  <c r="J279" i="8"/>
  <c r="H99" i="8"/>
  <c r="H284" i="8"/>
  <c r="H124" i="8"/>
  <c r="H217" i="8"/>
  <c r="H165" i="8"/>
  <c r="H151" i="8"/>
  <c r="H260" i="8"/>
  <c r="J260" i="8"/>
  <c r="H262" i="8"/>
  <c r="L156" i="3"/>
  <c r="J156" i="3"/>
  <c r="K156" i="3"/>
  <c r="I189" i="3"/>
  <c r="V52" i="5"/>
  <c r="T52" i="5"/>
  <c r="K203" i="3"/>
  <c r="J203" i="3"/>
  <c r="K201" i="3"/>
  <c r="J201" i="3"/>
  <c r="N77" i="24"/>
  <c r="N75" i="24"/>
  <c r="N76" i="24"/>
  <c r="N55" i="33"/>
  <c r="N52" i="33"/>
  <c r="N54" i="33"/>
  <c r="N53" i="33"/>
  <c r="I29" i="25"/>
  <c r="L30" i="25" s="1"/>
  <c r="G7" i="25"/>
  <c r="I73" i="25"/>
  <c r="J8" i="25"/>
  <c r="I51" i="25"/>
  <c r="L52" i="25" s="1"/>
  <c r="L64" i="25"/>
  <c r="L60" i="25"/>
  <c r="L56" i="25"/>
  <c r="L85" i="25"/>
  <c r="L81" i="25"/>
  <c r="L65" i="25"/>
  <c r="L63" i="25"/>
  <c r="L40" i="25"/>
  <c r="L36" i="25"/>
  <c r="L33" i="25"/>
  <c r="L31" i="25"/>
  <c r="L62" i="25"/>
  <c r="L53" i="25"/>
  <c r="L80" i="25"/>
  <c r="L79" i="25"/>
  <c r="L77" i="25"/>
  <c r="L59" i="25"/>
  <c r="L78" i="25"/>
  <c r="L57" i="25"/>
  <c r="L41" i="25"/>
  <c r="L83" i="25"/>
  <c r="L75" i="25"/>
  <c r="L42" i="25"/>
  <c r="L37" i="25"/>
  <c r="L61" i="25"/>
  <c r="L58" i="25"/>
  <c r="L38" i="25"/>
  <c r="L32" i="25"/>
  <c r="L86" i="25"/>
  <c r="L76" i="25"/>
  <c r="L43" i="25"/>
  <c r="L34" i="25"/>
  <c r="L87" i="25"/>
  <c r="L35" i="25"/>
  <c r="L82" i="25"/>
  <c r="L54" i="25"/>
  <c r="L39" i="25"/>
  <c r="L84" i="25"/>
  <c r="N33" i="33"/>
  <c r="N30" i="33"/>
  <c r="N32" i="33"/>
  <c r="N31" i="33"/>
  <c r="N75" i="33"/>
  <c r="N76" i="33"/>
  <c r="N77" i="33"/>
  <c r="N74" i="33"/>
  <c r="K29" i="24"/>
  <c r="I7" i="24"/>
  <c r="K161" i="24"/>
  <c r="K205" i="24"/>
  <c r="K117" i="24"/>
  <c r="L8" i="24"/>
  <c r="K73" i="24"/>
  <c r="K139" i="24"/>
  <c r="K51" i="24"/>
  <c r="K253" i="24"/>
  <c r="K227" i="24"/>
  <c r="K183" i="24"/>
  <c r="K95" i="24"/>
  <c r="N53" i="24"/>
  <c r="N55" i="24"/>
  <c r="N54" i="24"/>
  <c r="Z7" i="19"/>
  <c r="T7" i="19"/>
  <c r="H19" i="10"/>
  <c r="H15" i="10"/>
  <c r="H8" i="10"/>
  <c r="H18" i="10"/>
  <c r="E7" i="10"/>
  <c r="H14" i="10"/>
  <c r="H9" i="10"/>
  <c r="H11" i="10"/>
  <c r="N147" i="19"/>
  <c r="N133" i="19"/>
  <c r="N121" i="19"/>
  <c r="N119" i="19"/>
  <c r="N107" i="19"/>
  <c r="N105" i="19"/>
  <c r="N93" i="19"/>
  <c r="N79" i="19"/>
  <c r="P75" i="19"/>
  <c r="N77" i="19"/>
  <c r="N65" i="19"/>
  <c r="N135" i="19"/>
  <c r="N161" i="19"/>
  <c r="N51" i="19"/>
  <c r="N63" i="19"/>
  <c r="P62" i="19"/>
  <c r="N37" i="19"/>
  <c r="P25" i="19"/>
  <c r="P20" i="19"/>
  <c r="M7" i="19"/>
  <c r="N35" i="19"/>
  <c r="P14" i="19"/>
  <c r="P39" i="19"/>
  <c r="N149" i="19"/>
  <c r="N49" i="19"/>
  <c r="N23" i="19"/>
  <c r="P40" i="19"/>
  <c r="P26" i="19"/>
  <c r="N21" i="19"/>
  <c r="P7" i="19"/>
  <c r="P42" i="19"/>
  <c r="F133" i="19"/>
  <c r="F121" i="19"/>
  <c r="F119" i="19"/>
  <c r="F107" i="19"/>
  <c r="F105" i="19"/>
  <c r="F93" i="19"/>
  <c r="F91" i="19"/>
  <c r="F79" i="19"/>
  <c r="H73" i="19"/>
  <c r="H70" i="19"/>
  <c r="F77" i="19"/>
  <c r="F65" i="19"/>
  <c r="H141" i="19"/>
  <c r="F149" i="19"/>
  <c r="F63" i="19"/>
  <c r="F49" i="19"/>
  <c r="F147" i="19"/>
  <c r="F23" i="19"/>
  <c r="F135" i="19"/>
  <c r="H39" i="19"/>
  <c r="F21" i="19"/>
  <c r="H16" i="19"/>
  <c r="E7" i="19"/>
  <c r="F51" i="19"/>
  <c r="F37" i="19"/>
  <c r="F9" i="19"/>
  <c r="F35" i="19"/>
  <c r="H20" i="19"/>
  <c r="L87" i="8"/>
  <c r="L63" i="8"/>
  <c r="L55" i="8"/>
  <c r="L62" i="8"/>
  <c r="L61" i="8"/>
  <c r="L60" i="8"/>
  <c r="L54" i="8"/>
  <c r="L58" i="8"/>
  <c r="L59" i="8"/>
  <c r="L52" i="8"/>
  <c r="L64" i="8"/>
  <c r="L56" i="8"/>
  <c r="L53" i="8"/>
  <c r="L65" i="8"/>
  <c r="L57" i="8"/>
  <c r="J52" i="8"/>
  <c r="J65" i="8"/>
  <c r="J64" i="8"/>
  <c r="J63" i="8"/>
  <c r="J55" i="8"/>
  <c r="J87" i="8"/>
  <c r="J60" i="8"/>
  <c r="J62" i="8"/>
  <c r="J61" i="8"/>
  <c r="J54" i="8"/>
  <c r="J58" i="8"/>
  <c r="J57" i="8"/>
  <c r="J56" i="8"/>
  <c r="J53" i="8"/>
  <c r="J59" i="8"/>
  <c r="L206" i="8"/>
  <c r="J84" i="8"/>
  <c r="J80" i="8"/>
  <c r="J77" i="8"/>
  <c r="J75" i="8"/>
  <c r="J82" i="8"/>
  <c r="J76" i="8"/>
  <c r="J81" i="8"/>
  <c r="J79" i="8"/>
  <c r="J74" i="8"/>
  <c r="J78" i="8"/>
  <c r="J85" i="8"/>
  <c r="J83" i="8"/>
  <c r="J86" i="8"/>
  <c r="N54" i="8"/>
  <c r="N53" i="8"/>
  <c r="N55" i="8"/>
  <c r="N52" i="8"/>
  <c r="L96" i="8"/>
  <c r="H85" i="8"/>
  <c r="H81" i="8"/>
  <c r="H84" i="8"/>
  <c r="H83" i="8"/>
  <c r="H82" i="8"/>
  <c r="H76" i="8"/>
  <c r="H79" i="8"/>
  <c r="H75" i="8"/>
  <c r="H80" i="8"/>
  <c r="H74" i="8"/>
  <c r="H77" i="8"/>
  <c r="H86" i="8"/>
  <c r="H78" i="8"/>
  <c r="N16" i="42"/>
  <c r="L16" i="42"/>
  <c r="M16" i="42"/>
  <c r="J196" i="3"/>
  <c r="K196" i="3"/>
  <c r="J149" i="14"/>
  <c r="I149" i="14"/>
  <c r="J37" i="14"/>
  <c r="I37" i="14"/>
  <c r="J16" i="43"/>
  <c r="I16" i="43"/>
  <c r="H16" i="43"/>
  <c r="O129" i="37"/>
  <c r="N129" i="37"/>
  <c r="M129" i="37"/>
  <c r="K129" i="37"/>
  <c r="L129" i="37"/>
  <c r="X23" i="19"/>
  <c r="J65" i="14"/>
  <c r="I65" i="14"/>
  <c r="K23" i="17"/>
  <c r="J23" i="17"/>
  <c r="I23" i="17"/>
  <c r="J68" i="2"/>
  <c r="L68" i="2"/>
  <c r="K68" i="2"/>
  <c r="K190" i="3"/>
  <c r="J190" i="3"/>
  <c r="K138" i="43"/>
  <c r="N16" i="43"/>
  <c r="M16" i="43"/>
  <c r="L16" i="43"/>
  <c r="H129" i="37"/>
  <c r="G129" i="37"/>
  <c r="I129" i="37"/>
  <c r="X65" i="19"/>
  <c r="J163" i="14"/>
  <c r="I163" i="14"/>
  <c r="J51" i="14"/>
  <c r="I51" i="14"/>
  <c r="K51" i="17"/>
  <c r="J51" i="17"/>
  <c r="I51" i="17"/>
  <c r="R16" i="43"/>
  <c r="Q16" i="43"/>
  <c r="P16" i="43"/>
  <c r="T16" i="43"/>
  <c r="S16" i="43"/>
  <c r="I23" i="14"/>
  <c r="J23" i="14"/>
  <c r="J135" i="14"/>
  <c r="I135" i="14"/>
  <c r="J186" i="3"/>
  <c r="K186" i="3"/>
  <c r="K192" i="3"/>
  <c r="J192" i="3"/>
  <c r="T16" i="42"/>
  <c r="S16" i="42"/>
  <c r="R16" i="42"/>
  <c r="Q16" i="42"/>
  <c r="P16" i="42"/>
  <c r="J121" i="14"/>
  <c r="I121" i="14"/>
  <c r="F57" i="12"/>
  <c r="J188" i="3"/>
  <c r="K188" i="3"/>
  <c r="J16" i="42"/>
  <c r="I16" i="42"/>
  <c r="H16" i="42"/>
  <c r="K144" i="43"/>
  <c r="M11" i="37"/>
  <c r="L11" i="37"/>
  <c r="K11" i="37"/>
  <c r="X9" i="19"/>
  <c r="J107" i="14"/>
  <c r="I107" i="14"/>
  <c r="K149" i="17"/>
  <c r="J149" i="17"/>
  <c r="I149" i="17"/>
  <c r="J18" i="2"/>
  <c r="K18" i="2"/>
  <c r="K17" i="2"/>
  <c r="J17" i="2"/>
  <c r="H57" i="8"/>
  <c r="H53" i="8"/>
  <c r="H56" i="8"/>
  <c r="H65" i="8"/>
  <c r="H63" i="8"/>
  <c r="H64" i="8"/>
  <c r="H55" i="8"/>
  <c r="H62" i="8"/>
  <c r="H87" i="8"/>
  <c r="H60" i="8"/>
  <c r="H54" i="8"/>
  <c r="H59" i="8"/>
  <c r="H52" i="8"/>
  <c r="H61" i="8"/>
  <c r="H58" i="8"/>
  <c r="K141" i="43"/>
  <c r="J93" i="14"/>
  <c r="I93" i="14"/>
  <c r="J67" i="2"/>
  <c r="K67" i="2"/>
  <c r="J194" i="3"/>
  <c r="K194" i="3"/>
  <c r="E51" i="8"/>
  <c r="F8" i="8"/>
  <c r="F279" i="8"/>
  <c r="F238" i="8"/>
  <c r="F212" i="8"/>
  <c r="F197" i="8"/>
  <c r="F171" i="8"/>
  <c r="F170" i="8"/>
  <c r="F164" i="8"/>
  <c r="F145" i="8"/>
  <c r="F144" i="8"/>
  <c r="F141" i="8"/>
  <c r="F129" i="8"/>
  <c r="F121" i="8"/>
  <c r="E117" i="8"/>
  <c r="F118" i="8" s="1"/>
  <c r="F103" i="8"/>
  <c r="F278" i="8"/>
  <c r="F263" i="8"/>
  <c r="F262" i="8"/>
  <c r="F236" i="8"/>
  <c r="F230" i="8"/>
  <c r="F211" i="8"/>
  <c r="F210" i="8"/>
  <c r="F207" i="8"/>
  <c r="F195" i="8"/>
  <c r="F187" i="8"/>
  <c r="E183" i="8"/>
  <c r="F184" i="8" s="1"/>
  <c r="F169" i="8"/>
  <c r="F128" i="8"/>
  <c r="F102" i="8"/>
  <c r="E73" i="8"/>
  <c r="F284" i="8"/>
  <c r="F258" i="8"/>
  <c r="F217" i="8"/>
  <c r="E205" i="8"/>
  <c r="F206" i="8" s="1"/>
  <c r="F150" i="8"/>
  <c r="F124" i="8"/>
  <c r="F108" i="8"/>
  <c r="F277" i="8"/>
  <c r="F276" i="8"/>
  <c r="F273" i="8"/>
  <c r="F261" i="8"/>
  <c r="F253" i="8"/>
  <c r="E249" i="8"/>
  <c r="F250" i="8" s="1"/>
  <c r="F235" i="8"/>
  <c r="F194" i="8"/>
  <c r="F168" i="8"/>
  <c r="F153" i="8"/>
  <c r="F152" i="8"/>
  <c r="F127" i="8"/>
  <c r="F126" i="8"/>
  <c r="F120" i="8"/>
  <c r="F101" i="8"/>
  <c r="F100" i="8"/>
  <c r="F97" i="8"/>
  <c r="E29" i="8"/>
  <c r="F30" i="8" s="1"/>
  <c r="F191" i="8"/>
  <c r="F109" i="8"/>
  <c r="F260" i="8"/>
  <c r="F234" i="8"/>
  <c r="F219" i="8"/>
  <c r="F218" i="8"/>
  <c r="F193" i="8"/>
  <c r="F192" i="8"/>
  <c r="F186" i="8"/>
  <c r="F167" i="8"/>
  <c r="F166" i="8"/>
  <c r="F163" i="8"/>
  <c r="F151" i="8"/>
  <c r="F143" i="8"/>
  <c r="E139" i="8"/>
  <c r="F140" i="8" s="1"/>
  <c r="F125" i="8"/>
  <c r="F285" i="8"/>
  <c r="F259" i="8"/>
  <c r="F252" i="8"/>
  <c r="F233" i="8"/>
  <c r="F232" i="8"/>
  <c r="F229" i="8"/>
  <c r="F209" i="8"/>
  <c r="F282" i="8"/>
  <c r="F256" i="8"/>
  <c r="F241" i="8"/>
  <c r="F215" i="8"/>
  <c r="F208" i="8"/>
  <c r="F189" i="8"/>
  <c r="F185" i="8"/>
  <c r="F173" i="8"/>
  <c r="F165" i="8"/>
  <c r="E161" i="8"/>
  <c r="F162" i="8" s="1"/>
  <c r="F147" i="8"/>
  <c r="F106" i="8"/>
  <c r="F257" i="8"/>
  <c r="F216" i="8"/>
  <c r="F175" i="8"/>
  <c r="F123" i="8"/>
  <c r="F130" i="8"/>
  <c r="F99" i="8"/>
  <c r="E95" i="8"/>
  <c r="F96" i="8" s="1"/>
  <c r="F281" i="8"/>
  <c r="F274" i="8"/>
  <c r="F239" i="8"/>
  <c r="F174" i="8"/>
  <c r="F122" i="8"/>
  <c r="F119" i="8"/>
  <c r="F280" i="8"/>
  <c r="F146" i="8"/>
  <c r="F190" i="8"/>
  <c r="F231" i="8"/>
  <c r="F105" i="8"/>
  <c r="F98" i="8"/>
  <c r="F283" i="8"/>
  <c r="E227" i="8"/>
  <c r="F228" i="8" s="1"/>
  <c r="F149" i="8"/>
  <c r="F142" i="8"/>
  <c r="F275" i="8"/>
  <c r="E271" i="8"/>
  <c r="F272" i="8" s="1"/>
  <c r="F104" i="8"/>
  <c r="C7" i="8"/>
  <c r="F254" i="8"/>
  <c r="F148" i="8"/>
  <c r="F107" i="8"/>
  <c r="K139" i="43"/>
  <c r="K142" i="43"/>
  <c r="G11" i="37"/>
  <c r="I11" i="37"/>
  <c r="H11" i="37"/>
  <c r="O11" i="37"/>
  <c r="T11" i="37"/>
  <c r="Q11" i="37"/>
  <c r="S11" i="37"/>
  <c r="P11" i="37"/>
  <c r="R11" i="37"/>
  <c r="J79" i="14"/>
  <c r="I79" i="14"/>
  <c r="X134" i="18"/>
  <c r="Y134" i="18"/>
  <c r="L74" i="25" l="1"/>
  <c r="J60" i="18"/>
  <c r="K144" i="42"/>
  <c r="K137" i="42"/>
  <c r="K142" i="42"/>
  <c r="J68" i="18"/>
  <c r="J137" i="18"/>
  <c r="J42" i="18"/>
  <c r="J57" i="18"/>
  <c r="K140" i="42"/>
  <c r="J140" i="18"/>
  <c r="J38" i="18"/>
  <c r="J66" i="18"/>
  <c r="J143" i="18"/>
  <c r="J109" i="18"/>
  <c r="J79" i="18"/>
  <c r="J130" i="18"/>
  <c r="J117" i="18"/>
  <c r="J39" i="18"/>
  <c r="J86" i="18"/>
  <c r="J98" i="18"/>
  <c r="J96" i="18"/>
  <c r="J24" i="18"/>
  <c r="J136" i="18"/>
  <c r="J56" i="18"/>
  <c r="J135" i="18"/>
  <c r="J54" i="18"/>
  <c r="J67" i="18"/>
  <c r="J58" i="18"/>
  <c r="J53" i="18"/>
  <c r="J29" i="18"/>
  <c r="J123" i="18"/>
  <c r="J149" i="18"/>
  <c r="J89" i="18"/>
  <c r="J124" i="18"/>
  <c r="J154" i="18"/>
  <c r="J14" i="18"/>
  <c r="J116" i="18"/>
  <c r="J32" i="18"/>
  <c r="J145" i="18"/>
  <c r="J103" i="18"/>
  <c r="J127" i="18"/>
  <c r="J73" i="18"/>
  <c r="J84" i="18"/>
  <c r="J72" i="18"/>
  <c r="J83" i="18"/>
  <c r="J112" i="18"/>
  <c r="J30" i="18"/>
  <c r="J102" i="18"/>
  <c r="J28" i="18"/>
  <c r="J31" i="18"/>
  <c r="J47" i="18"/>
  <c r="J93" i="18"/>
  <c r="J138" i="18"/>
  <c r="J157" i="18"/>
  <c r="J69" i="18"/>
  <c r="J82" i="18"/>
  <c r="J71" i="18"/>
  <c r="J128" i="18"/>
  <c r="J37" i="18"/>
  <c r="J12" i="18"/>
  <c r="J108" i="18"/>
  <c r="J111" i="18"/>
  <c r="J13" i="18"/>
  <c r="J17" i="18"/>
  <c r="J110" i="18"/>
  <c r="J11" i="18"/>
  <c r="J142" i="18"/>
  <c r="J65" i="18"/>
  <c r="J121" i="18"/>
  <c r="J41" i="18"/>
  <c r="J159" i="18"/>
  <c r="J18" i="18"/>
  <c r="J131" i="18"/>
  <c r="J114" i="18"/>
  <c r="J16" i="18"/>
  <c r="J81" i="18"/>
  <c r="J150" i="18"/>
  <c r="J94" i="18"/>
  <c r="J101" i="18"/>
  <c r="J100" i="18"/>
  <c r="J55" i="18"/>
  <c r="J59" i="18"/>
  <c r="J125" i="18"/>
  <c r="J75" i="18"/>
  <c r="J19" i="18"/>
  <c r="J95" i="18"/>
  <c r="J23" i="18"/>
  <c r="J26" i="18"/>
  <c r="J129" i="18"/>
  <c r="J51" i="18"/>
  <c r="J87" i="18"/>
  <c r="J153" i="18"/>
  <c r="J44" i="18"/>
  <c r="J43" i="18"/>
  <c r="J158" i="18"/>
  <c r="J80" i="18"/>
  <c r="J85" i="18"/>
  <c r="J155" i="18"/>
  <c r="J107" i="18"/>
  <c r="J156" i="18"/>
  <c r="J152" i="18"/>
  <c r="J10" i="18"/>
  <c r="J151" i="18"/>
  <c r="J46" i="18"/>
  <c r="J97" i="18"/>
  <c r="J122" i="18"/>
  <c r="J141" i="18"/>
  <c r="J88" i="18"/>
  <c r="J144" i="18"/>
  <c r="J9" i="18"/>
  <c r="K154" i="16"/>
  <c r="K158" i="16"/>
  <c r="K76" i="16"/>
  <c r="K144" i="16"/>
  <c r="K130" i="16"/>
  <c r="K69" i="16"/>
  <c r="K72" i="16"/>
  <c r="K62" i="16"/>
  <c r="J82" i="19"/>
  <c r="J130" i="19"/>
  <c r="J111" i="19"/>
  <c r="K74" i="16"/>
  <c r="R33" i="18"/>
  <c r="J99" i="19"/>
  <c r="J47" i="19"/>
  <c r="R115" i="19"/>
  <c r="R55" i="19"/>
  <c r="R59" i="19"/>
  <c r="K116" i="16"/>
  <c r="R108" i="18"/>
  <c r="R71" i="18"/>
  <c r="J46" i="19"/>
  <c r="J128" i="19"/>
  <c r="J98" i="19"/>
  <c r="J45" i="19"/>
  <c r="R154" i="19"/>
  <c r="R139" i="19"/>
  <c r="R138" i="19"/>
  <c r="K44" i="16"/>
  <c r="R85" i="18"/>
  <c r="J127" i="19"/>
  <c r="J87" i="19"/>
  <c r="R124" i="19"/>
  <c r="R16" i="19"/>
  <c r="R149" i="18"/>
  <c r="R136" i="18"/>
  <c r="K94" i="17"/>
  <c r="J115" i="19"/>
  <c r="J17" i="19"/>
  <c r="R90" i="19"/>
  <c r="R73" i="18"/>
  <c r="R42" i="18"/>
  <c r="R102" i="18"/>
  <c r="J114" i="19"/>
  <c r="K41" i="17"/>
  <c r="R11" i="19"/>
  <c r="K126" i="16"/>
  <c r="K125" i="16"/>
  <c r="K104" i="16"/>
  <c r="K59" i="16"/>
  <c r="K153" i="16"/>
  <c r="K151" i="16"/>
  <c r="K97" i="16"/>
  <c r="K42" i="16"/>
  <c r="K85" i="16"/>
  <c r="K83" i="16"/>
  <c r="K40" i="16"/>
  <c r="K28" i="16"/>
  <c r="J123" i="19"/>
  <c r="J13" i="19"/>
  <c r="K160" i="16"/>
  <c r="R39" i="18"/>
  <c r="R14" i="18"/>
  <c r="J41" i="19"/>
  <c r="J56" i="19"/>
  <c r="R75" i="18"/>
  <c r="J136" i="19"/>
  <c r="R103" i="19"/>
  <c r="R101" i="18"/>
  <c r="R83" i="18"/>
  <c r="R94" i="19"/>
  <c r="R144" i="19"/>
  <c r="K73" i="16"/>
  <c r="R45" i="18"/>
  <c r="R54" i="18"/>
  <c r="K130" i="17"/>
  <c r="J139" i="19"/>
  <c r="R112" i="19"/>
  <c r="R66" i="19"/>
  <c r="R70" i="19"/>
  <c r="K159" i="16"/>
  <c r="W14" i="16"/>
  <c r="K95" i="17"/>
  <c r="K42" i="17"/>
  <c r="Y47" i="18"/>
  <c r="Y9" i="18"/>
  <c r="J157" i="19"/>
  <c r="J76" i="19"/>
  <c r="J158" i="19"/>
  <c r="R100" i="19"/>
  <c r="R158" i="19"/>
  <c r="R61" i="19"/>
  <c r="R43" i="19"/>
  <c r="K141" i="41"/>
  <c r="K157" i="16"/>
  <c r="K61" i="16"/>
  <c r="K141" i="16"/>
  <c r="K13" i="16"/>
  <c r="K53" i="16"/>
  <c r="K129" i="16"/>
  <c r="K39" i="16"/>
  <c r="K70" i="16"/>
  <c r="K140" i="16"/>
  <c r="K24" i="16"/>
  <c r="J90" i="19"/>
  <c r="J53" i="19"/>
  <c r="J142" i="19"/>
  <c r="J81" i="19"/>
  <c r="J55" i="19"/>
  <c r="J66" i="19"/>
  <c r="R135" i="18"/>
  <c r="R84" i="18"/>
  <c r="J118" i="19"/>
  <c r="J160" i="19"/>
  <c r="R142" i="19"/>
  <c r="R160" i="19"/>
  <c r="R30" i="18"/>
  <c r="R74" i="18"/>
  <c r="R100" i="18"/>
  <c r="J117" i="19"/>
  <c r="R87" i="19"/>
  <c r="R33" i="19"/>
  <c r="R150" i="18"/>
  <c r="R18" i="18"/>
  <c r="R127" i="18"/>
  <c r="K139" i="17"/>
  <c r="J97" i="19"/>
  <c r="J11" i="19"/>
  <c r="R19" i="19"/>
  <c r="K102" i="16"/>
  <c r="R141" i="18"/>
  <c r="R72" i="18"/>
  <c r="K152" i="17"/>
  <c r="K159" i="17"/>
  <c r="K43" i="17"/>
  <c r="J137" i="19"/>
  <c r="J18" i="19"/>
  <c r="K57" i="17"/>
  <c r="W12" i="17"/>
  <c r="Y43" i="18"/>
  <c r="J138" i="19"/>
  <c r="J25" i="19"/>
  <c r="R122" i="19"/>
  <c r="K142" i="41"/>
  <c r="K141" i="42"/>
  <c r="K138" i="42"/>
  <c r="K145" i="41"/>
  <c r="K94" i="16"/>
  <c r="K75" i="16"/>
  <c r="K136" i="16"/>
  <c r="K15" i="16"/>
  <c r="J26" i="19"/>
  <c r="R9" i="18"/>
  <c r="J38" i="19"/>
  <c r="J122" i="19"/>
  <c r="J100" i="19"/>
  <c r="J132" i="19"/>
  <c r="J80" i="19"/>
  <c r="R89" i="18"/>
  <c r="R121" i="18"/>
  <c r="R104" i="19"/>
  <c r="R80" i="19"/>
  <c r="R28" i="19"/>
  <c r="W13" i="17"/>
  <c r="R27" i="19"/>
  <c r="J152" i="19"/>
  <c r="J71" i="19"/>
  <c r="J52" i="19"/>
  <c r="R125" i="19"/>
  <c r="K12" i="16"/>
  <c r="R88" i="18"/>
  <c r="J116" i="19"/>
  <c r="J151" i="19"/>
  <c r="K34" i="17"/>
  <c r="R113" i="19"/>
  <c r="R76" i="19"/>
  <c r="J146" i="19"/>
  <c r="R67" i="18"/>
  <c r="J104" i="19"/>
  <c r="J30" i="19"/>
  <c r="K114" i="16"/>
  <c r="W16" i="16"/>
  <c r="R114" i="18"/>
  <c r="R15" i="18"/>
  <c r="R29" i="18"/>
  <c r="Y95" i="18"/>
  <c r="J103" i="19"/>
  <c r="J40" i="19"/>
  <c r="K139" i="42"/>
  <c r="K29" i="16"/>
  <c r="K80" i="16"/>
  <c r="K84" i="16"/>
  <c r="K60" i="16"/>
  <c r="K103" i="16"/>
  <c r="K98" i="16"/>
  <c r="K46" i="16"/>
  <c r="K47" i="16"/>
  <c r="K41" i="16"/>
  <c r="K25" i="16"/>
  <c r="K124" i="16"/>
  <c r="K127" i="16"/>
  <c r="J112" i="19"/>
  <c r="J59" i="19"/>
  <c r="J72" i="19"/>
  <c r="J34" i="19"/>
  <c r="J32" i="19"/>
  <c r="R103" i="18"/>
  <c r="R95" i="18"/>
  <c r="R25" i="18"/>
  <c r="R95" i="19"/>
  <c r="K31" i="16"/>
  <c r="R99" i="18"/>
  <c r="R46" i="18"/>
  <c r="J27" i="19"/>
  <c r="R145" i="19"/>
  <c r="R129" i="18"/>
  <c r="J150" i="19"/>
  <c r="J54" i="19"/>
  <c r="R137" i="19"/>
  <c r="R101" i="19"/>
  <c r="R143" i="19"/>
  <c r="R73" i="19"/>
  <c r="R15" i="19"/>
  <c r="R70" i="18"/>
  <c r="R57" i="18"/>
  <c r="K151" i="17"/>
  <c r="K122" i="17"/>
  <c r="Y156" i="18"/>
  <c r="Y115" i="18"/>
  <c r="R152" i="19"/>
  <c r="R56" i="19"/>
  <c r="R45" i="19"/>
  <c r="K143" i="41"/>
  <c r="K68" i="16"/>
  <c r="K55" i="16"/>
  <c r="K99" i="16"/>
  <c r="K67" i="16"/>
  <c r="K90" i="16"/>
  <c r="K155" i="16"/>
  <c r="J113" i="19"/>
  <c r="J61" i="19"/>
  <c r="J24" i="19"/>
  <c r="J48" i="19"/>
  <c r="J58" i="19"/>
  <c r="R124" i="18"/>
  <c r="R107" i="18"/>
  <c r="J110" i="19"/>
  <c r="R126" i="19"/>
  <c r="R141" i="19"/>
  <c r="R57" i="19"/>
  <c r="J109" i="19"/>
  <c r="J29" i="19"/>
  <c r="R156" i="19"/>
  <c r="R34" i="19"/>
  <c r="R138" i="18"/>
  <c r="J33" i="19"/>
  <c r="J143" i="19"/>
  <c r="J28" i="19"/>
  <c r="R86" i="19"/>
  <c r="R17" i="19"/>
  <c r="R82" i="18"/>
  <c r="R144" i="18"/>
  <c r="R79" i="18"/>
  <c r="R58" i="18"/>
  <c r="R110" i="18"/>
  <c r="K82" i="17"/>
  <c r="J126" i="19"/>
  <c r="J83" i="19"/>
  <c r="J88" i="19"/>
  <c r="K86" i="17"/>
  <c r="R53" i="18"/>
  <c r="Y38" i="18"/>
  <c r="J125" i="19"/>
  <c r="J95" i="19"/>
  <c r="R89" i="19"/>
  <c r="K139" i="41"/>
  <c r="K144" i="41"/>
  <c r="K140" i="41"/>
  <c r="K145" i="42"/>
  <c r="F131" i="8"/>
  <c r="H131" i="8"/>
  <c r="F172" i="8"/>
  <c r="H172" i="8"/>
  <c r="F213" i="8"/>
  <c r="H213" i="8"/>
  <c r="C29" i="8"/>
  <c r="D30" i="8" s="1"/>
  <c r="C227" i="8"/>
  <c r="D228" i="8" s="1"/>
  <c r="C117" i="8"/>
  <c r="D118" i="8" s="1"/>
  <c r="D8" i="8"/>
  <c r="C139" i="8"/>
  <c r="D140" i="8" s="1"/>
  <c r="C183" i="8"/>
  <c r="D184" i="8" s="1"/>
  <c r="C73" i="8"/>
  <c r="D74" i="8" s="1"/>
  <c r="C249" i="8"/>
  <c r="D250" i="8" s="1"/>
  <c r="C271" i="8"/>
  <c r="D272" i="8" s="1"/>
  <c r="C95" i="8"/>
  <c r="D96" i="8" s="1"/>
  <c r="C51" i="8"/>
  <c r="C205" i="8"/>
  <c r="D206" i="8" s="1"/>
  <c r="C161" i="8"/>
  <c r="D162" i="8" s="1"/>
  <c r="F36" i="8"/>
  <c r="H36" i="8"/>
  <c r="F251" i="8"/>
  <c r="H251" i="8"/>
  <c r="F20" i="8"/>
  <c r="H20" i="8"/>
  <c r="F255" i="8"/>
  <c r="H255" i="8"/>
  <c r="F17" i="8"/>
  <c r="H17" i="8"/>
  <c r="F34" i="8"/>
  <c r="H34" i="8"/>
  <c r="F11" i="8"/>
  <c r="H11" i="8"/>
  <c r="F18" i="8"/>
  <c r="H18" i="8"/>
  <c r="F19" i="8"/>
  <c r="H19" i="8"/>
  <c r="F31" i="8"/>
  <c r="H31" i="8"/>
  <c r="F35" i="8"/>
  <c r="H35" i="8"/>
  <c r="F188" i="8"/>
  <c r="H188" i="8"/>
  <c r="F214" i="8"/>
  <c r="H214" i="8"/>
  <c r="F240" i="8"/>
  <c r="H240" i="8"/>
  <c r="F21" i="8"/>
  <c r="H21" i="8"/>
  <c r="F12" i="8"/>
  <c r="H12" i="8"/>
  <c r="F39" i="8"/>
  <c r="H39" i="8"/>
  <c r="F32" i="8"/>
  <c r="H32" i="8"/>
  <c r="F38" i="8"/>
  <c r="H38" i="8"/>
  <c r="F9" i="8"/>
  <c r="H9" i="8"/>
  <c r="F13" i="8"/>
  <c r="H13" i="8"/>
  <c r="F40" i="8"/>
  <c r="H40" i="8"/>
  <c r="F14" i="8"/>
  <c r="H14" i="8"/>
  <c r="F15" i="8"/>
  <c r="H15" i="8"/>
  <c r="F33" i="8"/>
  <c r="H33" i="8"/>
  <c r="F42" i="8"/>
  <c r="H42" i="8"/>
  <c r="F86" i="8"/>
  <c r="F82" i="8"/>
  <c r="F78" i="8"/>
  <c r="F76" i="8"/>
  <c r="F85" i="8"/>
  <c r="F77" i="8"/>
  <c r="F84" i="8"/>
  <c r="F81" i="8"/>
  <c r="F83" i="8"/>
  <c r="F74" i="8"/>
  <c r="F79" i="8"/>
  <c r="F75" i="8"/>
  <c r="F80" i="8"/>
  <c r="F237" i="8"/>
  <c r="H237" i="8"/>
  <c r="F10" i="8"/>
  <c r="H10" i="8"/>
  <c r="F16" i="8"/>
  <c r="H16" i="8"/>
  <c r="F43" i="8"/>
  <c r="H43" i="8"/>
  <c r="F196" i="8"/>
  <c r="H196" i="8"/>
  <c r="F37" i="8"/>
  <c r="H37" i="8"/>
  <c r="F41" i="8"/>
  <c r="H41" i="8"/>
  <c r="F87" i="8"/>
  <c r="F60" i="8"/>
  <c r="F59" i="8"/>
  <c r="F54" i="8"/>
  <c r="F52" i="8"/>
  <c r="F58" i="8"/>
  <c r="F57" i="8"/>
  <c r="F53" i="8"/>
  <c r="F56" i="8"/>
  <c r="F65" i="8"/>
  <c r="F62" i="8"/>
  <c r="F61" i="8"/>
  <c r="F64" i="8"/>
  <c r="F63" i="8"/>
  <c r="F55" i="8"/>
  <c r="E147" i="19"/>
  <c r="E105" i="19"/>
  <c r="E149" i="19"/>
  <c r="E133" i="19"/>
  <c r="E107" i="19"/>
  <c r="E79" i="19"/>
  <c r="E161" i="19"/>
  <c r="E77" i="19"/>
  <c r="E65" i="19"/>
  <c r="E51" i="19"/>
  <c r="E91" i="19"/>
  <c r="E63" i="19"/>
  <c r="D7" i="19"/>
  <c r="E93" i="19"/>
  <c r="E23" i="19"/>
  <c r="E49" i="19"/>
  <c r="E135" i="19"/>
  <c r="E37" i="19"/>
  <c r="E35" i="19"/>
  <c r="E121" i="19"/>
  <c r="E119" i="19"/>
  <c r="E9" i="19"/>
  <c r="E21" i="19"/>
  <c r="F161" i="19"/>
  <c r="H153" i="19"/>
  <c r="N9" i="19"/>
  <c r="P10" i="19"/>
  <c r="M161" i="19"/>
  <c r="M135" i="19"/>
  <c r="M147" i="19"/>
  <c r="M119" i="19"/>
  <c r="M93" i="19"/>
  <c r="M121" i="19"/>
  <c r="M105" i="19"/>
  <c r="M149" i="19"/>
  <c r="M91" i="19"/>
  <c r="M77" i="19"/>
  <c r="M51" i="19"/>
  <c r="M133" i="19"/>
  <c r="M107" i="19"/>
  <c r="M65" i="19"/>
  <c r="M79" i="19"/>
  <c r="M37" i="19"/>
  <c r="M9" i="19"/>
  <c r="L7" i="19"/>
  <c r="M63" i="19"/>
  <c r="M35" i="19"/>
  <c r="M49" i="19"/>
  <c r="M23" i="19"/>
  <c r="M21" i="19"/>
  <c r="N91" i="19"/>
  <c r="P83" i="19"/>
  <c r="F21" i="10"/>
  <c r="F17" i="10"/>
  <c r="F13" i="10"/>
  <c r="F20" i="10"/>
  <c r="F16" i="10"/>
  <c r="F12" i="10"/>
  <c r="F10" i="10"/>
  <c r="F9" i="10"/>
  <c r="F11" i="10"/>
  <c r="F18" i="10"/>
  <c r="C7" i="10"/>
  <c r="F15" i="10"/>
  <c r="F8" i="10"/>
  <c r="F19" i="10"/>
  <c r="F14" i="10"/>
  <c r="H13" i="10"/>
  <c r="J13" i="10"/>
  <c r="H17" i="10"/>
  <c r="J17" i="10"/>
  <c r="H21" i="10"/>
  <c r="J21" i="10"/>
  <c r="H10" i="10"/>
  <c r="J10" i="10"/>
  <c r="H12" i="10"/>
  <c r="J12" i="10"/>
  <c r="H16" i="10"/>
  <c r="J16" i="10"/>
  <c r="H20" i="10"/>
  <c r="J20" i="10"/>
  <c r="U23" i="19"/>
  <c r="Z10" i="19"/>
  <c r="U9" i="19"/>
  <c r="Z27" i="19"/>
  <c r="U35" i="19"/>
  <c r="Z35" i="19" s="1"/>
  <c r="Z41" i="19"/>
  <c r="U49" i="19"/>
  <c r="Z49" i="19" s="1"/>
  <c r="U63" i="19"/>
  <c r="U65" i="19"/>
  <c r="Z65" i="19" s="1"/>
  <c r="Z66" i="19"/>
  <c r="Z38" i="19"/>
  <c r="U37" i="19"/>
  <c r="Z37" i="19" s="1"/>
  <c r="T149" i="19"/>
  <c r="T161" i="19"/>
  <c r="T135" i="19"/>
  <c r="T121" i="19"/>
  <c r="T133" i="19"/>
  <c r="T107" i="19"/>
  <c r="T119" i="19"/>
  <c r="T93" i="19"/>
  <c r="T65" i="19"/>
  <c r="T35" i="19"/>
  <c r="T9" i="19"/>
  <c r="T91" i="19"/>
  <c r="T37" i="19"/>
  <c r="T147" i="19"/>
  <c r="T77" i="19"/>
  <c r="S7" i="19"/>
  <c r="T51" i="19"/>
  <c r="T63" i="19"/>
  <c r="T49" i="19"/>
  <c r="T23" i="19"/>
  <c r="T21" i="19"/>
  <c r="T105" i="19"/>
  <c r="T79" i="19"/>
  <c r="U51" i="19"/>
  <c r="Z51" i="19" s="1"/>
  <c r="Z52" i="19"/>
  <c r="Z122" i="19"/>
  <c r="U121" i="19"/>
  <c r="U21" i="19"/>
  <c r="Z21" i="19" s="1"/>
  <c r="Z80" i="19"/>
  <c r="U79" i="19"/>
  <c r="Z79" i="19" s="1"/>
  <c r="U105" i="19"/>
  <c r="Z105" i="19" s="1"/>
  <c r="Z97" i="19"/>
  <c r="U93" i="19"/>
  <c r="Z93" i="19" s="1"/>
  <c r="U119" i="19"/>
  <c r="Z111" i="19"/>
  <c r="U77" i="19"/>
  <c r="Z77" i="19" s="1"/>
  <c r="Z69" i="19"/>
  <c r="U91" i="19"/>
  <c r="Z91" i="19" s="1"/>
  <c r="Z83" i="19"/>
  <c r="Z108" i="19"/>
  <c r="U107" i="19"/>
  <c r="U133" i="19"/>
  <c r="Z133" i="19" s="1"/>
  <c r="U147" i="19"/>
  <c r="Z147" i="19" s="1"/>
  <c r="Z139" i="19"/>
  <c r="Z136" i="19"/>
  <c r="U135" i="19"/>
  <c r="Z135" i="19" s="1"/>
  <c r="U161" i="19"/>
  <c r="Z161" i="19" s="1"/>
  <c r="U149" i="19"/>
  <c r="Z150" i="19"/>
  <c r="L59" i="24"/>
  <c r="L58" i="24"/>
  <c r="L57" i="24"/>
  <c r="L53" i="24"/>
  <c r="L56" i="24"/>
  <c r="L65" i="24"/>
  <c r="L60" i="24"/>
  <c r="L63" i="24"/>
  <c r="L61" i="24"/>
  <c r="L62" i="24"/>
  <c r="L64" i="24"/>
  <c r="L55" i="24"/>
  <c r="L87" i="24"/>
  <c r="L54" i="24"/>
  <c r="L85" i="24"/>
  <c r="L81" i="24"/>
  <c r="L86" i="24"/>
  <c r="L77" i="24"/>
  <c r="L84" i="24"/>
  <c r="L83" i="24"/>
  <c r="L82" i="24"/>
  <c r="L76" i="24"/>
  <c r="L80" i="24"/>
  <c r="L75" i="24"/>
  <c r="L79" i="24"/>
  <c r="L78" i="24"/>
  <c r="I227" i="24"/>
  <c r="I51" i="24"/>
  <c r="I161" i="24"/>
  <c r="G7" i="24"/>
  <c r="I205" i="24"/>
  <c r="I117" i="24"/>
  <c r="J8" i="24"/>
  <c r="I253" i="24"/>
  <c r="I183" i="24"/>
  <c r="I95" i="24"/>
  <c r="I139" i="24"/>
  <c r="I29" i="24"/>
  <c r="I73" i="24"/>
  <c r="L55" i="25"/>
  <c r="N55" i="25"/>
  <c r="G73" i="25"/>
  <c r="G51" i="25"/>
  <c r="G29" i="25"/>
  <c r="J30" i="25" s="1"/>
  <c r="E7" i="25"/>
  <c r="H8" i="25" s="1"/>
  <c r="K189" i="3"/>
  <c r="J189" i="3"/>
  <c r="K193" i="3"/>
  <c r="J193" i="3"/>
  <c r="J202" i="3"/>
  <c r="K202" i="3"/>
  <c r="K191" i="3"/>
  <c r="J191" i="3"/>
  <c r="K206" i="3"/>
  <c r="J206" i="3"/>
  <c r="K195" i="3"/>
  <c r="J195" i="3"/>
  <c r="K198" i="3"/>
  <c r="J198" i="3"/>
  <c r="K187" i="3"/>
  <c r="J187" i="3"/>
  <c r="J43" i="2"/>
  <c r="K43" i="2"/>
  <c r="J46" i="2"/>
  <c r="K46" i="2"/>
  <c r="K123" i="3"/>
  <c r="J123" i="3"/>
  <c r="J117" i="3"/>
  <c r="K117" i="3"/>
  <c r="K128" i="3"/>
  <c r="J128" i="3"/>
  <c r="J65" i="16"/>
  <c r="I65" i="16"/>
  <c r="K65" i="16"/>
  <c r="K149" i="16"/>
  <c r="J149" i="16"/>
  <c r="I149" i="16"/>
  <c r="K35" i="16"/>
  <c r="J35" i="16"/>
  <c r="I35" i="16"/>
  <c r="I90" i="18"/>
  <c r="J90" i="18"/>
  <c r="J76" i="18"/>
  <c r="I76" i="18"/>
  <c r="J50" i="18"/>
  <c r="I50" i="18"/>
  <c r="J34" i="18"/>
  <c r="I34" i="18"/>
  <c r="K118" i="3"/>
  <c r="J118" i="3"/>
  <c r="J129" i="3"/>
  <c r="K129" i="3"/>
  <c r="K37" i="16"/>
  <c r="J37" i="16"/>
  <c r="I37" i="16"/>
  <c r="K119" i="16"/>
  <c r="J119" i="16"/>
  <c r="I119" i="16"/>
  <c r="K121" i="16"/>
  <c r="J121" i="16"/>
  <c r="I121" i="16"/>
  <c r="K107" i="16"/>
  <c r="J107" i="16"/>
  <c r="I107" i="16"/>
  <c r="I48" i="18"/>
  <c r="J48" i="18"/>
  <c r="I62" i="18"/>
  <c r="J62" i="18"/>
  <c r="J120" i="18"/>
  <c r="I120" i="18"/>
  <c r="J22" i="18"/>
  <c r="I22" i="18"/>
  <c r="K119" i="3"/>
  <c r="J119" i="3"/>
  <c r="K130" i="3"/>
  <c r="J130" i="3"/>
  <c r="J9" i="16"/>
  <c r="I9" i="16"/>
  <c r="K9" i="16"/>
  <c r="K19" i="16"/>
  <c r="K86" i="16"/>
  <c r="K142" i="16"/>
  <c r="K45" i="16"/>
  <c r="K71" i="16"/>
  <c r="K33" i="16"/>
  <c r="K112" i="16"/>
  <c r="J133" i="16"/>
  <c r="I133" i="16"/>
  <c r="K133" i="16"/>
  <c r="K93" i="16"/>
  <c r="J93" i="16"/>
  <c r="I93" i="16"/>
  <c r="K79" i="16"/>
  <c r="J79" i="16"/>
  <c r="I79" i="16"/>
  <c r="I64" i="18"/>
  <c r="J64" i="18"/>
  <c r="I134" i="18"/>
  <c r="J134" i="18"/>
  <c r="J146" i="18"/>
  <c r="I146" i="18"/>
  <c r="K131" i="3"/>
  <c r="J131" i="3"/>
  <c r="J120" i="3"/>
  <c r="K120" i="3"/>
  <c r="K51" i="16"/>
  <c r="J51" i="16"/>
  <c r="I51" i="16"/>
  <c r="J160" i="18"/>
  <c r="I160" i="18"/>
  <c r="I92" i="18"/>
  <c r="J92" i="18"/>
  <c r="J118" i="18"/>
  <c r="I118" i="18"/>
  <c r="I104" i="18"/>
  <c r="J104" i="18"/>
  <c r="V20" i="13"/>
  <c r="U20" i="13"/>
  <c r="W20" i="13"/>
  <c r="K124" i="3"/>
  <c r="J124" i="3"/>
  <c r="J113" i="3"/>
  <c r="K113" i="3"/>
  <c r="K132" i="3"/>
  <c r="J132" i="3"/>
  <c r="J121" i="3"/>
  <c r="K121" i="3"/>
  <c r="K161" i="16"/>
  <c r="J161" i="16"/>
  <c r="I161" i="16"/>
  <c r="K63" i="16"/>
  <c r="J63" i="16"/>
  <c r="I63" i="16"/>
  <c r="K105" i="16"/>
  <c r="J105" i="16"/>
  <c r="I105" i="16"/>
  <c r="J21" i="16"/>
  <c r="I21" i="16"/>
  <c r="K21" i="16"/>
  <c r="J106" i="18"/>
  <c r="I106" i="18"/>
  <c r="J8" i="18"/>
  <c r="I8" i="18"/>
  <c r="J45" i="18"/>
  <c r="J125" i="3"/>
  <c r="K125" i="3"/>
  <c r="K114" i="3"/>
  <c r="J114" i="3"/>
  <c r="J133" i="3"/>
  <c r="K133" i="3"/>
  <c r="K122" i="3"/>
  <c r="J122" i="3"/>
  <c r="K49" i="16"/>
  <c r="J49" i="16"/>
  <c r="I49" i="16"/>
  <c r="K44" i="2"/>
  <c r="J44" i="2"/>
  <c r="K126" i="3"/>
  <c r="J126" i="3"/>
  <c r="K115" i="3"/>
  <c r="J115" i="3"/>
  <c r="I135" i="16"/>
  <c r="J135" i="16"/>
  <c r="K135" i="16"/>
  <c r="I91" i="16"/>
  <c r="K91" i="16"/>
  <c r="J91" i="16"/>
  <c r="K77" i="16"/>
  <c r="J77" i="16"/>
  <c r="I77" i="16"/>
  <c r="K23" i="16"/>
  <c r="J23" i="16"/>
  <c r="I23" i="16"/>
  <c r="J78" i="18"/>
  <c r="I78" i="18"/>
  <c r="I132" i="18"/>
  <c r="J132" i="18"/>
  <c r="K45" i="2"/>
  <c r="J45" i="2"/>
  <c r="K42" i="2"/>
  <c r="J42" i="2"/>
  <c r="K127" i="3"/>
  <c r="J127" i="3"/>
  <c r="K116" i="3"/>
  <c r="J116" i="3"/>
  <c r="I118" i="13"/>
  <c r="J118" i="13"/>
  <c r="K118" i="13"/>
  <c r="Q64" i="18"/>
  <c r="R64" i="18"/>
  <c r="R76" i="18"/>
  <c r="Q76" i="18"/>
  <c r="Q48" i="18"/>
  <c r="R48" i="18"/>
  <c r="R50" i="18"/>
  <c r="Q50" i="18"/>
  <c r="Q92" i="18"/>
  <c r="R92" i="18"/>
  <c r="Q104" i="18"/>
  <c r="R104" i="18"/>
  <c r="Q22" i="18"/>
  <c r="R22" i="18"/>
  <c r="K146" i="13"/>
  <c r="J146" i="13"/>
  <c r="I146" i="13"/>
  <c r="J54" i="12"/>
  <c r="I54" i="12"/>
  <c r="L54" i="12"/>
  <c r="K54" i="12"/>
  <c r="I147" i="15"/>
  <c r="K147" i="15"/>
  <c r="L147" i="15"/>
  <c r="J147" i="15"/>
  <c r="M147" i="15"/>
  <c r="I21" i="15"/>
  <c r="K21" i="15"/>
  <c r="J21" i="15"/>
  <c r="L21" i="15"/>
  <c r="M21" i="15"/>
  <c r="J63" i="17"/>
  <c r="I63" i="17"/>
  <c r="K63" i="17"/>
  <c r="J21" i="17"/>
  <c r="I21" i="17"/>
  <c r="K21" i="17"/>
  <c r="R135" i="19"/>
  <c r="P135" i="19"/>
  <c r="J119" i="17"/>
  <c r="K119" i="17"/>
  <c r="I119" i="17"/>
  <c r="Y106" i="18"/>
  <c r="X106" i="18"/>
  <c r="X120" i="18"/>
  <c r="Y120" i="18"/>
  <c r="X22" i="18"/>
  <c r="Y22" i="18"/>
  <c r="Y34" i="18"/>
  <c r="X34" i="18"/>
  <c r="Y92" i="18"/>
  <c r="X92" i="18"/>
  <c r="H93" i="19"/>
  <c r="J93" i="19"/>
  <c r="J9" i="19"/>
  <c r="H9" i="19"/>
  <c r="J153" i="19"/>
  <c r="J141" i="19"/>
  <c r="J39" i="19"/>
  <c r="J73" i="19"/>
  <c r="J20" i="19"/>
  <c r="J70" i="19"/>
  <c r="J16" i="19"/>
  <c r="J23" i="19"/>
  <c r="H23" i="19"/>
  <c r="K161" i="17"/>
  <c r="J161" i="17"/>
  <c r="I161" i="17"/>
  <c r="P49" i="19"/>
  <c r="R49" i="19"/>
  <c r="P149" i="19"/>
  <c r="R149" i="19"/>
  <c r="I50" i="21"/>
  <c r="H50" i="21"/>
  <c r="J20" i="18"/>
  <c r="I20" i="18"/>
  <c r="J160" i="13"/>
  <c r="K160" i="13"/>
  <c r="I160" i="13"/>
  <c r="R160" i="18"/>
  <c r="Q160" i="18"/>
  <c r="K104" i="13"/>
  <c r="J104" i="13"/>
  <c r="I104" i="13"/>
  <c r="M105" i="15"/>
  <c r="L105" i="15"/>
  <c r="K105" i="15"/>
  <c r="J105" i="15"/>
  <c r="I105" i="15"/>
  <c r="I133" i="17"/>
  <c r="J133" i="17"/>
  <c r="K133" i="17"/>
  <c r="X148" i="18"/>
  <c r="Y148" i="18"/>
  <c r="Y36" i="18"/>
  <c r="X36" i="18"/>
  <c r="J21" i="19"/>
  <c r="H21" i="19"/>
  <c r="Y48" i="18"/>
  <c r="X48" i="18"/>
  <c r="P51" i="19"/>
  <c r="R51" i="19"/>
  <c r="X135" i="19"/>
  <c r="X63" i="19"/>
  <c r="X35" i="19"/>
  <c r="K91" i="22"/>
  <c r="L91" i="22"/>
  <c r="J91" i="22"/>
  <c r="K147" i="16"/>
  <c r="J147" i="16"/>
  <c r="I147" i="16"/>
  <c r="I36" i="18"/>
  <c r="J36" i="18"/>
  <c r="Q36" i="18"/>
  <c r="R36" i="18"/>
  <c r="R34" i="18"/>
  <c r="Q34" i="18"/>
  <c r="R8" i="18"/>
  <c r="Q8" i="18"/>
  <c r="R43" i="18"/>
  <c r="R128" i="18"/>
  <c r="R93" i="18"/>
  <c r="R13" i="18"/>
  <c r="R157" i="18"/>
  <c r="R69" i="18"/>
  <c r="R81" i="18"/>
  <c r="R31" i="18"/>
  <c r="R12" i="18"/>
  <c r="R87" i="18"/>
  <c r="R17" i="18"/>
  <c r="R126" i="18"/>
  <c r="R86" i="18"/>
  <c r="R130" i="18"/>
  <c r="J56" i="12"/>
  <c r="I56" i="12"/>
  <c r="L56" i="12"/>
  <c r="K56" i="12"/>
  <c r="Y64" i="18"/>
  <c r="X64" i="18"/>
  <c r="X76" i="18"/>
  <c r="Y76" i="18"/>
  <c r="J37" i="19"/>
  <c r="H37" i="19"/>
  <c r="Y160" i="18"/>
  <c r="X160" i="18"/>
  <c r="X118" i="18"/>
  <c r="Y118" i="18"/>
  <c r="H121" i="19"/>
  <c r="J121" i="19"/>
  <c r="H119" i="19"/>
  <c r="J119" i="19"/>
  <c r="H79" i="19"/>
  <c r="J79" i="19"/>
  <c r="H63" i="19"/>
  <c r="J63" i="19"/>
  <c r="H77" i="19"/>
  <c r="J77" i="19"/>
  <c r="H65" i="19"/>
  <c r="J65" i="19"/>
  <c r="P107" i="19"/>
  <c r="R107" i="19"/>
  <c r="P105" i="19"/>
  <c r="R105" i="19"/>
  <c r="P91" i="19"/>
  <c r="R91" i="19"/>
  <c r="P77" i="19"/>
  <c r="R77" i="19"/>
  <c r="P161" i="19"/>
  <c r="R161" i="19"/>
  <c r="R9" i="19"/>
  <c r="P9" i="19"/>
  <c r="R83" i="19"/>
  <c r="R42" i="19"/>
  <c r="R14" i="19"/>
  <c r="R10" i="19"/>
  <c r="R75" i="19"/>
  <c r="R39" i="19"/>
  <c r="R20" i="19"/>
  <c r="R25" i="19"/>
  <c r="R26" i="19"/>
  <c r="R40" i="19"/>
  <c r="R62" i="19"/>
  <c r="R21" i="19"/>
  <c r="P21" i="19"/>
  <c r="X107" i="19"/>
  <c r="X105" i="19"/>
  <c r="I92" i="21"/>
  <c r="H92" i="21"/>
  <c r="K77" i="22"/>
  <c r="J77" i="22"/>
  <c r="L77" i="22"/>
  <c r="L119" i="22"/>
  <c r="K119" i="22"/>
  <c r="J119" i="22"/>
  <c r="L49" i="22"/>
  <c r="K49" i="22"/>
  <c r="J49" i="22"/>
  <c r="U9" i="16"/>
  <c r="W9" i="16"/>
  <c r="V9" i="16"/>
  <c r="W10" i="16"/>
  <c r="W18" i="16"/>
  <c r="W11" i="16"/>
  <c r="W19" i="16"/>
  <c r="U21" i="16"/>
  <c r="V21" i="16"/>
  <c r="W21" i="16"/>
  <c r="R134" i="18"/>
  <c r="Q134" i="18"/>
  <c r="R132" i="18"/>
  <c r="Q132" i="18"/>
  <c r="R20" i="18"/>
  <c r="Q20" i="18"/>
  <c r="R106" i="18"/>
  <c r="Q106" i="18"/>
  <c r="T23" i="14"/>
  <c r="S23" i="14"/>
  <c r="R120" i="18"/>
  <c r="Q120" i="18"/>
  <c r="L55" i="12"/>
  <c r="K55" i="12"/>
  <c r="I55" i="12"/>
  <c r="J55" i="12"/>
  <c r="M133" i="15"/>
  <c r="J133" i="15"/>
  <c r="I133" i="15"/>
  <c r="L133" i="15"/>
  <c r="K133" i="15"/>
  <c r="J161" i="15"/>
  <c r="I161" i="15"/>
  <c r="L161" i="15"/>
  <c r="K161" i="15"/>
  <c r="M161" i="15"/>
  <c r="M91" i="15"/>
  <c r="L91" i="15"/>
  <c r="K91" i="15"/>
  <c r="J91" i="15"/>
  <c r="I91" i="15"/>
  <c r="J107" i="17"/>
  <c r="I107" i="17"/>
  <c r="K107" i="17"/>
  <c r="H49" i="19"/>
  <c r="J49" i="19"/>
  <c r="K35" i="17"/>
  <c r="I35" i="17"/>
  <c r="J35" i="17"/>
  <c r="J77" i="17"/>
  <c r="I77" i="17"/>
  <c r="K77" i="17"/>
  <c r="X146" i="18"/>
  <c r="Y146" i="18"/>
  <c r="P79" i="19"/>
  <c r="R79" i="19"/>
  <c r="P63" i="19"/>
  <c r="R63" i="19"/>
  <c r="X147" i="19"/>
  <c r="X37" i="19"/>
  <c r="H120" i="21"/>
  <c r="I120" i="21"/>
  <c r="I134" i="21"/>
  <c r="H134" i="21"/>
  <c r="K105" i="22"/>
  <c r="J105" i="22"/>
  <c r="L105" i="22"/>
  <c r="I148" i="18"/>
  <c r="J148" i="18"/>
  <c r="K76" i="13"/>
  <c r="I76" i="13"/>
  <c r="J76" i="13"/>
  <c r="K20" i="13"/>
  <c r="J20" i="13"/>
  <c r="I20" i="13"/>
  <c r="J34" i="13"/>
  <c r="K34" i="13"/>
  <c r="I34" i="13"/>
  <c r="K62" i="13"/>
  <c r="J62" i="13"/>
  <c r="I62" i="13"/>
  <c r="J132" i="13"/>
  <c r="I132" i="13"/>
  <c r="K132" i="13"/>
  <c r="I35" i="15"/>
  <c r="M35" i="15"/>
  <c r="L35" i="15"/>
  <c r="K35" i="15"/>
  <c r="J35" i="15"/>
  <c r="L77" i="15"/>
  <c r="K77" i="15"/>
  <c r="J77" i="15"/>
  <c r="I77" i="15"/>
  <c r="M77" i="15"/>
  <c r="K79" i="17"/>
  <c r="J79" i="17"/>
  <c r="I79" i="17"/>
  <c r="K91" i="17"/>
  <c r="J91" i="17"/>
  <c r="I91" i="17"/>
  <c r="Y21" i="15"/>
  <c r="X21" i="15"/>
  <c r="W21" i="15"/>
  <c r="U9" i="17"/>
  <c r="W9" i="17"/>
  <c r="V9" i="17"/>
  <c r="W10" i="17"/>
  <c r="W19" i="17"/>
  <c r="W16" i="17"/>
  <c r="W20" i="17"/>
  <c r="U21" i="17"/>
  <c r="V21" i="17"/>
  <c r="W21" i="17"/>
  <c r="Y50" i="18"/>
  <c r="X50" i="18"/>
  <c r="R35" i="19"/>
  <c r="P35" i="19"/>
  <c r="Y78" i="18"/>
  <c r="X78" i="18"/>
  <c r="X90" i="18"/>
  <c r="Y90" i="18"/>
  <c r="X20" i="18"/>
  <c r="Y20" i="18"/>
  <c r="J161" i="19"/>
  <c r="H161" i="19"/>
  <c r="H135" i="19"/>
  <c r="J135" i="19"/>
  <c r="H51" i="19"/>
  <c r="J51" i="19"/>
  <c r="P133" i="19"/>
  <c r="R133" i="19"/>
  <c r="P147" i="19"/>
  <c r="R147" i="19"/>
  <c r="R23" i="19"/>
  <c r="P23" i="19"/>
  <c r="X79" i="19"/>
  <c r="X133" i="19"/>
  <c r="X149" i="19"/>
  <c r="X51" i="19"/>
  <c r="X91" i="19"/>
  <c r="J35" i="22"/>
  <c r="L35" i="22"/>
  <c r="K35" i="22"/>
  <c r="R146" i="18"/>
  <c r="Q146" i="18"/>
  <c r="K63" i="15"/>
  <c r="J63" i="15"/>
  <c r="I63" i="15"/>
  <c r="M63" i="15"/>
  <c r="L63" i="15"/>
  <c r="J9" i="17"/>
  <c r="I9" i="17"/>
  <c r="K9" i="17"/>
  <c r="K67" i="17"/>
  <c r="K46" i="17"/>
  <c r="K146" i="17"/>
  <c r="K24" i="17"/>
  <c r="K80" i="17"/>
  <c r="K11" i="17"/>
  <c r="K110" i="17"/>
  <c r="K89" i="17"/>
  <c r="K136" i="17"/>
  <c r="K158" i="17"/>
  <c r="K20" i="17"/>
  <c r="K59" i="17"/>
  <c r="K27" i="17"/>
  <c r="K55" i="17"/>
  <c r="K32" i="17"/>
  <c r="K114" i="17"/>
  <c r="K58" i="17"/>
  <c r="K54" i="17"/>
  <c r="K84" i="17"/>
  <c r="K33" i="17"/>
  <c r="K52" i="17"/>
  <c r="K150" i="17"/>
  <c r="K17" i="17"/>
  <c r="K26" i="17"/>
  <c r="K140" i="17"/>
  <c r="K153" i="17"/>
  <c r="K111" i="17"/>
  <c r="K25" i="17"/>
  <c r="K81" i="17"/>
  <c r="K45" i="17"/>
  <c r="K88" i="17"/>
  <c r="K68" i="17"/>
  <c r="K60" i="17"/>
  <c r="K85" i="17"/>
  <c r="K61" i="17"/>
  <c r="K129" i="17"/>
  <c r="K132" i="17"/>
  <c r="K154" i="17"/>
  <c r="K53" i="17"/>
  <c r="K131" i="17"/>
  <c r="K103" i="17"/>
  <c r="K102" i="17"/>
  <c r="K128" i="17"/>
  <c r="K157" i="17"/>
  <c r="K135" i="17"/>
  <c r="J135" i="17"/>
  <c r="I135" i="17"/>
  <c r="K147" i="17"/>
  <c r="J147" i="17"/>
  <c r="I147" i="17"/>
  <c r="K37" i="17"/>
  <c r="J37" i="17"/>
  <c r="I37" i="17"/>
  <c r="Y62" i="18"/>
  <c r="X62" i="18"/>
  <c r="H107" i="19"/>
  <c r="J107" i="19"/>
  <c r="H105" i="19"/>
  <c r="J105" i="19"/>
  <c r="J35" i="19"/>
  <c r="H35" i="19"/>
  <c r="P93" i="19"/>
  <c r="R93" i="19"/>
  <c r="X93" i="19"/>
  <c r="X49" i="19"/>
  <c r="I148" i="21"/>
  <c r="H148" i="21"/>
  <c r="R90" i="18"/>
  <c r="Q90" i="18"/>
  <c r="Q148" i="18"/>
  <c r="R148" i="18"/>
  <c r="R78" i="18"/>
  <c r="Q78" i="18"/>
  <c r="R62" i="18"/>
  <c r="Q62" i="18"/>
  <c r="R118" i="18"/>
  <c r="Q118" i="18"/>
  <c r="J48" i="13"/>
  <c r="I48" i="13"/>
  <c r="K48" i="13"/>
  <c r="I65" i="17"/>
  <c r="K65" i="17"/>
  <c r="J65" i="17"/>
  <c r="R37" i="19"/>
  <c r="P37" i="19"/>
  <c r="K93" i="17"/>
  <c r="J93" i="17"/>
  <c r="I93" i="17"/>
  <c r="X132" i="18"/>
  <c r="Y132" i="18"/>
  <c r="X104" i="18"/>
  <c r="Y104" i="18"/>
  <c r="H149" i="19"/>
  <c r="J149" i="19"/>
  <c r="H91" i="19"/>
  <c r="J91" i="19"/>
  <c r="J147" i="19"/>
  <c r="H147" i="19"/>
  <c r="P65" i="19"/>
  <c r="R65" i="19"/>
  <c r="X21" i="22"/>
  <c r="W21" i="22"/>
  <c r="V21" i="22"/>
  <c r="X21" i="19"/>
  <c r="I22" i="21"/>
  <c r="H22" i="21"/>
  <c r="J63" i="22"/>
  <c r="L63" i="22"/>
  <c r="K63" i="22"/>
  <c r="M119" i="15"/>
  <c r="L119" i="15"/>
  <c r="I119" i="15"/>
  <c r="J119" i="15"/>
  <c r="K119" i="15"/>
  <c r="I90" i="13"/>
  <c r="K90" i="13"/>
  <c r="J90" i="13"/>
  <c r="L53" i="12"/>
  <c r="K53" i="12"/>
  <c r="I53" i="12"/>
  <c r="J53" i="12"/>
  <c r="H57" i="12"/>
  <c r="J49" i="15"/>
  <c r="I49" i="15"/>
  <c r="M49" i="15"/>
  <c r="L49" i="15"/>
  <c r="K49" i="15"/>
  <c r="I121" i="17"/>
  <c r="K121" i="17"/>
  <c r="J121" i="17"/>
  <c r="Y8" i="18"/>
  <c r="X8" i="18"/>
  <c r="Y11" i="18"/>
  <c r="Y96" i="18"/>
  <c r="Y67" i="18"/>
  <c r="Y122" i="18"/>
  <c r="Y153" i="18"/>
  <c r="Y79" i="18"/>
  <c r="Y155" i="18"/>
  <c r="Y41" i="18"/>
  <c r="Y30" i="18"/>
  <c r="Y137" i="18"/>
  <c r="Y108" i="18"/>
  <c r="Y23" i="18"/>
  <c r="Y102" i="18"/>
  <c r="Y136" i="18"/>
  <c r="Y101" i="18"/>
  <c r="Y152" i="18"/>
  <c r="Y31" i="18"/>
  <c r="Y145" i="18"/>
  <c r="Y84" i="18"/>
  <c r="Y135" i="18"/>
  <c r="Y19" i="18"/>
  <c r="Y14" i="18"/>
  <c r="Y16" i="18"/>
  <c r="Y65" i="18"/>
  <c r="Y138" i="18"/>
  <c r="J133" i="19"/>
  <c r="H133" i="19"/>
  <c r="J49" i="17"/>
  <c r="I49" i="17"/>
  <c r="K49" i="17"/>
  <c r="K105" i="17"/>
  <c r="J105" i="17"/>
  <c r="I105" i="17"/>
  <c r="P121" i="19"/>
  <c r="R121" i="19"/>
  <c r="P119" i="19"/>
  <c r="R119" i="19"/>
  <c r="X121" i="19"/>
  <c r="X119" i="19"/>
  <c r="X161" i="19"/>
  <c r="X77" i="19"/>
  <c r="I78" i="21"/>
  <c r="H78" i="21"/>
  <c r="H64" i="21"/>
  <c r="I64" i="21"/>
  <c r="L161" i="22"/>
  <c r="J161" i="22"/>
  <c r="K161" i="22"/>
  <c r="L133" i="22"/>
  <c r="K133" i="22"/>
  <c r="J133" i="22"/>
  <c r="K147" i="22"/>
  <c r="J147" i="22"/>
  <c r="L147" i="22"/>
  <c r="L21" i="22"/>
  <c r="K21" i="22"/>
  <c r="J21" i="22"/>
  <c r="J132" i="27"/>
  <c r="K132" i="27"/>
  <c r="I132" i="27"/>
  <c r="K90" i="26"/>
  <c r="J90" i="26"/>
  <c r="I90" i="26"/>
  <c r="I20" i="26"/>
  <c r="K20" i="26"/>
  <c r="J20" i="26"/>
  <c r="K118" i="26"/>
  <c r="J118" i="26"/>
  <c r="I118" i="26"/>
  <c r="I146" i="41"/>
  <c r="H146" i="41"/>
  <c r="K146" i="41" s="1"/>
  <c r="G146" i="41"/>
  <c r="I106" i="21"/>
  <c r="H106" i="21"/>
  <c r="K90" i="27"/>
  <c r="J90" i="27"/>
  <c r="I90" i="27"/>
  <c r="K104" i="26"/>
  <c r="I104" i="26"/>
  <c r="J104" i="26"/>
  <c r="K118" i="28"/>
  <c r="J118" i="28"/>
  <c r="M118" i="28"/>
  <c r="L118" i="28"/>
  <c r="I118" i="28"/>
  <c r="M34" i="28"/>
  <c r="K34" i="28"/>
  <c r="I34" i="28"/>
  <c r="L34" i="28"/>
  <c r="J34" i="28"/>
  <c r="I90" i="28"/>
  <c r="M90" i="28"/>
  <c r="L90" i="28"/>
  <c r="K90" i="28"/>
  <c r="J90" i="28"/>
  <c r="S16" i="41"/>
  <c r="T16" i="41"/>
  <c r="Q16" i="41"/>
  <c r="P16" i="41"/>
  <c r="R16" i="41"/>
  <c r="L132" i="28"/>
  <c r="K132" i="28"/>
  <c r="M132" i="28"/>
  <c r="J132" i="28"/>
  <c r="I132" i="28"/>
  <c r="H36" i="21"/>
  <c r="I36" i="21"/>
  <c r="K76" i="26"/>
  <c r="J76" i="26"/>
  <c r="I76" i="26"/>
  <c r="J104" i="28"/>
  <c r="I104" i="28"/>
  <c r="K104" i="28"/>
  <c r="L104" i="28"/>
  <c r="M104" i="28"/>
  <c r="L48" i="28"/>
  <c r="K48" i="28"/>
  <c r="J48" i="28"/>
  <c r="I48" i="28"/>
  <c r="M48" i="28"/>
  <c r="M146" i="42"/>
  <c r="L146" i="42"/>
  <c r="O146" i="42"/>
  <c r="N146" i="42"/>
  <c r="J20" i="27"/>
  <c r="K20" i="27"/>
  <c r="I20" i="27"/>
  <c r="M16" i="41"/>
  <c r="L16" i="41"/>
  <c r="N16" i="41"/>
  <c r="K160" i="27"/>
  <c r="J160" i="27"/>
  <c r="I160" i="27"/>
  <c r="K118" i="27"/>
  <c r="J118" i="27"/>
  <c r="I118" i="27"/>
  <c r="K76" i="27"/>
  <c r="I76" i="27"/>
  <c r="J76" i="27"/>
  <c r="I160" i="26"/>
  <c r="K160" i="26"/>
  <c r="J160" i="26"/>
  <c r="O146" i="43"/>
  <c r="N146" i="43"/>
  <c r="L146" i="43"/>
  <c r="M146" i="43"/>
  <c r="K146" i="27"/>
  <c r="J146" i="27"/>
  <c r="I146" i="27"/>
  <c r="K48" i="26"/>
  <c r="J48" i="26"/>
  <c r="I48" i="26"/>
  <c r="I146" i="42"/>
  <c r="H146" i="42"/>
  <c r="K146" i="42" s="1"/>
  <c r="G146" i="42"/>
  <c r="Q22" i="21"/>
  <c r="R22" i="21"/>
  <c r="I162" i="21"/>
  <c r="H162" i="21"/>
  <c r="J104" i="27"/>
  <c r="I104" i="27"/>
  <c r="K104" i="27"/>
  <c r="I132" i="26"/>
  <c r="K132" i="26"/>
  <c r="J132" i="26"/>
  <c r="K160" i="28"/>
  <c r="M160" i="28"/>
  <c r="J160" i="28"/>
  <c r="L160" i="28"/>
  <c r="I160" i="28"/>
  <c r="M20" i="28"/>
  <c r="L20" i="28"/>
  <c r="K20" i="28"/>
  <c r="J20" i="28"/>
  <c r="I20" i="28"/>
  <c r="I146" i="43"/>
  <c r="H146" i="43"/>
  <c r="K146" i="43" s="1"/>
  <c r="G146" i="43"/>
  <c r="K34" i="27"/>
  <c r="J34" i="27"/>
  <c r="I34" i="27"/>
  <c r="K146" i="26"/>
  <c r="J146" i="26"/>
  <c r="I146" i="26"/>
  <c r="J34" i="26"/>
  <c r="I34" i="26"/>
  <c r="K34" i="26"/>
  <c r="L146" i="41"/>
  <c r="O146" i="41"/>
  <c r="N146" i="41"/>
  <c r="M146" i="41"/>
  <c r="J16" i="41"/>
  <c r="I16" i="41"/>
  <c r="H16" i="41"/>
  <c r="M146" i="28"/>
  <c r="L146" i="28"/>
  <c r="I146" i="28"/>
  <c r="K146" i="28"/>
  <c r="J146" i="28"/>
  <c r="I62" i="28"/>
  <c r="J62" i="28"/>
  <c r="L62" i="28"/>
  <c r="M62" i="28"/>
  <c r="K62" i="28"/>
  <c r="I62" i="27"/>
  <c r="K62" i="27"/>
  <c r="J62" i="27"/>
  <c r="K48" i="27"/>
  <c r="I48" i="27"/>
  <c r="J48" i="27"/>
  <c r="J62" i="26"/>
  <c r="K62" i="26"/>
  <c r="I62" i="26"/>
  <c r="L76" i="28"/>
  <c r="J76" i="28"/>
  <c r="I76" i="28"/>
  <c r="M76" i="28"/>
  <c r="K76" i="28"/>
  <c r="J52" i="25" l="1"/>
  <c r="Z9" i="19"/>
  <c r="Z131" i="19"/>
  <c r="Z118" i="19"/>
  <c r="Z102" i="19"/>
  <c r="Z71" i="19"/>
  <c r="Z45" i="19"/>
  <c r="Z74" i="19"/>
  <c r="Z157" i="19"/>
  <c r="Z72" i="19"/>
  <c r="Z46" i="19"/>
  <c r="Z76" i="19"/>
  <c r="Z43" i="19"/>
  <c r="Z18" i="19"/>
  <c r="Z158" i="19"/>
  <c r="Z132" i="19"/>
  <c r="Z87" i="19"/>
  <c r="Z73" i="19"/>
  <c r="Z84" i="19"/>
  <c r="Z54" i="19"/>
  <c r="Z57" i="19"/>
  <c r="Z89" i="19"/>
  <c r="Z152" i="19"/>
  <c r="Z117" i="19"/>
  <c r="Z20" i="19"/>
  <c r="Z104" i="19"/>
  <c r="Z114" i="19"/>
  <c r="Z32" i="19"/>
  <c r="Z140" i="19"/>
  <c r="Z141" i="19"/>
  <c r="Z85" i="19"/>
  <c r="Z31" i="19"/>
  <c r="Z144" i="19"/>
  <c r="Z159" i="19"/>
  <c r="Z151" i="19"/>
  <c r="Z75" i="19"/>
  <c r="Z48" i="19"/>
  <c r="Z61" i="19"/>
  <c r="Z145" i="19"/>
  <c r="Z16" i="19"/>
  <c r="Z15" i="19"/>
  <c r="Z25" i="19"/>
  <c r="Z143" i="19"/>
  <c r="Z137" i="19"/>
  <c r="Z129" i="19"/>
  <c r="Z26" i="19"/>
  <c r="Z33" i="19"/>
  <c r="Z99" i="19"/>
  <c r="Z88" i="19"/>
  <c r="Z14" i="19"/>
  <c r="Z156" i="19"/>
  <c r="Z138" i="19"/>
  <c r="Z128" i="19"/>
  <c r="Z67" i="19"/>
  <c r="Z154" i="19"/>
  <c r="Z40" i="19"/>
  <c r="Z34" i="19"/>
  <c r="Z103" i="19"/>
  <c r="Z11" i="19"/>
  <c r="Z53" i="19"/>
  <c r="Z115" i="19"/>
  <c r="Z110" i="19"/>
  <c r="Z126" i="19"/>
  <c r="Z113" i="19"/>
  <c r="Z70" i="19"/>
  <c r="Z29" i="19"/>
  <c r="Z86" i="19"/>
  <c r="Z68" i="19"/>
  <c r="Z44" i="19"/>
  <c r="Z98" i="19"/>
  <c r="Z155" i="19"/>
  <c r="Z127" i="19"/>
  <c r="Z160" i="19"/>
  <c r="Z146" i="19"/>
  <c r="Z142" i="19"/>
  <c r="Z130" i="19"/>
  <c r="Z30" i="19"/>
  <c r="Z60" i="19"/>
  <c r="Z124" i="19"/>
  <c r="Z39" i="19"/>
  <c r="Z12" i="19"/>
  <c r="Z56" i="19"/>
  <c r="Z47" i="19"/>
  <c r="Z82" i="19"/>
  <c r="Z95" i="19"/>
  <c r="Z19" i="19"/>
  <c r="Z90" i="19"/>
  <c r="Z100" i="19"/>
  <c r="Z116" i="19"/>
  <c r="Z101" i="19"/>
  <c r="Z123" i="19"/>
  <c r="Z109" i="19"/>
  <c r="Z112" i="19"/>
  <c r="Z96" i="19"/>
  <c r="Z17" i="19"/>
  <c r="Z42" i="19"/>
  <c r="Z58" i="19"/>
  <c r="Z28" i="19"/>
  <c r="Z59" i="19"/>
  <c r="Z81" i="19"/>
  <c r="Z62" i="19"/>
  <c r="Z149" i="19"/>
  <c r="Z125" i="19"/>
  <c r="Z119" i="19"/>
  <c r="Z13" i="19"/>
  <c r="Z63" i="19"/>
  <c r="Z23" i="19"/>
  <c r="Z153" i="19"/>
  <c r="Z107" i="19"/>
  <c r="Z94" i="19"/>
  <c r="Z121" i="19"/>
  <c r="Z55" i="19"/>
  <c r="Z24" i="19"/>
  <c r="J74" i="25"/>
  <c r="L57" i="12"/>
  <c r="K57" i="12"/>
  <c r="I57" i="12"/>
  <c r="J57" i="12"/>
  <c r="E73" i="25"/>
  <c r="H74" i="25" s="1"/>
  <c r="E29" i="25"/>
  <c r="H30" i="25" s="1"/>
  <c r="C7" i="25"/>
  <c r="F8" i="25" s="1"/>
  <c r="E51" i="25"/>
  <c r="J86" i="24"/>
  <c r="J82" i="24"/>
  <c r="J78" i="24"/>
  <c r="J76" i="24"/>
  <c r="J85" i="24"/>
  <c r="J77" i="24"/>
  <c r="J84" i="24"/>
  <c r="J79" i="24"/>
  <c r="J75" i="24"/>
  <c r="J81" i="24"/>
  <c r="J80" i="24"/>
  <c r="J83" i="24"/>
  <c r="G253" i="24"/>
  <c r="G227" i="24"/>
  <c r="G205" i="24"/>
  <c r="G183" i="24"/>
  <c r="G95" i="24"/>
  <c r="G51" i="24"/>
  <c r="G161" i="24"/>
  <c r="E7" i="24"/>
  <c r="H8" i="24" s="1"/>
  <c r="G117" i="24"/>
  <c r="G73" i="24"/>
  <c r="G139" i="24"/>
  <c r="G29" i="24"/>
  <c r="J61" i="24"/>
  <c r="J87" i="24"/>
  <c r="J60" i="24"/>
  <c r="J59" i="24"/>
  <c r="J54" i="24"/>
  <c r="J58" i="24"/>
  <c r="J57" i="24"/>
  <c r="J53" i="24"/>
  <c r="J62" i="24"/>
  <c r="J56" i="24"/>
  <c r="J65" i="24"/>
  <c r="J63" i="24"/>
  <c r="J55" i="24"/>
  <c r="J64" i="24"/>
  <c r="Y158" i="19"/>
  <c r="S161" i="19"/>
  <c r="Y161" i="19" s="1"/>
  <c r="S149" i="19"/>
  <c r="Y149" i="19" s="1"/>
  <c r="S147" i="19"/>
  <c r="Y147" i="19" s="1"/>
  <c r="S135" i="19"/>
  <c r="Y135" i="19" s="1"/>
  <c r="S105" i="19"/>
  <c r="Y105" i="19" s="1"/>
  <c r="S133" i="19"/>
  <c r="Y133" i="19" s="1"/>
  <c r="S107" i="19"/>
  <c r="Y107" i="19" s="1"/>
  <c r="Y87" i="19"/>
  <c r="Y70" i="19"/>
  <c r="Y76" i="19"/>
  <c r="Y72" i="19"/>
  <c r="Y47" i="19"/>
  <c r="Y39" i="19"/>
  <c r="Y67" i="19"/>
  <c r="Y59" i="19"/>
  <c r="S119" i="19"/>
  <c r="Y119" i="19" s="1"/>
  <c r="S93" i="19"/>
  <c r="Y93" i="19" s="1"/>
  <c r="Y62" i="19"/>
  <c r="Y82" i="19"/>
  <c r="Y31" i="19"/>
  <c r="Y18" i="19"/>
  <c r="Y14" i="19"/>
  <c r="Y75" i="19"/>
  <c r="Y45" i="19"/>
  <c r="S121" i="19"/>
  <c r="Y121" i="19" s="1"/>
  <c r="S51" i="19"/>
  <c r="Y51" i="19" s="1"/>
  <c r="Y30" i="19"/>
  <c r="Y61" i="19"/>
  <c r="S37" i="19"/>
  <c r="Y37" i="19" s="1"/>
  <c r="Y19" i="19"/>
  <c r="Y48" i="19"/>
  <c r="Y26" i="19"/>
  <c r="Y57" i="19"/>
  <c r="S63" i="19"/>
  <c r="Y63" i="19" s="1"/>
  <c r="Y34" i="19"/>
  <c r="S79" i="19"/>
  <c r="Y79" i="19" s="1"/>
  <c r="Y28" i="19"/>
  <c r="Y15" i="19"/>
  <c r="Y32" i="19"/>
  <c r="Y17" i="19"/>
  <c r="Y11" i="19"/>
  <c r="Y53" i="19"/>
  <c r="Y7" i="19"/>
  <c r="C73" i="10"/>
  <c r="D74" i="10" s="1"/>
  <c r="C51" i="10"/>
  <c r="D52" i="10" s="1"/>
  <c r="E29" i="10"/>
  <c r="C29" i="10"/>
  <c r="D8" i="10"/>
  <c r="E51" i="10"/>
  <c r="E73" i="10"/>
  <c r="L149" i="19"/>
  <c r="L161" i="19"/>
  <c r="L135" i="19"/>
  <c r="L147" i="19"/>
  <c r="L121" i="19"/>
  <c r="L133" i="19"/>
  <c r="L107" i="19"/>
  <c r="L79" i="19"/>
  <c r="L77" i="19"/>
  <c r="L49" i="19"/>
  <c r="L21" i="19"/>
  <c r="L105" i="19"/>
  <c r="L119" i="19"/>
  <c r="L91" i="19"/>
  <c r="L23" i="19"/>
  <c r="L9" i="19"/>
  <c r="K7" i="19"/>
  <c r="L37" i="19"/>
  <c r="L63" i="19"/>
  <c r="L35" i="19"/>
  <c r="L51" i="19"/>
  <c r="L93" i="19"/>
  <c r="L65" i="19"/>
  <c r="D161" i="19"/>
  <c r="D135" i="19"/>
  <c r="D147" i="19"/>
  <c r="D121" i="19"/>
  <c r="D149" i="19"/>
  <c r="D133" i="19"/>
  <c r="D107" i="19"/>
  <c r="D79" i="19"/>
  <c r="D119" i="19"/>
  <c r="D93" i="19"/>
  <c r="D105" i="19"/>
  <c r="D65" i="19"/>
  <c r="D51" i="19"/>
  <c r="D91" i="19"/>
  <c r="D63" i="19"/>
  <c r="D37" i="19"/>
  <c r="C7" i="19"/>
  <c r="D77" i="19"/>
  <c r="D35" i="19"/>
  <c r="D9" i="19"/>
  <c r="D49" i="19"/>
  <c r="D21" i="19"/>
  <c r="D23" i="19"/>
  <c r="D52" i="8"/>
  <c r="H52" i="25" l="1"/>
  <c r="C149" i="19"/>
  <c r="I149" i="19" s="1"/>
  <c r="I141" i="19"/>
  <c r="C147" i="19"/>
  <c r="I147" i="19" s="1"/>
  <c r="C135" i="19"/>
  <c r="I135" i="19" s="1"/>
  <c r="C105" i="19"/>
  <c r="I105" i="19" s="1"/>
  <c r="C91" i="19"/>
  <c r="I91" i="19" s="1"/>
  <c r="I70" i="19"/>
  <c r="I73" i="19"/>
  <c r="C65" i="19"/>
  <c r="I65" i="19" s="1"/>
  <c r="C51" i="19"/>
  <c r="I51" i="19" s="1"/>
  <c r="C133" i="19"/>
  <c r="I133" i="19" s="1"/>
  <c r="C63" i="19"/>
  <c r="I63" i="19" s="1"/>
  <c r="C37" i="19"/>
  <c r="I37" i="19" s="1"/>
  <c r="I20" i="19"/>
  <c r="I16" i="19"/>
  <c r="C107" i="19"/>
  <c r="I107" i="19" s="1"/>
  <c r="C79" i="19"/>
  <c r="I79" i="19" s="1"/>
  <c r="C49" i="19"/>
  <c r="I49" i="19" s="1"/>
  <c r="C35" i="19"/>
  <c r="I35" i="19" s="1"/>
  <c r="C21" i="19"/>
  <c r="I21" i="19" s="1"/>
  <c r="C77" i="19"/>
  <c r="I77" i="19" s="1"/>
  <c r="C9" i="19"/>
  <c r="I9" i="19" s="1"/>
  <c r="C93" i="19"/>
  <c r="I93" i="19" s="1"/>
  <c r="C121" i="19"/>
  <c r="I121" i="19" s="1"/>
  <c r="I39" i="19"/>
  <c r="C119" i="19"/>
  <c r="I119" i="19" s="1"/>
  <c r="C23" i="19"/>
  <c r="I23" i="19" s="1"/>
  <c r="I7" i="19"/>
  <c r="K161" i="19"/>
  <c r="Q161" i="19" s="1"/>
  <c r="K149" i="19"/>
  <c r="Q149" i="19" s="1"/>
  <c r="K147" i="19"/>
  <c r="Q147" i="19" s="1"/>
  <c r="K135" i="19"/>
  <c r="Q135" i="19" s="1"/>
  <c r="K119" i="19"/>
  <c r="Q119" i="19" s="1"/>
  <c r="K93" i="19"/>
  <c r="Q93" i="19" s="1"/>
  <c r="K77" i="19"/>
  <c r="Q77" i="19" s="1"/>
  <c r="K79" i="19"/>
  <c r="Q79" i="19" s="1"/>
  <c r="Q75" i="19"/>
  <c r="Q42" i="19"/>
  <c r="K121" i="19"/>
  <c r="Q121" i="19" s="1"/>
  <c r="Q62" i="19"/>
  <c r="Q40" i="19"/>
  <c r="K49" i="19"/>
  <c r="Q49" i="19" s="1"/>
  <c r="Q39" i="19"/>
  <c r="Q26" i="19"/>
  <c r="K21" i="19"/>
  <c r="Q21" i="19" s="1"/>
  <c r="K63" i="19"/>
  <c r="Q63" i="19" s="1"/>
  <c r="Q20" i="19"/>
  <c r="Q25" i="19"/>
  <c r="K37" i="19"/>
  <c r="Q37" i="19" s="1"/>
  <c r="Q14" i="19"/>
  <c r="K107" i="19"/>
  <c r="Q107" i="19" s="1"/>
  <c r="K51" i="19"/>
  <c r="Q51" i="19" s="1"/>
  <c r="K35" i="19"/>
  <c r="Q35" i="19" s="1"/>
  <c r="K65" i="19"/>
  <c r="Q65" i="19" s="1"/>
  <c r="K133" i="19"/>
  <c r="Q133" i="19" s="1"/>
  <c r="K105" i="19"/>
  <c r="Q105" i="19" s="1"/>
  <c r="K23" i="19"/>
  <c r="Q23" i="19" s="1"/>
  <c r="Q7" i="19"/>
  <c r="F85" i="10"/>
  <c r="F81" i="10"/>
  <c r="F74" i="10"/>
  <c r="F84" i="10"/>
  <c r="F80" i="10"/>
  <c r="F77" i="10"/>
  <c r="F75" i="10"/>
  <c r="F83" i="10"/>
  <c r="F86" i="10"/>
  <c r="F52" i="10"/>
  <c r="F62" i="10"/>
  <c r="F58" i="10"/>
  <c r="F55" i="10"/>
  <c r="F65" i="10"/>
  <c r="F61" i="10"/>
  <c r="F57" i="10"/>
  <c r="F63" i="10"/>
  <c r="F60" i="10"/>
  <c r="F54" i="10"/>
  <c r="F64" i="10"/>
  <c r="F59" i="10"/>
  <c r="F56" i="10"/>
  <c r="D30" i="10"/>
  <c r="F36" i="10"/>
  <c r="F39" i="10"/>
  <c r="F35" i="10"/>
  <c r="F41" i="10"/>
  <c r="F30" i="10"/>
  <c r="F43" i="10"/>
  <c r="F37" i="10"/>
  <c r="S77" i="19"/>
  <c r="Y77" i="19" s="1"/>
  <c r="Y69" i="19"/>
  <c r="S21" i="19"/>
  <c r="Y21" i="19" s="1"/>
  <c r="Y13" i="19"/>
  <c r="S23" i="19"/>
  <c r="Y23" i="19" s="1"/>
  <c r="Y24" i="19"/>
  <c r="S49" i="19"/>
  <c r="Y49" i="19" s="1"/>
  <c r="Y41" i="19"/>
  <c r="S9" i="19"/>
  <c r="Y9" i="19" s="1"/>
  <c r="Y10" i="19"/>
  <c r="S35" i="19"/>
  <c r="Y35" i="19" s="1"/>
  <c r="Y27" i="19"/>
  <c r="S65" i="19"/>
  <c r="Y65" i="19" s="1"/>
  <c r="Y66" i="19"/>
  <c r="S91" i="19"/>
  <c r="Y91" i="19" s="1"/>
  <c r="Y83" i="19"/>
  <c r="H83" i="24"/>
  <c r="H79" i="24"/>
  <c r="H80" i="24"/>
  <c r="H78" i="24"/>
  <c r="H75" i="24"/>
  <c r="H86" i="24"/>
  <c r="H76" i="24"/>
  <c r="H81" i="24"/>
  <c r="H77" i="24"/>
  <c r="H84" i="24"/>
  <c r="H85" i="24"/>
  <c r="H82" i="24"/>
  <c r="E253" i="24"/>
  <c r="E227" i="24"/>
  <c r="E205" i="24"/>
  <c r="E183" i="24"/>
  <c r="E161" i="24"/>
  <c r="E139" i="24"/>
  <c r="E117" i="24"/>
  <c r="E95" i="24"/>
  <c r="E51" i="24"/>
  <c r="C7" i="24"/>
  <c r="F8" i="24" s="1"/>
  <c r="E29" i="24"/>
  <c r="E73" i="24"/>
  <c r="H87" i="24"/>
  <c r="H63" i="24"/>
  <c r="H55" i="24"/>
  <c r="H62" i="24"/>
  <c r="H61" i="24"/>
  <c r="H60" i="24"/>
  <c r="H54" i="24"/>
  <c r="H59" i="24"/>
  <c r="H64" i="24"/>
  <c r="H58" i="24"/>
  <c r="H56" i="24"/>
  <c r="H53" i="24"/>
  <c r="H57" i="24"/>
  <c r="H65" i="24"/>
  <c r="C51" i="25"/>
  <c r="D52" i="25" s="1"/>
  <c r="D8" i="25"/>
  <c r="C73" i="25"/>
  <c r="D74" i="25" s="1"/>
  <c r="C29" i="25"/>
  <c r="F30" i="25"/>
  <c r="F74" i="25" l="1"/>
  <c r="F52" i="25"/>
  <c r="D30" i="25"/>
  <c r="F14" i="24"/>
  <c r="H14" i="24"/>
  <c r="F12" i="24"/>
  <c r="H12" i="24"/>
  <c r="F84" i="24"/>
  <c r="F80" i="24"/>
  <c r="F77" i="24"/>
  <c r="F75" i="24"/>
  <c r="F82" i="24"/>
  <c r="F76" i="24"/>
  <c r="F81" i="24"/>
  <c r="F79" i="24"/>
  <c r="F78" i="24"/>
  <c r="F85" i="24"/>
  <c r="F83" i="24"/>
  <c r="F86" i="24"/>
  <c r="F9" i="24"/>
  <c r="H9" i="24"/>
  <c r="F10" i="24"/>
  <c r="H10" i="24"/>
  <c r="F17" i="24"/>
  <c r="H17" i="24"/>
  <c r="F16" i="24"/>
  <c r="H16" i="24"/>
  <c r="F13" i="24"/>
  <c r="H13" i="24"/>
  <c r="F15" i="24"/>
  <c r="H15" i="24"/>
  <c r="C139" i="24"/>
  <c r="D140" i="24" s="1"/>
  <c r="C227" i="24"/>
  <c r="D228" i="24" s="1"/>
  <c r="C95" i="24"/>
  <c r="D96" i="24" s="1"/>
  <c r="C161" i="24"/>
  <c r="D162" i="24" s="1"/>
  <c r="C51" i="24"/>
  <c r="C253" i="24"/>
  <c r="D254" i="24" s="1"/>
  <c r="C183" i="24"/>
  <c r="D184" i="24" s="1"/>
  <c r="C29" i="24"/>
  <c r="D30" i="24" s="1"/>
  <c r="D8" i="24"/>
  <c r="C117" i="24"/>
  <c r="D118" i="24" s="1"/>
  <c r="C205" i="24"/>
  <c r="D206" i="24" s="1"/>
  <c r="C73" i="24"/>
  <c r="D74" i="24" s="1"/>
  <c r="F18" i="24"/>
  <c r="H18" i="24"/>
  <c r="F11" i="24"/>
  <c r="H11" i="24"/>
  <c r="F19" i="24"/>
  <c r="H19" i="24"/>
  <c r="F65" i="24"/>
  <c r="F64" i="24"/>
  <c r="F63" i="24"/>
  <c r="F55" i="24"/>
  <c r="F62" i="24"/>
  <c r="F61" i="24"/>
  <c r="F60" i="24"/>
  <c r="F58" i="24"/>
  <c r="F56" i="24"/>
  <c r="F53" i="24"/>
  <c r="F59" i="24"/>
  <c r="F87" i="24"/>
  <c r="F57" i="24"/>
  <c r="F54" i="24"/>
  <c r="F20" i="24"/>
  <c r="H20" i="24"/>
  <c r="F21" i="24"/>
  <c r="H21" i="24"/>
  <c r="F42" i="10"/>
  <c r="H42" i="10"/>
  <c r="F34" i="10"/>
  <c r="H34" i="10"/>
  <c r="F32" i="10"/>
  <c r="H32" i="10"/>
  <c r="F38" i="10"/>
  <c r="H38" i="10"/>
  <c r="F31" i="10"/>
  <c r="H31" i="10"/>
  <c r="F33" i="10"/>
  <c r="H33" i="10"/>
  <c r="F40" i="10"/>
  <c r="H40" i="10"/>
  <c r="F53" i="10"/>
  <c r="H53" i="10"/>
  <c r="F78" i="10"/>
  <c r="H78" i="10"/>
  <c r="F76" i="10"/>
  <c r="H76" i="10"/>
  <c r="F82" i="10"/>
  <c r="H82" i="10"/>
  <c r="F87" i="10"/>
  <c r="H87" i="10"/>
  <c r="F79" i="10"/>
  <c r="H79" i="10"/>
  <c r="K9" i="19"/>
  <c r="Q9" i="19" s="1"/>
  <c r="Q10" i="19"/>
  <c r="K91" i="19"/>
  <c r="Q91" i="19" s="1"/>
  <c r="Q83" i="19"/>
  <c r="C161" i="19"/>
  <c r="I161" i="19" s="1"/>
  <c r="I153" i="19"/>
  <c r="F263" i="24" l="1"/>
  <c r="H263" i="24"/>
  <c r="F259" i="24"/>
  <c r="H259" i="24"/>
  <c r="F264" i="24"/>
  <c r="H264" i="24"/>
  <c r="F267" i="24"/>
  <c r="H267" i="24"/>
  <c r="F260" i="24"/>
  <c r="H260" i="24"/>
  <c r="F257" i="24"/>
  <c r="H257" i="24"/>
  <c r="F255" i="24"/>
  <c r="H255" i="24"/>
  <c r="F261" i="24"/>
  <c r="H261" i="24"/>
  <c r="F265" i="24"/>
  <c r="H265" i="24"/>
  <c r="F256" i="24"/>
  <c r="H256" i="24"/>
  <c r="F258" i="24"/>
  <c r="H258" i="24"/>
  <c r="F262" i="24"/>
  <c r="H262" i="24"/>
  <c r="F266" i="24"/>
  <c r="H266" i="24"/>
  <c r="F231" i="24"/>
  <c r="H231" i="24"/>
  <c r="F241" i="24"/>
  <c r="H241" i="24"/>
  <c r="F229" i="24"/>
  <c r="H229" i="24"/>
  <c r="F235" i="24"/>
  <c r="H235" i="24"/>
  <c r="F239" i="24"/>
  <c r="H239" i="24"/>
  <c r="F234" i="24"/>
  <c r="H234" i="24"/>
  <c r="F233" i="24"/>
  <c r="H233" i="24"/>
  <c r="F238" i="24"/>
  <c r="H238" i="24"/>
  <c r="F237" i="24"/>
  <c r="H237" i="24"/>
  <c r="F230" i="24"/>
  <c r="H230" i="24"/>
  <c r="F232" i="24"/>
  <c r="H232" i="24"/>
  <c r="F236" i="24"/>
  <c r="H236" i="24"/>
  <c r="F240" i="24"/>
  <c r="H240" i="24"/>
  <c r="F217" i="24"/>
  <c r="H217" i="24"/>
  <c r="F211" i="24"/>
  <c r="H211" i="24"/>
  <c r="F216" i="24"/>
  <c r="H216" i="24"/>
  <c r="F212" i="24"/>
  <c r="H212" i="24"/>
  <c r="F213" i="24"/>
  <c r="H213" i="24"/>
  <c r="F215" i="24"/>
  <c r="H215" i="24"/>
  <c r="F219" i="24"/>
  <c r="H219" i="24"/>
  <c r="F209" i="24"/>
  <c r="H209" i="24"/>
  <c r="F207" i="24"/>
  <c r="H207" i="24"/>
  <c r="F208" i="24"/>
  <c r="H208" i="24"/>
  <c r="F210" i="24"/>
  <c r="H210" i="24"/>
  <c r="F214" i="24"/>
  <c r="H214" i="24"/>
  <c r="F218" i="24"/>
  <c r="H218" i="24"/>
  <c r="F193" i="24"/>
  <c r="H193" i="24"/>
  <c r="F187" i="24"/>
  <c r="H187" i="24"/>
  <c r="F189" i="24"/>
  <c r="H189" i="24"/>
  <c r="F194" i="24"/>
  <c r="H194" i="24"/>
  <c r="F197" i="24"/>
  <c r="H197" i="24"/>
  <c r="F185" i="24"/>
  <c r="H185" i="24"/>
  <c r="F191" i="24"/>
  <c r="H191" i="24"/>
  <c r="F195" i="24"/>
  <c r="H195" i="24"/>
  <c r="F190" i="24"/>
  <c r="H190" i="24"/>
  <c r="F186" i="24"/>
  <c r="H186" i="24"/>
  <c r="F188" i="24"/>
  <c r="H188" i="24"/>
  <c r="F192" i="24"/>
  <c r="H192" i="24"/>
  <c r="F196" i="24"/>
  <c r="H196" i="24"/>
  <c r="F163" i="24"/>
  <c r="H163" i="24"/>
  <c r="F173" i="24"/>
  <c r="H173" i="24"/>
  <c r="F165" i="24"/>
  <c r="H165" i="24"/>
  <c r="F169" i="24"/>
  <c r="H169" i="24"/>
  <c r="F168" i="24"/>
  <c r="H168" i="24"/>
  <c r="F167" i="24"/>
  <c r="H167" i="24"/>
  <c r="F172" i="24"/>
  <c r="H172" i="24"/>
  <c r="F171" i="24"/>
  <c r="H171" i="24"/>
  <c r="F175" i="24"/>
  <c r="H175" i="24"/>
  <c r="F164" i="24"/>
  <c r="H164" i="24"/>
  <c r="F166" i="24"/>
  <c r="H166" i="24"/>
  <c r="F170" i="24"/>
  <c r="H170" i="24"/>
  <c r="F174" i="24"/>
  <c r="H174" i="24"/>
  <c r="F153" i="24"/>
  <c r="H153" i="24"/>
  <c r="F151" i="24"/>
  <c r="H151" i="24"/>
  <c r="F152" i="24"/>
  <c r="H152" i="24"/>
  <c r="F141" i="24"/>
  <c r="H141" i="24"/>
  <c r="F142" i="24"/>
  <c r="H142" i="24"/>
  <c r="F148" i="24"/>
  <c r="H148" i="24"/>
  <c r="F149" i="24"/>
  <c r="H149" i="24"/>
  <c r="F150" i="24"/>
  <c r="H150" i="24"/>
  <c r="F147" i="24"/>
  <c r="H147" i="24"/>
  <c r="F143" i="24"/>
  <c r="H143" i="24"/>
  <c r="F144" i="24"/>
  <c r="H144" i="24"/>
  <c r="F145" i="24"/>
  <c r="H145" i="24"/>
  <c r="F146" i="24"/>
  <c r="H146" i="24"/>
  <c r="F122" i="24"/>
  <c r="H122" i="24"/>
  <c r="F124" i="24"/>
  <c r="H124" i="24"/>
  <c r="F125" i="24"/>
  <c r="H125" i="24"/>
  <c r="F121" i="24"/>
  <c r="H121" i="24"/>
  <c r="F123" i="24"/>
  <c r="H123" i="24"/>
  <c r="F130" i="24"/>
  <c r="H130" i="24"/>
  <c r="F131" i="24"/>
  <c r="H131" i="24"/>
  <c r="F129" i="24"/>
  <c r="H129" i="24"/>
  <c r="F119" i="24"/>
  <c r="H119" i="24"/>
  <c r="F120" i="24"/>
  <c r="H120" i="24"/>
  <c r="F126" i="24"/>
  <c r="H126" i="24"/>
  <c r="F127" i="24"/>
  <c r="H127" i="24"/>
  <c r="F128" i="24"/>
  <c r="H128" i="24"/>
  <c r="F97" i="24"/>
  <c r="H97" i="24"/>
  <c r="F108" i="24"/>
  <c r="H108" i="24"/>
  <c r="F99" i="24"/>
  <c r="H99" i="24"/>
  <c r="F100" i="24"/>
  <c r="H100" i="24"/>
  <c r="F101" i="24"/>
  <c r="H101" i="24"/>
  <c r="F109" i="24"/>
  <c r="H109" i="24"/>
  <c r="F102" i="24"/>
  <c r="H102" i="24"/>
  <c r="F103" i="24"/>
  <c r="H103" i="24"/>
  <c r="F98" i="24"/>
  <c r="H98" i="24"/>
  <c r="F104" i="24"/>
  <c r="H104" i="24"/>
  <c r="F105" i="24"/>
  <c r="H105" i="24"/>
  <c r="F106" i="24"/>
  <c r="H106" i="24"/>
  <c r="F107" i="24"/>
  <c r="H107" i="24"/>
  <c r="D52" i="24"/>
  <c r="F40" i="24"/>
  <c r="H40" i="24"/>
  <c r="F42" i="24"/>
  <c r="H42" i="24"/>
  <c r="F33" i="24"/>
  <c r="H33" i="24"/>
  <c r="F41" i="24"/>
  <c r="H41" i="24"/>
  <c r="F31" i="24"/>
  <c r="H31" i="24"/>
  <c r="F34" i="24"/>
  <c r="H34" i="24"/>
  <c r="F36" i="24"/>
  <c r="H36" i="24"/>
  <c r="F37" i="24"/>
  <c r="H37" i="24"/>
  <c r="F32" i="24"/>
  <c r="H32" i="24"/>
  <c r="F38" i="24"/>
  <c r="H38" i="24"/>
  <c r="F35" i="24"/>
  <c r="H35" i="24"/>
  <c r="F39" i="24"/>
  <c r="H39" i="24"/>
  <c r="F43" i="24"/>
  <c r="H43" i="24"/>
  <c r="F32" i="25"/>
  <c r="F37" i="25"/>
  <c r="F42" i="25"/>
  <c r="F76" i="25"/>
  <c r="F86" i="25"/>
  <c r="F38" i="25"/>
  <c r="F57" i="25"/>
  <c r="F63" i="25"/>
  <c r="F41" i="25"/>
  <c r="F35" i="25"/>
  <c r="F56" i="25"/>
  <c r="F87" i="25"/>
  <c r="F39" i="25"/>
  <c r="F54" i="25"/>
  <c r="F59" i="25"/>
  <c r="F65" i="25"/>
  <c r="F82" i="25"/>
  <c r="F34" i="25"/>
  <c r="F43" i="25"/>
  <c r="F58" i="25"/>
  <c r="F75" i="25"/>
  <c r="F83" i="25"/>
  <c r="F84" i="25"/>
  <c r="F53" i="25"/>
  <c r="F55" i="25"/>
  <c r="F61" i="25"/>
  <c r="F77" i="25"/>
  <c r="F79" i="25"/>
  <c r="F80" i="25"/>
  <c r="F31" i="25"/>
  <c r="F33" i="25"/>
  <c r="F36" i="25"/>
  <c r="F40" i="25"/>
  <c r="F62" i="25"/>
  <c r="F78" i="25"/>
  <c r="F81" i="25"/>
  <c r="F85" i="25"/>
  <c r="F60" i="25"/>
  <c r="F64" i="25"/>
</calcChain>
</file>

<file path=xl/sharedStrings.xml><?xml version="1.0" encoding="utf-8"?>
<sst xmlns="http://schemas.openxmlformats.org/spreadsheetml/2006/main" count="5746" uniqueCount="316">
  <si>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</si>
  <si>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</si>
  <si>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</si>
  <si>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</si>
  <si>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</si>
  <si>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</si>
  <si>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</si>
  <si>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</si>
  <si>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</si>
  <si>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</si>
  <si>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</si>
  <si>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</si>
  <si>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</si>
  <si>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</si>
  <si>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</si>
  <si>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</si>
  <si>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</si>
  <si>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</si>
  <si>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</si>
  <si>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</si>
  <si>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</si>
  <si>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</si>
  <si>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</si>
  <si>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</si>
  <si>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</si>
  <si>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</si>
  <si>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</si>
  <si>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</si>
  <si>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</si>
  <si>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</si>
  <si>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</si>
  <si>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</si>
  <si>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</si>
  <si>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</si>
  <si>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</si>
  <si>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</si>
  <si>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</si>
  <si>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</si>
  <si>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</si>
  <si>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</si>
  <si>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</si>
  <si>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</si>
  <si>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</si>
  <si>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</si>
  <si>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</si>
  <si>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</si>
  <si>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</si>
  <si>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</si>
  <si>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</si>
  <si>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</si>
  <si>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</si>
  <si>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</si>
  <si>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</si>
  <si>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</si>
  <si>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</si>
  <si>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</si>
  <si>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</si>
  <si>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</si>
  <si>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</si>
  <si>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</si>
  <si>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</si>
  <si>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</si>
  <si>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</si>
  <si>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</si>
  <si>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</si>
  <si>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</si>
  <si>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</si>
  <si>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</si>
  <si>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</si>
  <si>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</si>
  <si>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</si>
  <si>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</si>
  <si>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</si>
  <si>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</si>
  <si>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</si>
  <si>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</si>
  <si>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</si>
  <si>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</si>
  <si>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</si>
  <si>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</si>
  <si>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</si>
  <si>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</si>
  <si>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</si>
  <si>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</si>
  <si>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</si>
  <si>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</si>
  <si>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</si>
  <si>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</si>
  <si>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</si>
  <si>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</si>
  <si>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</si>
  <si>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</si>
  <si>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</si>
  <si>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</si>
  <si>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</si>
  <si>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</si>
  <si>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</si>
  <si>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</si>
  <si>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</si>
  <si>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</si>
  <si>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</si>
  <si>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</si>
  <si>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</si>
  <si>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</si>
  <si>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</si>
  <si>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</si>
  <si>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</si>
  <si>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</si>
  <si>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</si>
  <si>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</si>
  <si>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</si>
  <si>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</si>
  <si>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</si>
  <si>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</si>
  <si>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</si>
  <si>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</si>
  <si>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</si>
  <si>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</si>
  <si>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</si>
  <si>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</si>
  <si>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</si>
  <si>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</si>
  <si>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</si>
  <si>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</si>
  <si>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</si>
  <si>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</si>
  <si>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</si>
  <si>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</si>
  <si>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</si>
  <si>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</si>
  <si>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</si>
  <si>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</si>
  <si>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</si>
  <si>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</si>
  <si>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</si>
  <si>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</si>
  <si>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</si>
  <si>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</si>
  <si>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</si>
  <si>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</si>
  <si>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</si>
  <si>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</si>
  <si>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</si>
  <si>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</si>
  <si>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</si>
  <si>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</si>
  <si>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</si>
  <si>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</si>
  <si>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</si>
  <si>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</si>
  <si>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</si>
  <si>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</si>
  <si>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</si>
  <si>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</si>
  <si>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</si>
  <si>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</si>
  <si>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</si>
  <si>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</si>
  <si>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</si>
  <si>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</si>
  <si>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</si>
  <si>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</si>
  <si>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</si>
  <si>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</si>
  <si>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</si>
  <si>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</si>
  <si>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</si>
  <si>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</si>
  <si>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</si>
  <si>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</si>
  <si>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</si>
  <si>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</si>
  <si>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</si>
  <si>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</si>
  <si>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</si>
  <si>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</si>
  <si>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</si>
  <si>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</si>
  <si>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</si>
  <si>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</si>
  <si>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</si>
  <si>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</si>
  <si>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</si>
  <si>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</si>
  <si>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</si>
  <si>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</si>
  <si>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</si>
  <si>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</si>
  <si>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</si>
  <si>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</si>
  <si>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</si>
  <si>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</si>
  <si>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</si>
  <si>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</si>
  <si>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</si>
  <si>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</si>
  <si>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</si>
  <si>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</si>
  <si>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</si>
  <si>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</si>
  <si>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</si>
  <si>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</si>
  <si>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</si>
  <si>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</si>
  <si>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</si>
  <si>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</si>
  <si>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</si>
  <si>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</si>
  <si>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</si>
  <si>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</si>
  <si>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</si>
  <si>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</si>
  <si>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</si>
  <si>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</si>
  <si>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</si>
  <si>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</si>
  <si>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</si>
  <si>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</si>
  <si>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</si>
  <si>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</si>
  <si>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</si>
  <si>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</si>
  <si>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marzo 2021</t>
  </si>
  <si>
    <t>marzo 2022</t>
  </si>
  <si>
    <t>marzo 2023</t>
  </si>
  <si>
    <t>marzo 2024</t>
  </si>
  <si>
    <t>marzo 2025</t>
  </si>
  <si>
    <t>-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</si>
  <si>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</si>
  <si>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</si>
  <si>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</si>
  <si>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</si>
  <si>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</si>
  <si>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</si>
  <si>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</si>
  <si>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</si>
  <si>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</si>
  <si>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</si>
  <si>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</si>
  <si>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</si>
  <si>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</si>
  <si>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</si>
  <si>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</si>
  <si>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</si>
  <si>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</si>
  <si>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</si>
  <si>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</si>
  <si>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</si>
  <si>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</si>
  <si>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</si>
  <si>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</si>
  <si>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</si>
  <si>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</si>
  <si>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</si>
  <si>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</si>
  <si>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marzo 2020</t>
  </si>
  <si>
    <t>marzo 2020</t>
  </si>
  <si>
    <t>Viajeros entrados en los establecimientos alojativos de San Cristóbal de La Laguna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</si>
  <si>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</si>
  <si>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</si>
  <si>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</si>
  <si>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</si>
  <si>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</si>
  <si>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</si>
  <si>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</si>
  <si>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</si>
  <si>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</si>
  <si>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marzo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</si>
  <si>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</si>
  <si>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</si>
  <si>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</si>
  <si>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</si>
  <si>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</si>
  <si>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</si>
  <si>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</si>
  <si>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</si>
  <si>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</si>
  <si>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</si>
  <si>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</si>
  <si>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</si>
  <si>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</si>
  <si>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</si>
  <si>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</si>
  <si>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</si>
  <si>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</si>
  <si>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</si>
  <si>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</si>
  <si>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</si>
  <si>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</si>
  <si>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</si>
  <si>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</si>
  <si>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</si>
  <si>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</si>
  <si>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</si>
  <si>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</si>
  <si>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</si>
  <si>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</si>
  <si>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</si>
  <si>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</si>
  <si>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</si>
  <si>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</si>
  <si>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</si>
  <si>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</si>
  <si>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</si>
  <si>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</si>
  <si>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</si>
  <si>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</si>
  <si>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</si>
  <si>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</si>
  <si>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</si>
  <si>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</si>
  <si>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</si>
  <si>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2020</t>
  </si>
  <si>
    <t>2021</t>
  </si>
  <si>
    <t>2022</t>
  </si>
  <si>
    <t>var 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</si>
</sst>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664AB8F-EC61-49E4-B573-B30E46A3C3CC}"/>
    <cellStyle name="Normal 2 6" xfId="3" xr:uid="{6812AA46-3D64-493E-816B-CFEDE8A92D9C}"/>
    <cellStyle name="Porcentaje" xfId="1" builtinId="5"/>
  </cellStyles>
  <dxfs count="0"/>
  <tableStyles count="1" defaultTableStyle="TableStyleMedium2" defaultPivotStyle="PivotStyleLight16">
    <tableStyle name="Invisible" pivot="0" table="0" count="0" xr9:uid="{B0428C74-1853-4DE8-AF63-08BE0F0A75C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8-45E8-8F1F-4236D03DDBA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8-45E8-8F1F-4236D03DDBA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8-45E8-8F1F-4236D03DD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8-45E8-8F1F-4236D03DDBA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8-45E8-8F1F-4236D03DDB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18-45E8-8F1F-4236D03DD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12">
                  <c:v>14847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18-45E8-8F1F-4236D03D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18-45E8-8F1F-4236D03DDB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18-45E8-8F1F-4236D03DDB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18-45E8-8F1F-4236D03DDB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18-45E8-8F1F-4236D03DDB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18-45E8-8F1F-4236D03DDB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18-45E8-8F1F-4236D03DDB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18-45E8-8F1F-4236D03DDB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18-45E8-8F1F-4236D03DDB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18-45E8-8F1F-4236D03DDB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18-45E8-8F1F-4236D03DDB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18-45E8-8F1F-4236D03DDB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18-45E8-8F1F-4236D03DDB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18-45E8-8F1F-4236D03DDB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18-45E8-8F1F-4236D03DDB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18-45E8-8F1F-4236D03DDBA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12">
                  <c:v>-2.2451935738741158E-2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18-45E8-8F1F-4236D03D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0-4062-8DED-0C6B32A0165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0-4062-8DED-0C6B32A0165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0-4062-8DED-0C6B32A016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0-4062-8DED-0C6B32A0165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0-4062-8DED-0C6B32A016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00-4062-8DED-0C6B32A016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00-4062-8DED-0C6B32A01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00-4062-8DED-0C6B32A016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00-4062-8DED-0C6B32A016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00-4062-8DED-0C6B32A016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00-4062-8DED-0C6B32A016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0-4062-8DED-0C6B32A016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0-4062-8DED-0C6B32A016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0-4062-8DED-0C6B32A016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0-4062-8DED-0C6B32A016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0-4062-8DED-0C6B32A016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0-4062-8DED-0C6B32A016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0-4062-8DED-0C6B32A016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0-4062-8DED-0C6B32A016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0-4062-8DED-0C6B32A016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0-4062-8DED-0C6B32A016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0-4062-8DED-0C6B32A0165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2">
                  <c:v>-0.310126582278481</c:v>
                </c:pt>
                <c:pt idx="12">
                  <c:v>-7.2052401746724892E-2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00-4062-8DED-0C6B32A01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4-4CF7-8EB1-461BD4D0614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4-4CF7-8EB1-461BD4D0614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34-4CF7-8EB1-461BD4D061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4-4CF7-8EB1-461BD4D0614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4-4CF7-8EB1-461BD4D061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34-4CF7-8EB1-461BD4D061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12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34-4CF7-8EB1-461BD4D0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34-4CF7-8EB1-461BD4D061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34-4CF7-8EB1-461BD4D061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34-4CF7-8EB1-461BD4D061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34-4CF7-8EB1-461BD4D061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4-4CF7-8EB1-461BD4D061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4-4CF7-8EB1-461BD4D061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4-4CF7-8EB1-461BD4D061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4-4CF7-8EB1-461BD4D061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4-4CF7-8EB1-461BD4D061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4-4CF7-8EB1-461BD4D061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4-4CF7-8EB1-461BD4D061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4-4CF7-8EB1-461BD4D061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4-4CF7-8EB1-461BD4D061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4-4CF7-8EB1-461BD4D061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4-4CF7-8EB1-461BD4D0614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12">
                  <c:v>-6.9637883008356494E-2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34-4CF7-8EB1-461BD4D0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A-45DC-BAED-E542083D6B9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5DC-BAED-E542083D6B9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3A-45DC-BAED-E542083D6B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A-45DC-BAED-E542083D6B9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3A-45DC-BAED-E542083D6B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3A-45DC-BAED-E542083D6B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12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3A-45DC-BAED-E542083D6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3A-45DC-BAED-E542083D6B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3A-45DC-BAED-E542083D6B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3A-45DC-BAED-E542083D6B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3A-45DC-BAED-E542083D6B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3A-45DC-BAED-E542083D6B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3A-45DC-BAED-E542083D6B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3A-45DC-BAED-E542083D6B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3A-45DC-BAED-E542083D6B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3A-45DC-BAED-E542083D6B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3A-45DC-BAED-E542083D6B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3A-45DC-BAED-E542083D6B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3A-45DC-BAED-E542083D6B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3A-45DC-BAED-E542083D6B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3A-45DC-BAED-E542083D6B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3A-45DC-BAED-E542083D6B9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2">
                  <c:v>-0.23076923076923073</c:v>
                </c:pt>
                <c:pt idx="12">
                  <c:v>5.7692307692307709E-2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3A-45DC-BAED-E542083D6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4-45CB-91DD-A9EEAF26934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4-45CB-91DD-A9EEAF26934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C4-45CB-91DD-A9EEAF2693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4-45CB-91DD-A9EEAF26934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C4-45CB-91DD-A9EEAF2693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C4-45CB-91DD-A9EEAF26934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12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C4-45CB-91DD-A9EEAF269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C4-45CB-91DD-A9EEAF2693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C4-45CB-91DD-A9EEAF2693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C4-45CB-91DD-A9EEAF2693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C4-45CB-91DD-A9EEAF2693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C4-45CB-91DD-A9EEAF2693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C4-45CB-91DD-A9EEAF2693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C4-45CB-91DD-A9EEAF2693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C4-45CB-91DD-A9EEAF2693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C4-45CB-91DD-A9EEAF2693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C4-45CB-91DD-A9EEAF2693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C4-45CB-91DD-A9EEAF2693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C4-45CB-91DD-A9EEAF2693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C4-45CB-91DD-A9EEAF2693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C4-45CB-91DD-A9EEAF2693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C4-45CB-91DD-A9EEAF26934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2">
                  <c:v>-0.17142857142857137</c:v>
                </c:pt>
                <c:pt idx="12">
                  <c:v>-0.48962655601659755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C4-45CB-91DD-A9EEAF269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AD-4255-B4F6-92CC6F21560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D-4255-B4F6-92CC6F21560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AD-4255-B4F6-92CC6F2156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D-4255-B4F6-92CC6F21560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AD-4255-B4F6-92CC6F2156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AD-4255-B4F6-92CC6F2156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12">
                  <c:v>14847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AD-4255-B4F6-92CC6F21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AD-4255-B4F6-92CC6F2156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AD-4255-B4F6-92CC6F2156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AD-4255-B4F6-92CC6F2156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AD-4255-B4F6-92CC6F2156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AD-4255-B4F6-92CC6F2156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AD-4255-B4F6-92CC6F2156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AD-4255-B4F6-92CC6F2156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AD-4255-B4F6-92CC6F2156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AD-4255-B4F6-92CC6F2156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AD-4255-B4F6-92CC6F2156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AD-4255-B4F6-92CC6F2156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AD-4255-B4F6-92CC6F2156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AD-4255-B4F6-92CC6F2156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AD-4255-B4F6-92CC6F2156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AD-4255-B4F6-92CC6F21560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12">
                  <c:v>-2.2451935738741158E-2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AD-4255-B4F6-92CC6F21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0-4318-BA59-465E817B611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0-4318-BA59-465E817B611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0-4318-BA59-465E817B611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0-4318-BA59-465E817B611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0-4318-BA59-465E817B61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D0-4318-BA59-465E817B611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12">
                  <c:v>14847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0-4318-BA59-465E817B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D0-4318-BA59-465E817B61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D0-4318-BA59-465E817B61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D0-4318-BA59-465E817B61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D0-4318-BA59-465E817B61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D0-4318-BA59-465E817B61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0-4318-BA59-465E817B61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0-4318-BA59-465E817B61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0-4318-BA59-465E817B61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0-4318-BA59-465E817B61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0-4318-BA59-465E817B61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0-4318-BA59-465E817B61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0-4318-BA59-465E817B61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0-4318-BA59-465E817B61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0-4318-BA59-465E817B61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0-4318-BA59-465E817B611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12">
                  <c:v>-2.2451935738741158E-2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D0-4318-BA59-465E817B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A-44C5-B6A5-23B0B0F11C3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A-44C5-B6A5-23B0B0F11C3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A-44C5-B6A5-23B0B0F11C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A-44C5-B6A5-23B0B0F11C3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A-44C5-B6A5-23B0B0F11C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EA-44C5-B6A5-23B0B0F11C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12">
                  <c:v>12365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A-44C5-B6A5-23B0B0F1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EA-44C5-B6A5-23B0B0F11C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EA-44C5-B6A5-23B0B0F11C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EA-44C5-B6A5-23B0B0F11C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EA-44C5-B6A5-23B0B0F11C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EA-44C5-B6A5-23B0B0F11C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EA-44C5-B6A5-23B0B0F11C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EA-44C5-B6A5-23B0B0F11C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A-44C5-B6A5-23B0B0F11C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A-44C5-B6A5-23B0B0F11C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A-44C5-B6A5-23B0B0F11C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A-44C5-B6A5-23B0B0F11C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A-44C5-B6A5-23B0B0F11C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A-44C5-B6A5-23B0B0F11C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A-44C5-B6A5-23B0B0F11C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A-44C5-B6A5-23B0B0F11C3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12">
                  <c:v>-4.1249903078235284E-2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EA-44C5-B6A5-23B0B0F1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A-4FB1-8870-8FAB503C5CB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A-4FB1-8870-8FAB503C5CB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A-4FB1-8870-8FAB503C5C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A-4FB1-8870-8FAB503C5CB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A-4FB1-8870-8FAB503C5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9A-4FB1-8870-8FAB503C5C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12">
                  <c:v>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9A-4FB1-8870-8FAB503C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9A-4FB1-8870-8FAB503C5C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9A-4FB1-8870-8FAB503C5C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9A-4FB1-8870-8FAB503C5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9A-4FB1-8870-8FAB503C5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9A-4FB1-8870-8FAB503C5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9A-4FB1-8870-8FAB503C5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9A-4FB1-8870-8FAB503C5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9A-4FB1-8870-8FAB503C5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9A-4FB1-8870-8FAB503C5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9A-4FB1-8870-8FAB503C5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9A-4FB1-8870-8FAB503C5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9A-4FB1-8870-8FAB503C5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9A-4FB1-8870-8FAB503C5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9A-4FB1-8870-8FAB503C5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9A-4FB1-8870-8FAB503C5CB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12">
                  <c:v>8.3369707551287586E-2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9A-4FB1-8870-8FAB503C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2-420A-A55F-5D2C8FBE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2-420A-A55F-5D2C8FBE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E-4BE0-BDCD-77BDDD06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E-4BE0-BDCD-77BDDD06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5-49EC-9EAF-2898931A9A9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5-49EC-9EAF-2898931A9A9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5-49EC-9EAF-2898931A9A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5-49EC-9EAF-2898931A9A9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5-49EC-9EAF-2898931A9A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85-49EC-9EAF-2898931A9A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12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85-49EC-9EAF-2898931A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85-49EC-9EAF-2898931A9A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85-49EC-9EAF-2898931A9A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85-49EC-9EAF-2898931A9A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85-49EC-9EAF-2898931A9A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85-49EC-9EAF-2898931A9A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85-49EC-9EAF-2898931A9A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85-49EC-9EAF-2898931A9A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5-49EC-9EAF-2898931A9A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5-49EC-9EAF-2898931A9A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5-49EC-9EAF-2898931A9A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5-49EC-9EAF-2898931A9A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5-49EC-9EAF-2898931A9A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5-49EC-9EAF-2898931A9A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5-49EC-9EAF-2898931A9A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5-49EC-9EAF-2898931A9A9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2">
                  <c:v>4.9772036474164061E-2</c:v>
                </c:pt>
                <c:pt idx="12">
                  <c:v>2.8526376146789101E-2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85-49EC-9EAF-2898931A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A-4BC7-9429-F1620D06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A-4BC7-9429-F1620D06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6-4B49-83A4-CD926C110C5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F6-4B49-83A4-CD926C110C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F6-4B49-83A4-CD926C110C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F6-4B49-83A4-CD926C110C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F6-4B49-83A4-CD926C110C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F6-4B49-83A4-CD926C110C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F6-4B49-83A4-CD926C110C5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3F6-4B49-83A4-CD926C110C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F6-4B49-83A4-CD926C110C5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F6-4B49-83A4-CD926C110C5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F6-4B49-83A4-CD926C110C5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F6-4B49-83A4-CD926C110C5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F6-4B49-83A4-CD926C110C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3F6-4B49-83A4-CD926C110C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3F6-4B49-83A4-CD926C110C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3F6-4B49-83A4-CD926C110C5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3F6-4B49-83A4-CD926C110C5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3F6-4B49-83A4-CD926C11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97-4BC6-9E11-62DE46B9D9C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97-4BC6-9E11-62DE46B9D9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97-4BC6-9E11-62DE46B9D9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97-4BC6-9E11-62DE46B9D9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97-4BC6-9E11-62DE46B9D9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97-4BC6-9E11-62DE46B9D9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97-4BC6-9E11-62DE46B9D9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97-4BC6-9E11-62DE46B9D9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5168</c:v>
                </c:pt>
                <c:pt idx="1">
                  <c:v>2632</c:v>
                </c:pt>
                <c:pt idx="2">
                  <c:v>749</c:v>
                </c:pt>
                <c:pt idx="3">
                  <c:v>1883</c:v>
                </c:pt>
                <c:pt idx="4">
                  <c:v>2536</c:v>
                </c:pt>
                <c:pt idx="5">
                  <c:v>445</c:v>
                </c:pt>
                <c:pt idx="6">
                  <c:v>565</c:v>
                </c:pt>
                <c:pt idx="7">
                  <c:v>490</c:v>
                </c:pt>
                <c:pt idx="8">
                  <c:v>158</c:v>
                </c:pt>
                <c:pt idx="9">
                  <c:v>93</c:v>
                </c:pt>
                <c:pt idx="10">
                  <c:v>13</c:v>
                </c:pt>
                <c:pt idx="11">
                  <c:v>35</c:v>
                </c:pt>
                <c:pt idx="12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97-4BC6-9E11-62DE46B9D9C0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-8.6764446015197061E-2</c:v>
                </c:pt>
                <c:pt idx="1">
                  <c:v>-0.23063431745103768</c:v>
                </c:pt>
                <c:pt idx="2">
                  <c:v>0.19457735247208929</c:v>
                </c:pt>
                <c:pt idx="3">
                  <c:v>-0.32605583392984971</c:v>
                </c:pt>
                <c:pt idx="4">
                  <c:v>0.13315460232350307</c:v>
                </c:pt>
                <c:pt idx="5">
                  <c:v>0.29360465116279078</c:v>
                </c:pt>
                <c:pt idx="6">
                  <c:v>0.25555555555555554</c:v>
                </c:pt>
                <c:pt idx="7">
                  <c:v>4.7008547008547064E-2</c:v>
                </c:pt>
                <c:pt idx="8">
                  <c:v>1.9354838709677358E-2</c:v>
                </c:pt>
                <c:pt idx="9">
                  <c:v>0.3098591549295775</c:v>
                </c:pt>
                <c:pt idx="10">
                  <c:v>-7.1428571428571397E-2</c:v>
                </c:pt>
                <c:pt idx="11">
                  <c:v>-7.8947368421052655E-2</c:v>
                </c:pt>
                <c:pt idx="12">
                  <c:v>5.5873925501432664E-2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7-4BC6-9E11-62DE46B9D9C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97-4BC6-9E11-62DE46B9D9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97-4BC6-9E11-62DE46B9D9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797-4BC6-9E11-62DE46B9D9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797-4BC6-9E11-62DE46B9D9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797-4BC6-9E11-62DE46B9D9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797-4BC6-9E11-62DE46B9D9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797-4BC6-9E11-62DE46B9D9C0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0.50928792569659442</c:v>
                </c:pt>
                <c:pt idx="2">
                  <c:v>0.14493034055727555</c:v>
                </c:pt>
                <c:pt idx="3">
                  <c:v>0.36435758513931887</c:v>
                </c:pt>
                <c:pt idx="4">
                  <c:v>0.49071207430340558</c:v>
                </c:pt>
                <c:pt idx="5">
                  <c:v>8.6106811145510831E-2</c:v>
                </c:pt>
                <c:pt idx="6">
                  <c:v>0.1093266253869969</c:v>
                </c:pt>
                <c:pt idx="7">
                  <c:v>9.481424148606811E-2</c:v>
                </c:pt>
                <c:pt idx="8">
                  <c:v>3.0572755417956655E-2</c:v>
                </c:pt>
                <c:pt idx="9">
                  <c:v>1.7995356037151702E-2</c:v>
                </c:pt>
                <c:pt idx="10">
                  <c:v>2.5154798761609907E-3</c:v>
                </c:pt>
                <c:pt idx="11">
                  <c:v>6.7724458204334367E-3</c:v>
                </c:pt>
                <c:pt idx="12">
                  <c:v>0.14260835913312694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797-4BC6-9E11-62DE46B9D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7-46C7-A23C-BD4535E218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47-46C7-A23C-BD4535E218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47-46C7-A23C-BD4535E218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47-46C7-A23C-BD4535E218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47-46C7-A23C-BD4535E218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47-46C7-A23C-BD4535E218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47-46C7-A23C-BD4535E218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47-46C7-A23C-BD4535E218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14847</c:v>
                </c:pt>
                <c:pt idx="1">
                  <c:v>7175</c:v>
                </c:pt>
                <c:pt idx="2">
                  <c:v>7672</c:v>
                </c:pt>
                <c:pt idx="3">
                  <c:v>1188</c:v>
                </c:pt>
                <c:pt idx="4">
                  <c:v>1550</c:v>
                </c:pt>
                <c:pt idx="5">
                  <c:v>1317</c:v>
                </c:pt>
                <c:pt idx="6">
                  <c:v>425</c:v>
                </c:pt>
                <c:pt idx="7">
                  <c:v>334</c:v>
                </c:pt>
                <c:pt idx="8">
                  <c:v>110</c:v>
                </c:pt>
                <c:pt idx="9">
                  <c:v>123</c:v>
                </c:pt>
                <c:pt idx="10">
                  <c:v>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7-46C7-A23C-BD4535E2186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-2.2451935738741158E-2</c:v>
                </c:pt>
                <c:pt idx="1">
                  <c:v>2.8526376146789101E-2</c:v>
                </c:pt>
                <c:pt idx="2">
                  <c:v>-6.5757428153921049E-2</c:v>
                </c:pt>
                <c:pt idx="3">
                  <c:v>-0.12903225806451613</c:v>
                </c:pt>
                <c:pt idx="4">
                  <c:v>-0.11174785100286533</c:v>
                </c:pt>
                <c:pt idx="5">
                  <c:v>-1.0518407212622094E-2</c:v>
                </c:pt>
                <c:pt idx="6">
                  <c:v>-7.2052401746724892E-2</c:v>
                </c:pt>
                <c:pt idx="7">
                  <c:v>-6.9637883008356494E-2</c:v>
                </c:pt>
                <c:pt idx="8">
                  <c:v>5.7692307692307709E-2</c:v>
                </c:pt>
                <c:pt idx="9">
                  <c:v>-0.48962655601659755</c:v>
                </c:pt>
                <c:pt idx="10">
                  <c:v>5.7471264367816577E-3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7-46C7-A23C-BD4535E218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47-46C7-A23C-BD4535E218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47-46C7-A23C-BD4535E218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47-46C7-A23C-BD4535E218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47-46C7-A23C-BD4535E218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547-46C7-A23C-BD4535E218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547-46C7-A23C-BD4535E218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547-46C7-A23C-BD4535E2186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0.48326261197548326</c:v>
                </c:pt>
                <c:pt idx="2">
                  <c:v>0.51673738802451674</c:v>
                </c:pt>
                <c:pt idx="3">
                  <c:v>8.0016164881794305E-2</c:v>
                </c:pt>
                <c:pt idx="4">
                  <c:v>0.10439819492153297</c:v>
                </c:pt>
                <c:pt idx="5">
                  <c:v>8.8704788846231564E-2</c:v>
                </c:pt>
                <c:pt idx="6">
                  <c:v>2.862531151074291E-2</c:v>
                </c:pt>
                <c:pt idx="7">
                  <c:v>2.2496127163736782E-2</c:v>
                </c:pt>
                <c:pt idx="8">
                  <c:v>7.4089041557216942E-3</c:v>
                </c:pt>
                <c:pt idx="9">
                  <c:v>8.2845019195797124E-3</c:v>
                </c:pt>
                <c:pt idx="10">
                  <c:v>0.1768033946251768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547-46C7-A23C-BD4535E2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5-4322-A2A3-51305E5F6C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15-4322-A2A3-51305E5F6C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15-4322-A2A3-51305E5F6C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15-4322-A2A3-51305E5F6C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15-4322-A2A3-51305E5F6C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15-4322-A2A3-51305E5F6C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15-4322-A2A3-51305E5F6C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F15-4322-A2A3-51305E5F6C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14847</c:v>
                </c:pt>
                <c:pt idx="1">
                  <c:v>7175</c:v>
                </c:pt>
                <c:pt idx="2">
                  <c:v>7672</c:v>
                </c:pt>
                <c:pt idx="3">
                  <c:v>1188</c:v>
                </c:pt>
                <c:pt idx="4">
                  <c:v>1550</c:v>
                </c:pt>
                <c:pt idx="5">
                  <c:v>1317</c:v>
                </c:pt>
                <c:pt idx="6">
                  <c:v>425</c:v>
                </c:pt>
                <c:pt idx="7">
                  <c:v>334</c:v>
                </c:pt>
                <c:pt idx="8">
                  <c:v>110</c:v>
                </c:pt>
                <c:pt idx="9">
                  <c:v>123</c:v>
                </c:pt>
                <c:pt idx="10">
                  <c:v>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15-4322-A2A3-51305E5F6C9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-2.2451935738741158E-2</c:v>
                </c:pt>
                <c:pt idx="1">
                  <c:v>2.8526376146789101E-2</c:v>
                </c:pt>
                <c:pt idx="2">
                  <c:v>-6.5757428153921049E-2</c:v>
                </c:pt>
                <c:pt idx="3">
                  <c:v>-0.12903225806451613</c:v>
                </c:pt>
                <c:pt idx="4">
                  <c:v>-0.11174785100286533</c:v>
                </c:pt>
                <c:pt idx="5">
                  <c:v>-1.0518407212622094E-2</c:v>
                </c:pt>
                <c:pt idx="6">
                  <c:v>-7.2052401746724892E-2</c:v>
                </c:pt>
                <c:pt idx="7">
                  <c:v>-6.9637883008356494E-2</c:v>
                </c:pt>
                <c:pt idx="8">
                  <c:v>5.7692307692307709E-2</c:v>
                </c:pt>
                <c:pt idx="9">
                  <c:v>-0.48962655601659755</c:v>
                </c:pt>
                <c:pt idx="10">
                  <c:v>5.7471264367816577E-3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15-4322-A2A3-51305E5F6C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F15-4322-A2A3-51305E5F6C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15-4322-A2A3-51305E5F6C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15-4322-A2A3-51305E5F6C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F15-4322-A2A3-51305E5F6C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F15-4322-A2A3-51305E5F6C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F15-4322-A2A3-51305E5F6C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F15-4322-A2A3-51305E5F6C9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0.48326261197548326</c:v>
                </c:pt>
                <c:pt idx="2">
                  <c:v>0.51673738802451674</c:v>
                </c:pt>
                <c:pt idx="3">
                  <c:v>8.0016164881794305E-2</c:v>
                </c:pt>
                <c:pt idx="4">
                  <c:v>0.10439819492153297</c:v>
                </c:pt>
                <c:pt idx="5">
                  <c:v>8.8704788846231564E-2</c:v>
                </c:pt>
                <c:pt idx="6">
                  <c:v>2.862531151074291E-2</c:v>
                </c:pt>
                <c:pt idx="7">
                  <c:v>2.2496127163736782E-2</c:v>
                </c:pt>
                <c:pt idx="8">
                  <c:v>7.4089041557216942E-3</c:v>
                </c:pt>
                <c:pt idx="9">
                  <c:v>8.2845019195797124E-3</c:v>
                </c:pt>
                <c:pt idx="10">
                  <c:v>0.1768033946251768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15-4322-A2A3-51305E5F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C-4577-A64E-52A02DBF46F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DC-4577-A64E-52A02DBF46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DC-4577-A64E-52A02DBF46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DC-4577-A64E-52A02DBF46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DC-4577-A64E-52A02DBF46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9DC-4577-A64E-52A02DBF46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9DC-4577-A64E-52A02DBF46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9DC-4577-A64E-52A02DBF46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5646</c:v>
                </c:pt>
                <c:pt idx="1">
                  <c:v>2874</c:v>
                </c:pt>
                <c:pt idx="2">
                  <c:v>2772</c:v>
                </c:pt>
                <c:pt idx="3">
                  <c:v>364</c:v>
                </c:pt>
                <c:pt idx="4">
                  <c:v>595</c:v>
                </c:pt>
                <c:pt idx="5">
                  <c:v>515</c:v>
                </c:pt>
                <c:pt idx="6">
                  <c:v>116</c:v>
                </c:pt>
                <c:pt idx="7">
                  <c:v>118</c:v>
                </c:pt>
                <c:pt idx="8">
                  <c:v>10</c:v>
                </c:pt>
                <c:pt idx="9">
                  <c:v>31</c:v>
                </c:pt>
                <c:pt idx="10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DC-4577-A64E-52A02DBF46F5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3.4444851593990577E-2</c:v>
                </c:pt>
                <c:pt idx="1">
                  <c:v>7.2388059701492535E-2</c:v>
                </c:pt>
                <c:pt idx="2">
                  <c:v>-2.1598272138229069E-3</c:v>
                </c:pt>
                <c:pt idx="3">
                  <c:v>-0.24637681159420288</c:v>
                </c:pt>
                <c:pt idx="4">
                  <c:v>-0.10256410256410253</c:v>
                </c:pt>
                <c:pt idx="5">
                  <c:v>2.3856858846918572E-2</c:v>
                </c:pt>
                <c:pt idx="6">
                  <c:v>-0.30952380952380953</c:v>
                </c:pt>
                <c:pt idx="7">
                  <c:v>0.19191919191919182</c:v>
                </c:pt>
                <c:pt idx="8">
                  <c:v>-0.33333333333333337</c:v>
                </c:pt>
                <c:pt idx="9">
                  <c:v>-0.22499999999999998</c:v>
                </c:pt>
                <c:pt idx="10">
                  <c:v>0.26765799256505574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DC-4577-A64E-52A02DBF46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9DC-4577-A64E-52A02DBF46F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DC-4577-A64E-52A02DBF46F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9DC-4577-A64E-52A02DBF46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9DC-4577-A64E-52A02DBF46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9DC-4577-A64E-52A02DBF46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9DC-4577-A64E-52A02DBF46F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DC-4577-A64E-52A02DBF46F5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0.50903294367693941</c:v>
                </c:pt>
                <c:pt idx="2">
                  <c:v>0.49096705632306059</c:v>
                </c:pt>
                <c:pt idx="3">
                  <c:v>6.4470421537371592E-2</c:v>
                </c:pt>
                <c:pt idx="4">
                  <c:v>0.10538434289762663</c:v>
                </c:pt>
                <c:pt idx="5">
                  <c:v>9.1215019482819695E-2</c:v>
                </c:pt>
                <c:pt idx="6">
                  <c:v>2.0545518951470068E-2</c:v>
                </c:pt>
                <c:pt idx="7">
                  <c:v>2.089975203684024E-2</c:v>
                </c:pt>
                <c:pt idx="8">
                  <c:v>1.7711654268508679E-3</c:v>
                </c:pt>
                <c:pt idx="9">
                  <c:v>5.4906128232376904E-3</c:v>
                </c:pt>
                <c:pt idx="10">
                  <c:v>0.18119022316684377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9DC-4577-A64E-52A02DBF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B-4565-9BFB-11140E1E09E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B-4565-9BFB-11140E1E09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AB-4565-9BFB-11140E1E09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AB-4565-9BFB-11140E1E09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AB-4565-9BFB-11140E1E09E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AB-4565-9BFB-11140E1E09E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AB-4565-9BFB-11140E1E09E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AB-4565-9BFB-11140E1E09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15767</c:v>
                </c:pt>
                <c:pt idx="1">
                  <c:v>7442</c:v>
                </c:pt>
                <c:pt idx="2">
                  <c:v>2212</c:v>
                </c:pt>
                <c:pt idx="3">
                  <c:v>5230</c:v>
                </c:pt>
                <c:pt idx="4">
                  <c:v>8325</c:v>
                </c:pt>
                <c:pt idx="5">
                  <c:v>1279</c:v>
                </c:pt>
                <c:pt idx="6">
                  <c:v>1815</c:v>
                </c:pt>
                <c:pt idx="7">
                  <c:v>1378</c:v>
                </c:pt>
                <c:pt idx="8">
                  <c:v>446</c:v>
                </c:pt>
                <c:pt idx="9">
                  <c:v>362</c:v>
                </c:pt>
                <c:pt idx="10">
                  <c:v>110</c:v>
                </c:pt>
                <c:pt idx="11">
                  <c:v>125</c:v>
                </c:pt>
                <c:pt idx="12">
                  <c:v>2810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565-9BFB-11140E1E09E1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-2.5103567674519267E-2</c:v>
                </c:pt>
                <c:pt idx="1">
                  <c:v>3.5336672231496946E-2</c:v>
                </c:pt>
                <c:pt idx="2">
                  <c:v>0.22616407982261633</c:v>
                </c:pt>
                <c:pt idx="3">
                  <c:v>-2.8603268945022298E-2</c:v>
                </c:pt>
                <c:pt idx="4">
                  <c:v>-7.345575959933226E-2</c:v>
                </c:pt>
                <c:pt idx="5">
                  <c:v>-0.13872053872053869</c:v>
                </c:pt>
                <c:pt idx="6">
                  <c:v>-0.10766961651917406</c:v>
                </c:pt>
                <c:pt idx="7">
                  <c:v>-7.9193664506839179E-3</c:v>
                </c:pt>
                <c:pt idx="8">
                  <c:v>-8.7934560327198374E-2</c:v>
                </c:pt>
                <c:pt idx="9">
                  <c:v>-6.4599483204134334E-2</c:v>
                </c:pt>
                <c:pt idx="10">
                  <c:v>-4.3478260869565188E-2</c:v>
                </c:pt>
                <c:pt idx="11">
                  <c:v>-0.55673758865248235</c:v>
                </c:pt>
                <c:pt idx="12">
                  <c:v>2.1398002853068032E-3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AB-4565-9BFB-11140E1E09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AB-4565-9BFB-11140E1E09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AB-4565-9BFB-11140E1E09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AB-4565-9BFB-11140E1E09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AB-4565-9BFB-11140E1E09E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AB-4565-9BFB-11140E1E09E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AB-4565-9BFB-11140E1E09E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AB-4565-9BFB-11140E1E09E1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0.47199847783344961</c:v>
                </c:pt>
                <c:pt idx="2">
                  <c:v>0.1402930170609501</c:v>
                </c:pt>
                <c:pt idx="3">
                  <c:v>0.33170546077249952</c:v>
                </c:pt>
                <c:pt idx="4">
                  <c:v>0.52800152216655039</c:v>
                </c:pt>
                <c:pt idx="5">
                  <c:v>8.1118792414536692E-2</c:v>
                </c:pt>
                <c:pt idx="6">
                  <c:v>0.11511384537324792</c:v>
                </c:pt>
                <c:pt idx="7">
                  <c:v>8.7397729434895668E-2</c:v>
                </c:pt>
                <c:pt idx="8">
                  <c:v>2.8286928394748525E-2</c:v>
                </c:pt>
                <c:pt idx="9">
                  <c:v>2.2959345468383331E-2</c:v>
                </c:pt>
                <c:pt idx="10">
                  <c:v>6.9765966892877526E-3</c:v>
                </c:pt>
                <c:pt idx="11">
                  <c:v>7.9279507832815382E-3</c:v>
                </c:pt>
                <c:pt idx="12">
                  <c:v>0.17822033360816897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AB-4565-9BFB-11140E1E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A-4B1A-A999-6993B2FEC5F1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A-4B1A-A999-6993B2FEC5F1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1A-4B1A-A999-6993B2FEC5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A-4B1A-A999-6993B2FEC5F1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A-4B1A-A999-6993B2FEC5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1A-4B1A-A999-6993B2FEC5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12">
                  <c:v>41460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1A-4B1A-A999-6993B2FE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1A-4B1A-A999-6993B2FEC5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1A-4B1A-A999-6993B2FEC5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1A-4B1A-A999-6993B2FEC5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1A-4B1A-A999-6993B2FEC5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1A-4B1A-A999-6993B2FEC5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A-4B1A-A999-6993B2FEC5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A-4B1A-A999-6993B2FEC5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A-4B1A-A999-6993B2FEC5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A-4B1A-A999-6993B2FEC5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A-4B1A-A999-6993B2FEC5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A-4B1A-A999-6993B2FEC5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A-4B1A-A999-6993B2FEC5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A-4B1A-A999-6993B2FEC5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A-4B1A-A999-6993B2FEC5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A-4B1A-A999-6993B2FEC5F1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12">
                  <c:v>-7.8891826442425206E-2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1A-4B1A-A999-6993B2FE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9-450F-8DE0-26D0297297F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9-450F-8DE0-26D0297297F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9-450F-8DE0-26D0297297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9-450F-8DE0-26D0297297F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9-450F-8DE0-26D0297297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C9-450F-8DE0-26D0297297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12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C9-450F-8DE0-26D02972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C9-450F-8DE0-26D0297297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C9-450F-8DE0-26D0297297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9-450F-8DE0-26D0297297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9-450F-8DE0-26D0297297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9-450F-8DE0-26D0297297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9-450F-8DE0-26D0297297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9-450F-8DE0-26D0297297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9-450F-8DE0-26D0297297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9-450F-8DE0-26D0297297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9-450F-8DE0-26D0297297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9-450F-8DE0-26D0297297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9-450F-8DE0-26D0297297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9-450F-8DE0-26D0297297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C9-450F-8DE0-26D0297297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C9-450F-8DE0-26D0297297F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2">
                  <c:v>-7.3661998849031241E-2</c:v>
                </c:pt>
                <c:pt idx="12">
                  <c:v>-3.8000855553971147E-2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C9-450F-8DE0-26D02972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0-4882-878C-17F23DDE7091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0-4882-878C-17F23DDE7091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90-4882-878C-17F23DDE70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0-4882-878C-17F23DDE7091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90-4882-878C-17F23DDE70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90-4882-878C-17F23DDE70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12">
                  <c:v>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90-4882-878C-17F23DD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90-4882-878C-17F23DDE70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90-4882-878C-17F23DDE70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90-4882-878C-17F23DDE70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90-4882-878C-17F23DDE70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90-4882-878C-17F23DDE70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90-4882-878C-17F23DDE70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90-4882-878C-17F23DDE70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0-4882-878C-17F23DDE70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0-4882-878C-17F23DDE70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0-4882-878C-17F23DDE70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0-4882-878C-17F23DDE70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0-4882-878C-17F23DDE70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0-4882-878C-17F23DDE70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0-4882-878C-17F23DDE70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0-4882-878C-17F23DDE709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2">
                  <c:v>-0.10528954625219356</c:v>
                </c:pt>
                <c:pt idx="12">
                  <c:v>-7.6707293480363758E-2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90-4882-878C-17F23DD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1-47CA-8B71-DC7BECFD261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1-47CA-8B71-DC7BECFD261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1-47CA-8B71-DC7BECFD26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1-47CA-8B71-DC7BECFD261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91-47CA-8B71-DC7BECFD26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91-47CA-8B71-DC7BECFD26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91-47CA-8B71-DC7BECFD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91-47CA-8B71-DC7BECFD26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91-47CA-8B71-DC7BECFD26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91-47CA-8B71-DC7BECFD26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91-47CA-8B71-DC7BECFD26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91-47CA-8B71-DC7BECFD26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91-47CA-8B71-DC7BECFD26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91-47CA-8B71-DC7BECFD26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91-47CA-8B71-DC7BECFD26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91-47CA-8B71-DC7BECFD26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91-47CA-8B71-DC7BECFD26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91-47CA-8B71-DC7BECFD26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91-47CA-8B71-DC7BECFD26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91-47CA-8B71-DC7BECFD26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91-47CA-8B71-DC7BECFD26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91-47CA-8B71-DC7BECFD261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2">
                  <c:v>2.3366967604885769E-2</c:v>
                </c:pt>
                <c:pt idx="12">
                  <c:v>-2.5096525096525046E-2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91-47CA-8B71-DC7BECFD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6-4B70-8D4B-8C68BEDB3FE6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6-4B70-8D4B-8C68BEDB3FE6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6-4B70-8D4B-8C68BEDB3F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6-4B70-8D4B-8C68BEDB3FE6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6-4B70-8D4B-8C68BEDB3F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96-4B70-8D4B-8C68BEDB3F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12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96-4B70-8D4B-8C68BEDB3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96-4B70-8D4B-8C68BEDB3F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96-4B70-8D4B-8C68BEDB3F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96-4B70-8D4B-8C68BEDB3F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96-4B70-8D4B-8C68BEDB3F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96-4B70-8D4B-8C68BEDB3F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6-4B70-8D4B-8C68BEDB3F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6-4B70-8D4B-8C68BEDB3F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6-4B70-8D4B-8C68BEDB3F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6-4B70-8D4B-8C68BEDB3F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6-4B70-8D4B-8C68BEDB3F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6-4B70-8D4B-8C68BEDB3F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6-4B70-8D4B-8C68BEDB3F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96-4B70-8D4B-8C68BEDB3F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96-4B70-8D4B-8C68BEDB3F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96-4B70-8D4B-8C68BEDB3FE6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2">
                  <c:v>2.9411764705882248E-2</c:v>
                </c:pt>
                <c:pt idx="12">
                  <c:v>7.0498915401301598E-2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96-4B70-8D4B-8C68BEDB3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0-46BF-9CB7-8929D34828A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0-46BF-9CB7-8929D34828A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0-46BF-9CB7-8929D34828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0-46BF-9CB7-8929D34828A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0-46BF-9CB7-8929D34828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0-46BF-9CB7-8929D34828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12">
                  <c:v>27967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80-46BF-9CB7-8929D348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80-46BF-9CB7-8929D34828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80-46BF-9CB7-8929D34828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80-46BF-9CB7-8929D34828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80-46BF-9CB7-8929D34828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80-46BF-9CB7-8929D34828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0-46BF-9CB7-8929D34828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0-46BF-9CB7-8929D34828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0-46BF-9CB7-8929D34828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0-46BF-9CB7-8929D34828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0-46BF-9CB7-8929D34828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0-46BF-9CB7-8929D34828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0-46BF-9CB7-8929D34828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0-46BF-9CB7-8929D34828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0-46BF-9CB7-8929D34828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0-46BF-9CB7-8929D34828A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2">
                  <c:v>-8.0761980355193996E-2</c:v>
                </c:pt>
                <c:pt idx="12">
                  <c:v>-9.7401968694529661E-2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80-46BF-9CB7-8929D348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2-4E1D-86A5-3C84118ABF7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2-4E1D-86A5-3C84118ABF7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2-4E1D-86A5-3C84118ABF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2-4E1D-86A5-3C84118ABF7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2-4E1D-86A5-3C84118ABF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22-4E1D-86A5-3C84118ABF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12">
                  <c:v>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2-4E1D-86A5-3C84118A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22-4E1D-86A5-3C84118ABF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22-4E1D-86A5-3C84118ABF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22-4E1D-86A5-3C84118ABF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22-4E1D-86A5-3C84118ABF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22-4E1D-86A5-3C84118ABF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22-4E1D-86A5-3C84118ABF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2-4E1D-86A5-3C84118ABF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2-4E1D-86A5-3C84118ABF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2-4E1D-86A5-3C84118ABF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2-4E1D-86A5-3C84118ABF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2-4E1D-86A5-3C84118ABF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2-4E1D-86A5-3C84118ABF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2-4E1D-86A5-3C84118ABF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2-4E1D-86A5-3C84118ABF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2-4E1D-86A5-3C84118ABF7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2">
                  <c:v>-0.34074074074074079</c:v>
                </c:pt>
                <c:pt idx="12">
                  <c:v>-0.20209635895549838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22-4E1D-86A5-3C84118AB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4-4D1D-A422-7325FA4648B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4-4D1D-A422-7325FA4648B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4-4D1D-A422-7325FA4648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4-4D1D-A422-7325FA4648B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4-4D1D-A422-7325FA4648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4-4D1D-A422-7325FA4648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12">
                  <c:v>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4-4D1D-A422-7325FA46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4-4D1D-A422-7325FA4648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4-4D1D-A422-7325FA4648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4-4D1D-A422-7325FA4648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4-4D1D-A422-7325FA4648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4-4D1D-A422-7325FA4648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4-4D1D-A422-7325FA4648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4-4D1D-A422-7325FA4648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4-4D1D-A422-7325FA4648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4-4D1D-A422-7325FA4648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4-4D1D-A422-7325FA4648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4-4D1D-A422-7325FA4648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4-4D1D-A422-7325FA4648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4-4D1D-A422-7325FA4648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4-4D1D-A422-7325FA4648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4-4D1D-A422-7325FA4648B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2">
                  <c:v>-1.6042780748663055E-2</c:v>
                </c:pt>
                <c:pt idx="12">
                  <c:v>-7.9637197249078029E-2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4-4D1D-A422-7325FA46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4-4679-B799-5F3C72DDE78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4-4679-B799-5F3C72DDE78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4-4679-B799-5F3C72DDE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4-4679-B799-5F3C72DDE78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4-4679-B799-5F3C72DDE7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B4-4679-B799-5F3C72DDE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12">
                  <c:v>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B4-4679-B799-5F3C72DD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B4-4679-B799-5F3C72DDE7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B4-4679-B799-5F3C72DDE7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4-4679-B799-5F3C72DDE7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4-4679-B799-5F3C72DDE7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4-4679-B799-5F3C72DDE7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4-4679-B799-5F3C72DDE7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4-4679-B799-5F3C72DDE7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4-4679-B799-5F3C72DDE7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4-4679-B799-5F3C72DDE7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4-4679-B799-5F3C72DDE7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4-4679-B799-5F3C72DDE7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4-4679-B799-5F3C72DDE7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4-4679-B799-5F3C72DDE7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4-4679-B799-5F3C72DDE7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4-4679-B799-5F3C72DDE78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2">
                  <c:v>-2.9118773946360199E-2</c:v>
                </c:pt>
                <c:pt idx="12">
                  <c:v>-5.8589306029579014E-2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B4-4679-B799-5F3C72DD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C-460C-87D8-42DAA0F9227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C-460C-87D8-42DAA0F9227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CC-460C-87D8-42DAA0F922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C-460C-87D8-42DAA0F9227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C-460C-87D8-42DAA0F922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CC-460C-87D8-42DAA0F922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12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CC-460C-87D8-42DAA0F9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CC-460C-87D8-42DAA0F922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CC-460C-87D8-42DAA0F922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CC-460C-87D8-42DAA0F922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CC-460C-87D8-42DAA0F922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CC-460C-87D8-42DAA0F922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CC-460C-87D8-42DAA0F922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CC-460C-87D8-42DAA0F922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CC-460C-87D8-42DAA0F922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CC-460C-87D8-42DAA0F922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C-460C-87D8-42DAA0F922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C-460C-87D8-42DAA0F922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C-460C-87D8-42DAA0F922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C-460C-87D8-42DAA0F922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CC-460C-87D8-42DAA0F922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CC-460C-87D8-42DAA0F9227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2">
                  <c:v>0.1872791519434629</c:v>
                </c:pt>
                <c:pt idx="12">
                  <c:v>5.4822335025380697E-2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CC-460C-87D8-42DAA0F9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4-4E65-8392-B58538EED20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4-4E65-8392-B58538EED20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4-4E65-8392-B58538EED2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4-4E65-8392-B58538EED20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94-4E65-8392-B58538EED2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94-4E65-8392-B58538EED2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12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94-4E65-8392-B58538EED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94-4E65-8392-B58538EED2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94-4E65-8392-B58538EED2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94-4E65-8392-B58538EED2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94-4E65-8392-B58538EED2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94-4E65-8392-B58538EED2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4-4E65-8392-B58538EED2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4-4E65-8392-B58538EED2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4-4E65-8392-B58538EED2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4-4E65-8392-B58538EED2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4-4E65-8392-B58538EED2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4-4E65-8392-B58538EED2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4-4E65-8392-B58538EED2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4-4E65-8392-B58538EED2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4-4E65-8392-B58538EED2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4-4E65-8392-B58538EED20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2">
                  <c:v>-0.37333333333333329</c:v>
                </c:pt>
                <c:pt idx="12">
                  <c:v>-0.26994601079784042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94-4E65-8392-B58538EED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D-4E9B-AF28-74F1BFB5E42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E9B-AF28-74F1BFB5E42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D-4E9B-AF28-74F1BFB5E4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D-4E9B-AF28-74F1BFB5E42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6D-4E9B-AF28-74F1BFB5E4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6D-4E9B-AF28-74F1BFB5E4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1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6D-4E9B-AF28-74F1BFB5E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6D-4E9B-AF28-74F1BFB5E4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6D-4E9B-AF28-74F1BFB5E4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6D-4E9B-AF28-74F1BFB5E4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6D-4E9B-AF28-74F1BFB5E4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6D-4E9B-AF28-74F1BFB5E4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D-4E9B-AF28-74F1BFB5E4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6D-4E9B-AF28-74F1BFB5E4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D-4E9B-AF28-74F1BFB5E4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D-4E9B-AF28-74F1BFB5E4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D-4E9B-AF28-74F1BFB5E4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D-4E9B-AF28-74F1BFB5E4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D-4E9B-AF28-74F1BFB5E4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D-4E9B-AF28-74F1BFB5E4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D-4E9B-AF28-74F1BFB5E4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D-4E9B-AF28-74F1BFB5E42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2">
                  <c:v>-0.58064516129032251</c:v>
                </c:pt>
                <c:pt idx="12">
                  <c:v>-0.3550135501355014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6D-4E9B-AF28-74F1BFB5E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08-48BF-99FC-6F23F966906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8-48BF-99FC-6F23F966906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08-48BF-99FC-6F23F96690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8-48BF-99FC-6F23F966906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8-48BF-99FC-6F23F96690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08-48BF-99FC-6F23F96690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12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08-48BF-99FC-6F23F966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08-48BF-99FC-6F23F96690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08-48BF-99FC-6F23F96690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8-48BF-99FC-6F23F96690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8-48BF-99FC-6F23F96690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8-48BF-99FC-6F23F96690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8-48BF-99FC-6F23F96690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8-48BF-99FC-6F23F96690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8-48BF-99FC-6F23F96690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8-48BF-99FC-6F23F96690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8-48BF-99FC-6F23F96690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8-48BF-99FC-6F23F96690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8-48BF-99FC-6F23F96690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8-48BF-99FC-6F23F96690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08-48BF-99FC-6F23F96690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08-48BF-99FC-6F23F966906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2">
                  <c:v>-9.5652173913043481E-2</c:v>
                </c:pt>
                <c:pt idx="12">
                  <c:v>-0.56382978723404253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08-48BF-99FC-6F23F966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0-4444-A79F-49848CD3D60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0-4444-A79F-49848CD3D60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0-4444-A79F-49848CD3D6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0-4444-A79F-49848CD3D60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0-4444-A79F-49848CD3D6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50-4444-A79F-49848CD3D6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12">
                  <c:v>41460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50-4444-A79F-49848CD3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50-4444-A79F-49848CD3D6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50-4444-A79F-49848CD3D6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50-4444-A79F-49848CD3D6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50-4444-A79F-49848CD3D6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50-4444-A79F-49848CD3D6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50-4444-A79F-49848CD3D6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50-4444-A79F-49848CD3D6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50-4444-A79F-49848CD3D6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50-4444-A79F-49848CD3D6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50-4444-A79F-49848CD3D6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50-4444-A79F-49848CD3D6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50-4444-A79F-49848CD3D6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50-4444-A79F-49848CD3D6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50-4444-A79F-49848CD3D6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50-4444-A79F-49848CD3D60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12">
                  <c:v>-7.8891826442425206E-2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50-4444-A79F-49848CD3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E-445A-A9F7-E87BACB9E83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E-445A-A9F7-E87BACB9E83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E-445A-A9F7-E87BACB9E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EE-445A-A9F7-E87BACB9E83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EE-445A-A9F7-E87BACB9E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EE-445A-A9F7-E87BACB9E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12">
                  <c:v>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EE-445A-A9F7-E87BACB9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EE-445A-A9F7-E87BACB9E8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EE-445A-A9F7-E87BACB9E8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EE-445A-A9F7-E87BACB9E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EE-445A-A9F7-E87BACB9E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EE-445A-A9F7-E87BACB9E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E-445A-A9F7-E87BACB9E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E-445A-A9F7-E87BACB9E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E-445A-A9F7-E87BACB9E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E-445A-A9F7-E87BACB9E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E-445A-A9F7-E87BACB9E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E-445A-A9F7-E87BACB9E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E-445A-A9F7-E87BACB9E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E-445A-A9F7-E87BACB9E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E-445A-A9F7-E87BACB9E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E-445A-A9F7-E87BACB9E83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2">
                  <c:v>0.11615487316421902</c:v>
                </c:pt>
                <c:pt idx="12">
                  <c:v>0.18318485523385308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EE-445A-A9F7-E87BACB9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59-4921-A59A-884BE5BB064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9-4921-A59A-884BE5BB064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59-4921-A59A-884BE5BB06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59-4921-A59A-884BE5BB064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59-4921-A59A-884BE5BB06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59-4921-A59A-884BE5BB06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12">
                  <c:v>41460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59-4921-A59A-884BE5BB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59-4921-A59A-884BE5BB06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59-4921-A59A-884BE5BB06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59-4921-A59A-884BE5BB06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59-4921-A59A-884BE5BB06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59-4921-A59A-884BE5BB06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59-4921-A59A-884BE5BB06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59-4921-A59A-884BE5BB06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59-4921-A59A-884BE5BB06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59-4921-A59A-884BE5BB06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59-4921-A59A-884BE5BB06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59-4921-A59A-884BE5BB06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59-4921-A59A-884BE5BB06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59-4921-A59A-884BE5BB06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59-4921-A59A-884BE5BB06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59-4921-A59A-884BE5BB064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12">
                  <c:v>-7.8891826442425206E-2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59-4921-A59A-884BE5BB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8996403118542229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3-44B5-A13D-1BB29C4B541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3-44B5-A13D-1BB29C4B541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B3-44B5-A13D-1BB29C4B541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B3-44B5-A13D-1BB29C4B541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3-44B5-A13D-1BB29C4B54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B3-44B5-A13D-1BB29C4B541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12">
                  <c:v>36903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B3-44B5-A13D-1BB29C4B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B3-44B5-A13D-1BB29C4B54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B3-44B5-A13D-1BB29C4B54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B3-44B5-A13D-1BB29C4B54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B3-44B5-A13D-1BB29C4B54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B3-44B5-A13D-1BB29C4B54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B3-44B5-A13D-1BB29C4B54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B3-44B5-A13D-1BB29C4B54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B3-44B5-A13D-1BB29C4B54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B3-44B5-A13D-1BB29C4B54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B3-44B5-A13D-1BB29C4B54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B3-44B5-A13D-1BB29C4B54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B3-44B5-A13D-1BB29C4B54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B3-44B5-A13D-1BB29C4B54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B3-44B5-A13D-1BB29C4B54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B3-44B5-A13D-1BB29C4B541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2">
                  <c:v>-8.8126227005017044E-2</c:v>
                </c:pt>
                <c:pt idx="12">
                  <c:v>-8.4610805179342163E-2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B3-44B5-A13D-1BB29C4B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A-43F5-B829-2771979945B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A-43F5-B829-2771979945B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A-43F5-B829-2771979945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A-43F5-B829-2771979945B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A-43F5-B829-2771979945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EA-43F5-B829-2771979945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12">
                  <c:v>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EA-43F5-B829-27719799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EA-43F5-B829-2771979945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EA-43F5-B829-2771979945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EA-43F5-B829-2771979945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EA-43F5-B829-2771979945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EA-43F5-B829-2771979945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EA-43F5-B829-2771979945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EA-43F5-B829-2771979945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EA-43F5-B829-2771979945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EA-43F5-B829-2771979945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A-43F5-B829-2771979945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EA-43F5-B829-2771979945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EA-43F5-B829-2771979945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EA-43F5-B829-2771979945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EA-43F5-B829-2771979945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EA-43F5-B829-2771979945B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2">
                  <c:v>9.0968161143600845E-3</c:v>
                </c:pt>
                <c:pt idx="12">
                  <c:v>-2.9806259314456018E-2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EA-43F5-B829-27719799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C-4D2E-9447-F453E9CE7A0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C-4D2E-9447-F453E9CE7A0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3C-4D2E-9447-F453E9CE7A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3C-4D2E-9447-F453E9CE7A0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3C-4D2E-9447-F453E9CE7A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3C-4D2E-9447-F453E9CE7A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12">
                  <c:v>2.7924833299656497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3C-4D2E-9447-F453E9CE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3C-4D2E-9447-F453E9CE7A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3C-4D2E-9447-F453E9CE7A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3C-4D2E-9447-F453E9CE7A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3C-4D2E-9447-F453E9CE7A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3C-4D2E-9447-F453E9CE7A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3C-4D2E-9447-F453E9CE7A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C-4D2E-9447-F453E9CE7A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C-4D2E-9447-F453E9CE7A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C-4D2E-9447-F453E9CE7A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C-4D2E-9447-F453E9CE7A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C-4D2E-9447-F453E9CE7A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C-4D2E-9447-F453E9CE7A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C-4D2E-9447-F453E9CE7A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C-4D2E-9447-F453E9CE7A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C-4D2E-9447-F453E9CE7A0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12">
                  <c:v>-0.17110634609439757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3C-4D2E-9447-F453E9CE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FA-4FCB-AF79-F635445EC4B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A-4FCB-AF79-F635445EC4B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FA-4FCB-AF79-F635445EC4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FA-4FCB-AF79-F635445EC4B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FA-4FCB-AF79-F635445EC4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FA-4FCB-AF79-F635445EC4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12">
                  <c:v>1.8805574912891987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FA-4FCB-AF79-F635445E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FA-4FCB-AF79-F635445EC4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FA-4FCB-AF79-F635445EC4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FA-4FCB-AF79-F635445EC4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FA-4FCB-AF79-F635445EC4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FA-4FCB-AF79-F635445EC4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FA-4FCB-AF79-F635445EC4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FA-4FCB-AF79-F635445EC4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FA-4FCB-AF79-F635445EC4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FA-4FCB-AF79-F635445EC4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FA-4FCB-AF79-F635445EC4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FA-4FCB-AF79-F635445EC4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FA-4FCB-AF79-F635445EC4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FA-4FCB-AF79-F635445EC4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FA-4FCB-AF79-F635445EC4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FA-4FCB-AF79-F635445EC4B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2">
                  <c:v>-0.23288513432494296</c:v>
                </c:pt>
                <c:pt idx="12">
                  <c:v>-0.1300503068759391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FA-4FCB-AF79-F635445E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6-4DE4-857B-904B37F7C051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6-4DE4-857B-904B37F7C051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26-4DE4-857B-904B37F7C0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26-4DE4-857B-904B37F7C051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26-4DE4-857B-904B37F7C0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26-4DE4-857B-904B37F7C0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12">
                  <c:v>1.89009900990099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26-4DE4-857B-904B37F7C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26-4DE4-857B-904B37F7C0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26-4DE4-857B-904B37F7C0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6-4DE4-857B-904B37F7C0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6-4DE4-857B-904B37F7C0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6-4DE4-857B-904B37F7C0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6-4DE4-857B-904B37F7C0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26-4DE4-857B-904B37F7C0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6-4DE4-857B-904B37F7C0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6-4DE4-857B-904B37F7C0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6-4DE4-857B-904B37F7C0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6-4DE4-857B-904B37F7C0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6-4DE4-857B-904B37F7C0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6-4DE4-857B-904B37F7C0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6-4DE4-857B-904B37F7C0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6-4DE4-857B-904B37F7C05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2">
                  <c:v>-0.26632632785463906</c:v>
                </c:pt>
                <c:pt idx="12">
                  <c:v>-0.10565388585190583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26-4DE4-857B-904B37F7C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F-4E84-9671-44933FBCDE5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F-4E84-9671-44933FBCDE5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F-4E84-9671-44933FBCDE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F-4E84-9671-44933FBCDE5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F-4E84-9671-44933FBCDE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0F-4E84-9671-44933FBCDE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12">
                  <c:v>1.8578823529411765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F-4E84-9671-44933FBCD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0F-4E84-9671-44933FBCDE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0F-4E84-9671-44933FBCDE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F-4E84-9671-44933FBCDE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F-4E84-9671-44933FBCDE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F-4E84-9671-44933FBCDE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F-4E84-9671-44933FBCDE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F-4E84-9671-44933FBCDE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F-4E84-9671-44933FBCDE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F-4E84-9671-44933FBCDE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F-4E84-9671-44933FBCDE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F-4E84-9671-44933FBCDE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F-4E84-9671-44933FBCDE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F-4E84-9671-44933FBCDE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F-4E84-9671-44933FBCDE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F-4E84-9671-44933FBCDE5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2">
                  <c:v>-0.1270018717141197</c:v>
                </c:pt>
                <c:pt idx="12">
                  <c:v>-0.19556976287174099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F-4E84-9671-44933FBCD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7C-43FA-9D40-63744C0D1F2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C-43FA-9D40-63744C0D1F2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7C-43FA-9D40-63744C0D1F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C-43FA-9D40-63744C0D1F2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7C-43FA-9D40-63744C0D1F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7C-43FA-9D40-63744C0D1F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12">
                  <c:v>3.6453336809176227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C-43FA-9D40-63744C0D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7C-43FA-9D40-63744C0D1F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7C-43FA-9D40-63744C0D1F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7C-43FA-9D40-63744C0D1F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7C-43FA-9D40-63744C0D1F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7C-43FA-9D40-63744C0D1F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7C-43FA-9D40-63744C0D1F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7C-43FA-9D40-63744C0D1F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7C-43FA-9D40-63744C0D1F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7C-43FA-9D40-63744C0D1F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7C-43FA-9D40-63744C0D1F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7C-43FA-9D40-63744C0D1F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7C-43FA-9D40-63744C0D1F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7C-43FA-9D40-63744C0D1F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7C-43FA-9D40-63744C0D1F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7C-43FA-9D40-63744C0D1F2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2">
                  <c:v>-0.38189138063685935</c:v>
                </c:pt>
                <c:pt idx="12">
                  <c:v>-0.12780319195134959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7C-43FA-9D40-63744C0D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4-4AE5-9C1E-95E4B49837F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4-4AE5-9C1E-95E4B49837F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4-4AE5-9C1E-95E4B49837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4-4AE5-9C1E-95E4B49837F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4-4AE5-9C1E-95E4B49837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44-4AE5-9C1E-95E4B49837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12">
                  <c:v>3.6523569023569022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44-4AE5-9C1E-95E4B498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44-4AE5-9C1E-95E4B49837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44-4AE5-9C1E-95E4B49837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44-4AE5-9C1E-95E4B49837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4-4AE5-9C1E-95E4B49837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4-4AE5-9C1E-95E4B49837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4-4AE5-9C1E-95E4B49837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4-4AE5-9C1E-95E4B49837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4-4AE5-9C1E-95E4B49837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4-4AE5-9C1E-95E4B49837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4-4AE5-9C1E-95E4B49837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4-4AE5-9C1E-95E4B49837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4-4AE5-9C1E-95E4B49837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4-4AE5-9C1E-95E4B49837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4-4AE5-9C1E-95E4B49837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4-4AE5-9C1E-95E4B49837F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2">
                  <c:v>-0.31659164215078173</c:v>
                </c:pt>
                <c:pt idx="12">
                  <c:v>-0.33444661670468134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44-4AE5-9C1E-95E4B4983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5E-4434-A83E-8AB074CD25B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E-4434-A83E-8AB074CD25B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E-4434-A83E-8AB074CD25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E-4434-A83E-8AB074CD25B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5E-4434-A83E-8AB074CD25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5E-4434-A83E-8AB074CD25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12">
                  <c:v>5.9574193548387093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5E-4434-A83E-8AB074CD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5E-4434-A83E-8AB074CD25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5E-4434-A83E-8AB074CD25B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A5E-4434-A83E-8AB074CD25B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A5E-4434-A83E-8AB074CD25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5E-4434-A83E-8AB074CD25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5E-4434-A83E-8AB074CD25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5E-4434-A83E-8AB074CD25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5E-4434-A83E-8AB074CD25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5E-4434-A83E-8AB074CD25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5E-4434-A83E-8AB074CD25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5E-4434-A83E-8AB074CD25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5E-4434-A83E-8AB074CD25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5E-4434-A83E-8AB074CD25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5E-4434-A83E-8AB074CD25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5E-4434-A83E-8AB074CD25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5E-4434-A83E-8AB074CD25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5E-4434-A83E-8AB074CD25B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2">
                  <c:v>0.42398076627960535</c:v>
                </c:pt>
                <c:pt idx="12">
                  <c:v>0.20784915426564332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5E-4434-A83E-8AB074CD2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3-474C-8880-251145B4EEB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3-474C-8880-251145B4EEB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33-474C-8880-251145B4E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33-474C-8880-251145B4EEB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33-474C-8880-251145B4EE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33-474C-8880-251145B4E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12">
                  <c:v>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33-474C-8880-251145B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33-474C-8880-251145B4EE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33-474C-8880-251145B4EE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33-474C-8880-251145B4EE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33-474C-8880-251145B4EE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33-474C-8880-251145B4EE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33-474C-8880-251145B4EE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33-474C-8880-251145B4EE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3-474C-8880-251145B4EE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3-474C-8880-251145B4EE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33-474C-8880-251145B4EE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3-474C-8880-251145B4EE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3-474C-8880-251145B4EE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3-474C-8880-251145B4EE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3-474C-8880-251145B4EE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3-474C-8880-251145B4EEB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2">
                  <c:v>1.6955835962145116E-2</c:v>
                </c:pt>
                <c:pt idx="12">
                  <c:v>-6.5757428153921049E-2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33-474C-8880-251145B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A-4D25-9865-70AA45F2465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A-4D25-9865-70AA45F2465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A-4D25-9865-70AA45F246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A-4D25-9865-70AA45F2465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A-4D25-9865-70AA45F246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CA-4D25-9865-70AA45F246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12">
                  <c:v>2.513287775246773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CA-4D25-9865-70AA45F2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CA-4D25-9865-70AA45F246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CA-4D25-9865-70AA45F246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CA-4D25-9865-70AA45F246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CA-4D25-9865-70AA45F246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CA-4D25-9865-70AA45F246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A-4D25-9865-70AA45F246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A-4D25-9865-70AA45F246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A-4D25-9865-70AA45F246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A-4D25-9865-70AA45F246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A-4D25-9865-70AA45F246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A-4D25-9865-70AA45F246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A-4D25-9865-70AA45F246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CA-4D25-9865-70AA45F246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CA-4D25-9865-70AA45F246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CA-4D25-9865-70AA45F2465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2">
                  <c:v>-0.16425149941633466</c:v>
                </c:pt>
                <c:pt idx="12">
                  <c:v>-0.12833506472317424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CA-4D25-9865-70AA45F2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2-4B15-8B8C-F03D0F32843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2-4B15-8B8C-F03D0F32843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2-4B15-8B8C-F03D0F3284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2-4B15-8B8C-F03D0F32843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2-4B15-8B8C-F03D0F3284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32-4B15-8B8C-F03D0F3284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12">
                  <c:v>3.1107784431137726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32-4B15-8B8C-F03D0F32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32-4B15-8B8C-F03D0F3284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32-4B15-8B8C-F03D0F3284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32-4B15-8B8C-F03D0F3284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32-4B15-8B8C-F03D0F3284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32-4B15-8B8C-F03D0F3284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32-4B15-8B8C-F03D0F3284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32-4B15-8B8C-F03D0F3284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2-4B15-8B8C-F03D0F3284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2-4B15-8B8C-F03D0F3284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2-4B15-8B8C-F03D0F3284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2-4B15-8B8C-F03D0F3284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2-4B15-8B8C-F03D0F3284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2-4B15-8B8C-F03D0F3284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2-4B15-8B8C-F03D0F3284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2-4B15-8B8C-F03D0F32843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12">
                  <c:v>0.36704585258452482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32-4B15-8B8C-F03D0F32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A-49A0-BF37-7F66309D176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A-49A0-BF37-7F66309D176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A-49A0-BF37-7F66309D17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A-49A0-BF37-7F66309D176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A-49A0-BF37-7F66309D17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4A-49A0-BF37-7F66309D17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12">
                  <c:v>2.8635294117647061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4A-49A0-BF37-7F66309D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4A-49A0-BF37-7F66309D17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4A-49A0-BF37-7F66309D17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4A-49A0-BF37-7F66309D17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4A-49A0-BF37-7F66309D17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4A-49A0-BF37-7F66309D17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A-49A0-BF37-7F66309D17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4A-49A0-BF37-7F66309D17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A-49A0-BF37-7F66309D17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A-49A0-BF37-7F66309D17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A-49A0-BF37-7F66309D17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A-49A0-BF37-7F66309D17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A-49A0-BF37-7F66309D17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A-49A0-BF37-7F66309D17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A-49A0-BF37-7F66309D17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A-49A0-BF37-7F66309D176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2">
                  <c:v>-0.30443618627337132</c:v>
                </c:pt>
                <c:pt idx="12">
                  <c:v>-0.77620857950166933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4A-49A0-BF37-7F66309D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F-4B18-8E63-3C61BAECB89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F-4B18-8E63-3C61BAECB89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F-4B18-8E63-3C61BAECB8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F-4B18-8E63-3C61BAECB89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F-4B18-8E63-3C61BAECB8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1F-4B18-8E63-3C61BAECB8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12">
                  <c:v>3.1107784431137726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1F-4B18-8E63-3C61BAEC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1F-4B18-8E63-3C61BAECB8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1F-4B18-8E63-3C61BAECB8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F-4B18-8E63-3C61BAECB8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F-4B18-8E63-3C61BAECB8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F-4B18-8E63-3C61BAECB8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F-4B18-8E63-3C61BAECB8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F-4B18-8E63-3C61BAECB8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F-4B18-8E63-3C61BAECB8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F-4B18-8E63-3C61BAECB8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F-4B18-8E63-3C61BAECB8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F-4B18-8E63-3C61BAECB8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F-4B18-8E63-3C61BAECB8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1F-4B18-8E63-3C61BAECB8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1F-4B18-8E63-3C61BAECB8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1F-4B18-8E63-3C61BAECB89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12">
                  <c:v>0.36704585258452482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1F-4B18-8E63-3C61BAEC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E9-409B-80E8-0D3DC6AEECC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9-409B-80E8-0D3DC6AEECC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E9-409B-80E8-0D3DC6AEEC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9-409B-80E8-0D3DC6AEECC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E9-409B-80E8-0D3DC6AEEC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E9-409B-80E8-0D3DC6AEEC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12">
                  <c:v>2.1636363636363636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E9-409B-80E8-0D3DC6AEE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E9-409B-80E8-0D3DC6AEEC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E9-409B-80E8-0D3DC6AEEC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E9-409B-80E8-0D3DC6AEEC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E9-409B-80E8-0D3DC6AEEC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E9-409B-80E8-0D3DC6AEEC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E9-409B-80E8-0D3DC6AEEC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E9-409B-80E8-0D3DC6AEEC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E9-409B-80E8-0D3DC6AEEC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E9-409B-80E8-0D3DC6AEEC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E9-409B-80E8-0D3DC6AEEC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E9-409B-80E8-0D3DC6AEEC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E9-409B-80E8-0D3DC6AEEC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E9-409B-80E8-0D3DC6AEEC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E9-409B-80E8-0D3DC6AEEC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E9-409B-80E8-0D3DC6AEECC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2">
                  <c:v>-2.1692307692307691</c:v>
                </c:pt>
                <c:pt idx="12">
                  <c:v>-1.3844405594405593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E9-409B-80E8-0D3DC6AEE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5-44A3-A0B9-07C18189085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5-44A3-A0B9-07C18189085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5-44A3-A0B9-07C1818908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5-44A3-A0B9-07C18189085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5-44A3-A0B9-07C1818908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A5-44A3-A0B9-07C1818908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12">
                  <c:v>2.6666666666666665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A5-44A3-A0B9-07C18189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A5-44A3-A0B9-07C1818908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A5-44A3-A0B9-07C1818908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A5-44A3-A0B9-07C1818908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A5-44A3-A0B9-07C1818908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A5-44A3-A0B9-07C1818908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A5-44A3-A0B9-07C1818908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A5-44A3-A0B9-07C1818908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A5-44A3-A0B9-07C1818908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A5-44A3-A0B9-07C1818908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A5-44A3-A0B9-07C1818908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A5-44A3-A0B9-07C1818908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A5-44A3-A0B9-07C1818908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A5-44A3-A0B9-07C1818908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A5-44A3-A0B9-07C1818908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A5-44A3-A0B9-07C18189085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2">
                  <c:v>0.30049261083743861</c:v>
                </c:pt>
                <c:pt idx="12">
                  <c:v>-0.45366528354080238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A5-44A3-A0B9-07C18189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8-4D4C-B899-9165D641D79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8-4D4C-B899-9165D641D79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8-4D4C-B899-9165D641D7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8-4D4C-B899-9165D641D79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8-4D4C-B899-9165D641D7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8-4D4C-B899-9165D641D7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12">
                  <c:v>2.7924833299656497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B8-4D4C-B899-9165D641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B8-4D4C-B899-9165D641D7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B8-4D4C-B899-9165D641D7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8-4D4C-B899-9165D641D7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8-4D4C-B899-9165D641D7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8-4D4C-B899-9165D641D7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8-4D4C-B899-9165D641D7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8-4D4C-B899-9165D641D7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8-4D4C-B899-9165D641D7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8-4D4C-B899-9165D641D7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8-4D4C-B899-9165D641D7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8-4D4C-B899-9165D641D7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8-4D4C-B899-9165D641D7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8-4D4C-B899-9165D641D7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8-4D4C-B899-9165D641D7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8-4D4C-B899-9165D641D79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12">
                  <c:v>-0.17110634609439757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B8-4D4C-B899-9165D641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D-4EBC-B2F7-CB817E89274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D-4EBC-B2F7-CB817E89274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BD-4EBC-B2F7-CB817E8927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D-4EBC-B2F7-CB817E89274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D-4EBC-B2F7-CB817E8927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BD-4EBC-B2F7-CB817E89274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12">
                  <c:v>2.7924833299656497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BD-4EBC-B2F7-CB817E89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BD-4EBC-B2F7-CB817E8927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BD-4EBC-B2F7-CB817E8927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BD-4EBC-B2F7-CB817E8927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D-4EBC-B2F7-CB817E8927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D-4EBC-B2F7-CB817E8927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D-4EBC-B2F7-CB817E8927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D-4EBC-B2F7-CB817E8927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D-4EBC-B2F7-CB817E8927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D-4EBC-B2F7-CB817E8927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D-4EBC-B2F7-CB817E8927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D-4EBC-B2F7-CB817E8927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D-4EBC-B2F7-CB817E8927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D-4EBC-B2F7-CB817E8927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D-4EBC-B2F7-CB817E8927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D-4EBC-B2F7-CB817E89274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12">
                  <c:v>-0.17110634609439757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BD-4EBC-B2F7-CB817E89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6-407F-A171-0FA2E0676E4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6-407F-A171-0FA2E0676E4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6-407F-A171-0FA2E0676E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6-407F-A171-0FA2E0676E4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6-407F-A171-0FA2E0676E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46-407F-A171-0FA2E0676E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12">
                  <c:v>2.9844723008491711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46-407F-A171-0FA2E067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46-407F-A171-0FA2E0676E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46-407F-A171-0FA2E0676E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6-407F-A171-0FA2E0676E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6-407F-A171-0FA2E0676E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6-407F-A171-0FA2E0676E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6-407F-A171-0FA2E0676E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6-407F-A171-0FA2E0676E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6-407F-A171-0FA2E0676E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6-407F-A171-0FA2E0676E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6-407F-A171-0FA2E0676E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6-407F-A171-0FA2E0676E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46-407F-A171-0FA2E0676E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46-407F-A171-0FA2E0676E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46-407F-A171-0FA2E0676E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46-407F-A171-0FA2E0676E4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2">
                  <c:v>-0.3491975166560688</c:v>
                </c:pt>
                <c:pt idx="12">
                  <c:v>-0.14137091850416672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46-407F-A171-0FA2E067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D-434C-8970-52928963B3E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D-434C-8970-52928963B3E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AD-434C-8970-52928963B3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D-434C-8970-52928963B3E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D-434C-8970-52928963B3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AD-434C-8970-52928963B3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12">
                  <c:v>1.8360193392425463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D-434C-8970-52928963B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AD-434C-8970-52928963B3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AD-434C-8970-52928963B3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AD-434C-8970-52928963B3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AD-434C-8970-52928963B3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AD-434C-8970-52928963B3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D-434C-8970-52928963B3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D-434C-8970-52928963B3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D-434C-8970-52928963B3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D-434C-8970-52928963B3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AD-434C-8970-52928963B3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AD-434C-8970-52928963B3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AD-434C-8970-52928963B3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AD-434C-8970-52928963B3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AD-434C-8970-52928963B3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AD-434C-8970-52928963B3E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2">
                  <c:v>-0.12206381223067764</c:v>
                </c:pt>
                <c:pt idx="12">
                  <c:v>-0.21417708153440707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AD-434C-8970-52928963B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3-4F56-83C8-CF28FC521E0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3-4F56-83C8-CF28FC521E0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3-4F56-83C8-CF28FC521E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3-4F56-83C8-CF28FC521E0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3-4F56-83C8-CF28FC521E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03-4F56-83C8-CF28FC521E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12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03-4F56-83C8-CF28FC52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03-4F56-83C8-CF28FC521E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03-4F56-83C8-CF28FC521E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03-4F56-83C8-CF28FC521E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03-4F56-83C8-CF28FC521E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03-4F56-83C8-CF28FC521E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03-4F56-83C8-CF28FC521E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03-4F56-83C8-CF28FC521E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3-4F56-83C8-CF28FC521E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3-4F56-83C8-CF28FC521E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3-4F56-83C8-CF28FC521E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3-4F56-83C8-CF28FC521E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03-4F56-83C8-CF28FC521E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03-4F56-83C8-CF28FC521E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3-4F56-83C8-CF28FC521E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3-4F56-83C8-CF28FC521E0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2">
                  <c:v>-0.28764044943820222</c:v>
                </c:pt>
                <c:pt idx="12">
                  <c:v>-0.12903225806451613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03-4F56-83C8-CF28FC52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E-412F-ABB0-6B04BEF004D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E-412F-ABB0-6B04BEF004D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E-412F-ABB0-6B04BEF004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E-412F-ABB0-6B04BEF004D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E-412F-ABB0-6B04BEF004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5E-412F-ABB0-6B04BEF004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5E-412F-ABB0-6B04BEF0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5E-412F-ABB0-6B04BEF004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5E-412F-ABB0-6B04BEF004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5E-412F-ABB0-6B04BEF004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5E-412F-ABB0-6B04BEF004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5E-412F-ABB0-6B04BEF004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E-412F-ABB0-6B04BEF004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E-412F-ABB0-6B04BEF004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E-412F-ABB0-6B04BEF004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E-412F-ABB0-6B04BEF004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E-412F-ABB0-6B04BEF004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E-412F-ABB0-6B04BEF004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E-412F-ABB0-6B04BEF004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E-412F-ABB0-6B04BEF004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E-412F-ABB0-6B04BEF004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E-412F-ABB0-6B04BEF004D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  <c:pt idx="2">
                  <c:v>-7.8308321964529304E-2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5E-412F-ABB0-6B04BEF0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47-4AE7-A7D7-C5A8C65EAA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7-4AE7-A7D7-C5A8C65EAAF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47-4AE7-A7D7-C5A8C65EAA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47-4AE7-A7D7-C5A8C65EAAF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47-4AE7-A7D7-C5A8C65EAA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47-4AE7-A7D7-C5A8C65E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47-4AE7-A7D7-C5A8C65EAA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47-4AE7-A7D7-C5A8C65EAA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47-4AE7-A7D7-C5A8C65EAA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47-4AE7-A7D7-C5A8C65EAA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47-4AE7-A7D7-C5A8C65EAA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47-4AE7-A7D7-C5A8C65EAA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47-4AE7-A7D7-C5A8C65EAA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47-4AE7-A7D7-C5A8C65EAA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47-4AE7-A7D7-C5A8C65EAA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47-4AE7-A7D7-C5A8C65EAA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47-4AE7-A7D7-C5A8C65EAA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47-4AE7-A7D7-C5A8C65EAA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47-4AE7-A7D7-C5A8C65EAAF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  <c:pt idx="2">
                  <c:v>9.1163064255255222E-3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47-4AE7-A7D7-C5A8C65E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1E-4066-8876-F3BE76B791F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E-4066-8876-F3BE76B791F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1E-4066-8876-F3BE76B791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E-4066-8876-F3BE76B791F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1E-4066-8876-F3BE76B791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1E-4066-8876-F3BE76B791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E-4066-8876-F3BE76B79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1E-4066-8876-F3BE76B791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1E-4066-8876-F3BE76B791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1E-4066-8876-F3BE76B791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1E-4066-8876-F3BE76B791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1E-4066-8876-F3BE76B791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1E-4066-8876-F3BE76B791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1E-4066-8876-F3BE76B791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E-4066-8876-F3BE76B791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E-4066-8876-F3BE76B791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1E-4066-8876-F3BE76B791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1E-4066-8876-F3BE76B791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1E-4066-8876-F3BE76B791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1E-4066-8876-F3BE76B791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1E-4066-8876-F3BE76B791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1E-4066-8876-F3BE76B791F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  <c:pt idx="2">
                  <c:v>-7.8308321964529304E-2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1E-4066-8876-F3BE76B79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4A-4F1D-802D-6392D49CD36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A-4F1D-802D-6392D49CD36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4A-4F1D-802D-6392D49CD3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0.62529999999999997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4A-4F1D-802D-6392D49CD36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4A-4F1D-802D-6392D49CD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4A-4F1D-802D-6392D49CD3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4A-4F1D-802D-6392D49CD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4A-4F1D-802D-6392D49CD3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4A-4F1D-802D-6392D49CD3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4A-4F1D-802D-6392D49CD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4A-4F1D-802D-6392D49CD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4A-4F1D-802D-6392D49CD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4A-4F1D-802D-6392D49CD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4A-4F1D-802D-6392D49CD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A-4F1D-802D-6392D49CD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4A-4F1D-802D-6392D49CD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4A-4F1D-802D-6392D49CD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4A-4F1D-802D-6392D49CD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4A-4F1D-802D-6392D49CD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4A-4F1D-802D-6392D49CD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4A-4F1D-802D-6392D49CD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4A-4F1D-802D-6392D49CD36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  <c:pt idx="2">
                  <c:v>-8.8179605085204171E-2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4A-4F1D-802D-6392D49CD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5180</c:v>
                </c:pt>
                <c:pt idx="1">
                  <c:v>232</c:v>
                </c:pt>
                <c:pt idx="2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9-4B96-94C5-F205E4014A7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5050</c:v>
                </c:pt>
                <c:pt idx="1">
                  <c:v>707</c:v>
                </c:pt>
                <c:pt idx="2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9-4B96-94C5-F205E401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09-4B96-94C5-F205E4014A7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09-4B96-94C5-F205E4014A7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09-4B96-94C5-F205E4014A7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9-4B96-94C5-F205E4014A7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9-4B96-94C5-F205E4014A7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9-4B96-94C5-F205E4014A7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9-4B96-94C5-F205E4014A7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9-4B96-94C5-F205E4014A7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9-4B96-94C5-F205E4014A7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0.70383275261324041</c:v>
                </c:pt>
                <c:pt idx="1">
                  <c:v>9.8536585365853663E-2</c:v>
                </c:pt>
                <c:pt idx="2">
                  <c:v>0.19763066202090593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09-4B96-94C5-F205E401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09-4B96-94C5-F205E4014A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09-4B96-94C5-F205E4014A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9-4B96-94C5-F205E4014A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9-4B96-94C5-F205E4014A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9-4B96-94C5-F205E4014A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9-4B96-94C5-F205E4014A7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9-4B96-94C5-F205E4014A7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9-4B96-94C5-F205E4014A7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9-4B96-94C5-F205E4014A7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9-4B96-94C5-F205E4014A7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9-4B96-94C5-F205E4014A7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9-4B96-94C5-F205E4014A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-2.5096525096525046E-2</c:v>
                </c:pt>
                <c:pt idx="1">
                  <c:v>2.0474137931034484</c:v>
                </c:pt>
                <c:pt idx="2">
                  <c:v>-9.3350383631713552E-2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09-4B96-94C5-F205E4014A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B7-4C56-9D93-A185F45FE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B7-4C56-9D93-A185F45FE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B7-4C56-9D93-A185F45FE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B7-4C56-9D93-A185F45FE4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B7-4C56-9D93-A185F45FE49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7-4C56-9D93-A185F45FE49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7-4C56-9D93-A185F45FE49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7-4C56-9D93-A185F45FE4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7-4C56-9D93-A185F45FE4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7-4C56-9D93-A185F45FE49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7-4C56-9D93-A185F45FE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5050</c:v>
                </c:pt>
                <c:pt idx="1">
                  <c:v>707</c:v>
                </c:pt>
                <c:pt idx="2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B7-4C56-9D93-A185F45FE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4-4DA5-8816-A51A7F65916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4-4DA5-8816-A51A7F65916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4-4DA5-8816-A51A7F65916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4-4DA5-8816-A51A7F65916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4-4DA5-8816-A51A7F65916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4-4DA5-8816-A51A7F65916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4-4DA5-8816-A51A7F65916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4-4DA5-8816-A51A7F65916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64-4DA5-8816-A51A7F65916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64-4DA5-8816-A51A7F659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364-4DA5-8816-A51A7F65916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64-4DA5-8816-A51A7F65916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64-4DA5-8816-A51A7F65916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64-4DA5-8816-A51A7F65916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64-4DA5-8816-A51A7F659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364-4DA5-8816-A51A7F65916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364-4DA5-8816-A51A7F65916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64-4DA5-8816-A51A7F65916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64-4DA5-8816-A51A7F65916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64-4DA5-8816-A51A7F65916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64-4DA5-8816-A51A7F65916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64-4DA5-8816-A51A7F65916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64-4DA5-8816-A51A7F65916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64-4DA5-8816-A51A7F65916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64-4DA5-8816-A51A7F65916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64-4DA5-8816-A51A7F65916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64-4DA5-8816-A51A7F65916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64-4DA5-8816-A51A7F65916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64-4DA5-8816-A51A7F65916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64-4DA5-8816-A51A7F65916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64-4DA5-8816-A51A7F65916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64-4DA5-8816-A51A7F65916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64-4DA5-8816-A51A7F6591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364-4DA5-8816-A51A7F65916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64-4DA5-8816-A51A7F6591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64-4DA5-8816-A51A7F6591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64-4DA5-8816-A51A7F6591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364-4DA5-8816-A51A7F6591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364-4DA5-8816-A51A7F6591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364-4DA5-8816-A51A7F6591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364-4DA5-8816-A51A7F6591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364-4DA5-8816-A51A7F6591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364-4DA5-8816-A51A7F6591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364-4DA5-8816-A51A7F6591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364-4DA5-8816-A51A7F6591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364-4DA5-8816-A51A7F6591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364-4DA5-8816-A51A7F6591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364-4DA5-8816-A51A7F6591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364-4DA5-8816-A51A7F65916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364-4DA5-8816-A51A7F6591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64-4DA5-8816-A51A7F65916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64-4DA5-8816-A51A7F65916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64-4DA5-8816-A51A7F65916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64-4DA5-8816-A51A7F65916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64-4DA5-8816-A51A7F65916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64-4DA5-8816-A51A7F65916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64-4DA5-8816-A51A7F65916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64-4DA5-8816-A51A7F65916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64-4DA5-8816-A51A7F65916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64-4DA5-8816-A51A7F65916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64-4DA5-8816-A51A7F65916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64-4DA5-8816-A51A7F65916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64-4DA5-8816-A51A7F65916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364-4DA5-8816-A51A7F65916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64-4DA5-8816-A51A7F65916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64-4DA5-8816-A51A7F6591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364-4DA5-8816-A51A7F65916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64-4DA5-8816-A51A7F65916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64-4DA5-8816-A51A7F65916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64-4DA5-8816-A51A7F65916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64-4DA5-8816-A51A7F65916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64-4DA5-8816-A51A7F65916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64-4DA5-8816-A51A7F65916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64-4DA5-8816-A51A7F65916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64-4DA5-8816-A51A7F65916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64-4DA5-8816-A51A7F65916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64-4DA5-8816-A51A7F65916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64-4DA5-8816-A51A7F65916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64-4DA5-8816-A51A7F65916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64-4DA5-8816-A51A7F65916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64-4DA5-8816-A51A7F65916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364-4DA5-8816-A51A7F65916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64-4DA5-8816-A51A7F6591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364-4DA5-8816-A51A7F659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36-43A2-9AAC-242C04445FF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36-43A2-9AAC-242C04445FF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6-43A2-9AAC-242C04445FF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6-43A2-9AAC-242C04445F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1578</c:v>
                </c:pt>
                <c:pt idx="1">
                  <c:v>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36-43A2-9AAC-242C04445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9564</c:v>
                </c:pt>
                <c:pt idx="1">
                  <c:v>1469</c:v>
                </c:pt>
                <c:pt idx="2">
                  <c:v>8095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F-484F-B679-C790F38D3AF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6976</c:v>
                </c:pt>
                <c:pt idx="1">
                  <c:v>1517</c:v>
                </c:pt>
                <c:pt idx="2">
                  <c:v>5459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F-484F-B679-C790F38D3AF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7175</c:v>
                </c:pt>
                <c:pt idx="1">
                  <c:v>1578</c:v>
                </c:pt>
                <c:pt idx="2">
                  <c:v>5597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CF-484F-B679-C790F38D3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2.8526376146789101E-2</c:v>
                </c:pt>
                <c:pt idx="1">
                  <c:v>4.0210942649967052E-2</c:v>
                </c:pt>
                <c:pt idx="2">
                  <c:v>2.5279355193258857E-2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CF-484F-B679-C790F38D3AF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0.21993031358885018</c:v>
                </c:pt>
                <c:pt idx="2">
                  <c:v>0.78006968641114982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F-484F-B679-C790F38D3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6F-4CCA-B493-32D93CBFC28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6F-4CCA-B493-32D93CBFC28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F-4CCA-B493-32D93CBFC28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CCA-B493-32D93CBFC28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447</c:v>
                </c:pt>
                <c:pt idx="1">
                  <c:v>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6F-4CCA-B493-32D93CBFC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9-4041-A367-E4D69408ECF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041-A367-E4D69408ECF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9-4041-A367-E4D69408EC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9-4041-A367-E4D69408ECF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9-4041-A367-E4D69408EC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19-4041-A367-E4D69408EC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12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19-4041-A367-E4D69408E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19-4041-A367-E4D69408EC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19-4041-A367-E4D69408ECF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919-4041-A367-E4D69408ECF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919-4041-A367-E4D69408EC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9-4041-A367-E4D69408EC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9-4041-A367-E4D69408EC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9-4041-A367-E4D69408EC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9-4041-A367-E4D69408EC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9-4041-A367-E4D69408EC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9-4041-A367-E4D69408EC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9-4041-A367-E4D69408EC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9-4041-A367-E4D69408EC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9-4041-A367-E4D69408EC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9-4041-A367-E4D69408EC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9-4041-A367-E4D69408EC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9-4041-A367-E4D69408EC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9-4041-A367-E4D69408ECF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2">
                  <c:v>-8.1415929203539794E-2</c:v>
                </c:pt>
                <c:pt idx="12">
                  <c:v>-0.11174785100286533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19-4041-A367-E4D69408E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6963</c:v>
                </c:pt>
                <c:pt idx="1">
                  <c:v>459</c:v>
                </c:pt>
                <c:pt idx="2">
                  <c:v>6504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1-4673-85DF-EEA44106F3E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5180</c:v>
                </c:pt>
                <c:pt idx="1">
                  <c:v>469</c:v>
                </c:pt>
                <c:pt idx="2">
                  <c:v>4711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1-4673-85DF-EEA44106F3E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5050</c:v>
                </c:pt>
                <c:pt idx="1">
                  <c:v>447</c:v>
                </c:pt>
                <c:pt idx="2">
                  <c:v>4603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51-4673-85DF-EEA44106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-2.5096525096525046E-2</c:v>
                </c:pt>
                <c:pt idx="1">
                  <c:v>-4.6908315565031944E-2</c:v>
                </c:pt>
                <c:pt idx="2">
                  <c:v>-2.2925068987476149E-2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51-4673-85DF-EEA44106F3E5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8.851485148514851E-2</c:v>
                </c:pt>
                <c:pt idx="2">
                  <c:v>0.91148514851485152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51-4673-85DF-EEA44106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0B-481D-9A1C-14927BF518E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0B-481D-9A1C-14927BF518E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B-481D-9A1C-14927BF518E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B-481D-9A1C-14927BF518E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1131</c:v>
                </c:pt>
                <c:pt idx="1">
                  <c:v>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0B-481D-9A1C-14927BF5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2601</c:v>
                </c:pt>
                <c:pt idx="1">
                  <c:v>1010</c:v>
                </c:pt>
                <c:pt idx="2">
                  <c:v>1591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BFE-97FD-337806C5C0A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1796</c:v>
                </c:pt>
                <c:pt idx="1">
                  <c:v>1048</c:v>
                </c:pt>
                <c:pt idx="2">
                  <c:v>748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BFE-97FD-337806C5C0A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2125</c:v>
                </c:pt>
                <c:pt idx="1">
                  <c:v>1131</c:v>
                </c:pt>
                <c:pt idx="2">
                  <c:v>994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B1-4BFE-97FD-337806C5C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0.18318485523385308</c:v>
                </c:pt>
                <c:pt idx="1">
                  <c:v>7.9198473282442672E-2</c:v>
                </c:pt>
                <c:pt idx="2">
                  <c:v>0.32887700534759357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1-4BFE-97FD-337806C5C0AA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0.53223529411764703</c:v>
                </c:pt>
                <c:pt idx="2">
                  <c:v>0.46776470588235292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B1-4BFE-97FD-337806C5C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D-4728-BE92-D8E0C02323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9D-4728-BE92-D8E0C02323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9D-4728-BE92-D8E0C02323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9D-4728-BE92-D8E0C02323D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9D-4728-BE92-D8E0C02323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9D-4728-BE92-D8E0C02323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9D-4728-BE92-D8E0C02323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9D-4728-BE92-D8E0C02323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9D-4728-BE92-D8E0C02323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9D-4728-BE92-D8E0C02323D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9D-4728-BE92-D8E0C02323D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D-4728-BE92-D8E0C02323D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D-4728-BE92-D8E0C02323D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9D-4728-BE92-D8E0C02323D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D-4728-BE92-D8E0C02323D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9D-4728-BE92-D8E0C02323D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9D-4728-BE92-D8E0C02323D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9D-4728-BE92-D8E0C02323D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9D-4728-BE92-D8E0C02323D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19D-4728-BE92-D8E0C02323D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19D-4728-BE92-D8E0C023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6-4B1E-A797-B19AFC1BE97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6-4B1E-A797-B19AFC1BE97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6-4B1E-A797-B19AFC1BE97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6-4B1E-A797-B19AFC1BE97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6-4B1E-A797-B19AFC1BE97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6-4B1E-A797-B19AFC1BE97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6-4B1E-A797-B19AFC1BE97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6-4B1E-A797-B19AFC1BE97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6-4B1E-A797-B19AFC1BE97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6-4B1E-A797-B19AFC1BE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8B6-4B1E-A797-B19AFC1BE97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6-4B1E-A797-B19AFC1BE97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6-4B1E-A797-B19AFC1BE97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6-4B1E-A797-B19AFC1BE97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6-4B1E-A797-B19AFC1BE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8B6-4B1E-A797-B19AFC1BE97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8B6-4B1E-A797-B19AFC1BE97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6-4B1E-A797-B19AFC1BE97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6-4B1E-A797-B19AFC1BE97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B6-4B1E-A797-B19AFC1BE97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B6-4B1E-A797-B19AFC1BE97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B6-4B1E-A797-B19AFC1BE97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B6-4B1E-A797-B19AFC1BE97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B6-4B1E-A797-B19AFC1BE97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B6-4B1E-A797-B19AFC1BE97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B6-4B1E-A797-B19AFC1BE97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B6-4B1E-A797-B19AFC1BE97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B6-4B1E-A797-B19AFC1BE97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B6-4B1E-A797-B19AFC1BE97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B6-4B1E-A797-B19AFC1BE97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B6-4B1E-A797-B19AFC1BE97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B6-4B1E-A797-B19AFC1BE97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B6-4B1E-A797-B19AFC1BE9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8B6-4B1E-A797-B19AFC1BE97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B6-4B1E-A797-B19AFC1BE9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B6-4B1E-A797-B19AFC1BE9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8B6-4B1E-A797-B19AFC1BE9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8B6-4B1E-A797-B19AFC1BE9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8B6-4B1E-A797-B19AFC1BE9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8B6-4B1E-A797-B19AFC1BE9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8B6-4B1E-A797-B19AFC1BE9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8B6-4B1E-A797-B19AFC1BE9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8B6-4B1E-A797-B19AFC1BE9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8B6-4B1E-A797-B19AFC1BE9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8B6-4B1E-A797-B19AFC1BE9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8B6-4B1E-A797-B19AFC1BE9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8B6-4B1E-A797-B19AFC1BE9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8B6-4B1E-A797-B19AFC1BE9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8B6-4B1E-A797-B19AFC1BE97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8B6-4B1E-A797-B19AFC1BE9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B6-4B1E-A797-B19AFC1BE97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B6-4B1E-A797-B19AFC1BE97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B6-4B1E-A797-B19AFC1BE97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B6-4B1E-A797-B19AFC1BE97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B6-4B1E-A797-B19AFC1BE97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B6-4B1E-A797-B19AFC1BE97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B6-4B1E-A797-B19AFC1BE97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B6-4B1E-A797-B19AFC1BE97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B6-4B1E-A797-B19AFC1BE97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B6-4B1E-A797-B19AFC1BE97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8B6-4B1E-A797-B19AFC1BE97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8B6-4B1E-A797-B19AFC1BE97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8B6-4B1E-A797-B19AFC1BE97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8B6-4B1E-A797-B19AFC1BE97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8B6-4B1E-A797-B19AFC1BE97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8B6-4B1E-A797-B19AFC1BE9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8B6-4B1E-A797-B19AFC1BE97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8B6-4B1E-A797-B19AFC1BE97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8B6-4B1E-A797-B19AFC1BE97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8B6-4B1E-A797-B19AFC1BE97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8B6-4B1E-A797-B19AFC1BE97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8B6-4B1E-A797-B19AFC1BE97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8B6-4B1E-A797-B19AFC1BE97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8B6-4B1E-A797-B19AFC1BE97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8B6-4B1E-A797-B19AFC1BE97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8B6-4B1E-A797-B19AFC1BE97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8B6-4B1E-A797-B19AFC1BE97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8B6-4B1E-A797-B19AFC1BE97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8B6-4B1E-A797-B19AFC1BE97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8B6-4B1E-A797-B19AFC1BE97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8B6-4B1E-A797-B19AFC1BE97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8B6-4B1E-A797-B19AFC1BE97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8B6-4B1E-A797-B19AFC1BE9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8B6-4B1E-A797-B19AFC1B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5-4B7F-928A-3033EF64BE3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5-4B7F-928A-3033EF64BE3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B5-4B7F-928A-3033EF64B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5-4B7F-928A-3033EF64BE3D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B5-4B7F-928A-3033EF64B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9F-4CCE-804F-01786468CF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9F-4CCE-804F-01786468C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9F-4CCE-804F-01786468CF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9F-4CCE-804F-01786468CFD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9F-4CCE-804F-01786468CFD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39F-4CCE-804F-01786468CFD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39F-4CCE-804F-01786468CFD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39F-4CCE-804F-01786468CFD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9F-4CCE-804F-01786468CFD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39F-4CCE-804F-01786468CFD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F-4CCE-804F-01786468CFD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F-4CCE-804F-01786468CFD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F-4CCE-804F-01786468CFD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F-4CCE-804F-01786468CFD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F-4CCE-804F-01786468CFD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F-4CCE-804F-01786468CFD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F-4CCE-804F-01786468CFD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F-4CCE-804F-01786468CFD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F-4CCE-804F-01786468CFD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39F-4CCE-804F-01786468CFD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39F-4CCE-804F-01786468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1-4137-A734-E654395EE30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1-4137-A734-E654395EE30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1-4137-A734-E654395EE30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1-4137-A734-E654395EE30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1-4137-A734-E654395EE30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1-4137-A734-E654395EE30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1-4137-A734-E654395EE30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1-4137-A734-E654395EE30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1-4137-A734-E654395EE30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1-4137-A734-E654395EE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761-4137-A734-E654395EE30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1-4137-A734-E654395EE30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1-4137-A734-E654395EE30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1-4137-A734-E654395EE30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1-4137-A734-E654395EE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761-4137-A734-E654395EE30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761-4137-A734-E654395EE30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1-4137-A734-E654395EE30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1-4137-A734-E654395EE30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1-4137-A734-E654395EE30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1-4137-A734-E654395EE30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1-4137-A734-E654395EE30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1-4137-A734-E654395EE30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1-4137-A734-E654395EE30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1-4137-A734-E654395EE30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1-4137-A734-E654395EE30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1-4137-A734-E654395EE30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1-4137-A734-E654395EE30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1-4137-A734-E654395EE30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1-4137-A734-E654395EE30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61-4137-A734-E654395EE30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61-4137-A734-E654395EE30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61-4137-A734-E654395EE3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761-4137-A734-E654395EE30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61-4137-A734-E654395EE3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61-4137-A734-E654395EE3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61-4137-A734-E654395EE3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61-4137-A734-E654395EE3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61-4137-A734-E654395EE3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761-4137-A734-E654395EE3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761-4137-A734-E654395EE3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761-4137-A734-E654395EE3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761-4137-A734-E654395EE3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761-4137-A734-E654395EE3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761-4137-A734-E654395EE3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761-4137-A734-E654395EE3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761-4137-A734-E654395EE3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761-4137-A734-E654395EE3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761-4137-A734-E654395EE30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761-4137-A734-E654395EE3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61-4137-A734-E654395EE30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61-4137-A734-E654395EE30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61-4137-A734-E654395EE30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61-4137-A734-E654395EE30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61-4137-A734-E654395EE30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61-4137-A734-E654395EE30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61-4137-A734-E654395EE30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61-4137-A734-E654395EE30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61-4137-A734-E654395EE30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61-4137-A734-E654395EE30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61-4137-A734-E654395EE30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61-4137-A734-E654395EE30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61-4137-A734-E654395EE30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61-4137-A734-E654395EE30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61-4137-A734-E654395EE30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61-4137-A734-E654395EE3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761-4137-A734-E654395EE30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61-4137-A734-E654395EE30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61-4137-A734-E654395EE30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761-4137-A734-E654395EE30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61-4137-A734-E654395EE30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761-4137-A734-E654395EE30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61-4137-A734-E654395EE30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761-4137-A734-E654395EE30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61-4137-A734-E654395EE30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761-4137-A734-E654395EE30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61-4137-A734-E654395EE30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761-4137-A734-E654395EE30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61-4137-A734-E654395EE30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761-4137-A734-E654395EE30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61-4137-A734-E654395EE30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761-4137-A734-E654395EE30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61-4137-A734-E654395EE3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761-4137-A734-E654395EE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8-45F1-AA6F-023DA70DF3E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8-45F1-AA6F-023DA70DF3E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88-45F1-AA6F-023DA70D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8-45F1-AA6F-023DA70DF3E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88-45F1-AA6F-023DA70D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E-4F69-A821-CEFE5ABAF0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BE-4F69-A821-CEFE5ABAF0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BE-4F69-A821-CEFE5ABAF0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BE-4F69-A821-CEFE5ABAF02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BE-4F69-A821-CEFE5ABAF0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BE-4F69-A821-CEFE5ABAF0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BE-4F69-A821-CEFE5ABAF0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BE-4F69-A821-CEFE5ABAF0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BE-4F69-A821-CEFE5ABAF02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BE-4F69-A821-CEFE5ABAF02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E-4F69-A821-CEFE5ABAF02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E-4F69-A821-CEFE5ABAF02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E-4F69-A821-CEFE5ABAF02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E-4F69-A821-CEFE5ABAF02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E-4F69-A821-CEFE5ABAF02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E-4F69-A821-CEFE5ABAF02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E-4F69-A821-CEFE5ABAF02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BE-4F69-A821-CEFE5ABAF02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BE-4F69-A821-CEFE5ABAF02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3BE-4F69-A821-CEFE5ABAF02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3BE-4F69-A821-CEFE5ABA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23-4998-A846-C4D20F82053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3-4998-A846-C4D20F82053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3-4998-A846-C4D20F820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3-4998-A846-C4D20F82053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3-4998-A846-C4D20F820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23-4998-A846-C4D20F820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12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23-4998-A846-C4D20F820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23-4998-A846-C4D20F8205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23-4998-A846-C4D20F8205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23-4998-A846-C4D20F820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23-4998-A846-C4D20F820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23-4998-A846-C4D20F820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23-4998-A846-C4D20F820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23-4998-A846-C4D20F820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23-4998-A846-C4D20F820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23-4998-A846-C4D20F820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23-4998-A846-C4D20F820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23-4998-A846-C4D20F820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23-4998-A846-C4D20F820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23-4998-A846-C4D20F820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23-4998-A846-C4D20F820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23-4998-A846-C4D20F82053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2">
                  <c:v>3.469387755102038E-2</c:v>
                </c:pt>
                <c:pt idx="12">
                  <c:v>-1.0518407212622094E-2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23-4998-A846-C4D20F820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9-4E2F-B5FB-B2F32BA9221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9-4E2F-B5FB-B2F32BA9221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9-4E2F-B5FB-B2F32BA9221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9-4E2F-B5FB-B2F32BA9221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9-4E2F-B5FB-B2F32BA9221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9-4E2F-B5FB-B2F32BA9221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9-4E2F-B5FB-B2F32BA9221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9-4E2F-B5FB-B2F32BA9221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9-4E2F-B5FB-B2F32BA9221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9-4E2F-B5FB-B2F32BA92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639-4E2F-B5FB-B2F32BA9221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9-4E2F-B5FB-B2F32BA9221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9-4E2F-B5FB-B2F32BA9221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9-4E2F-B5FB-B2F32BA9221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9-4E2F-B5FB-B2F32BA92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639-4E2F-B5FB-B2F32BA9221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639-4E2F-B5FB-B2F32BA9221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9-4E2F-B5FB-B2F32BA9221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9-4E2F-B5FB-B2F32BA9221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9-4E2F-B5FB-B2F32BA9221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9-4E2F-B5FB-B2F32BA9221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39-4E2F-B5FB-B2F32BA9221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39-4E2F-B5FB-B2F32BA9221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39-4E2F-B5FB-B2F32BA9221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39-4E2F-B5FB-B2F32BA9221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39-4E2F-B5FB-B2F32BA9221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39-4E2F-B5FB-B2F32BA9221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39-4E2F-B5FB-B2F32BA9221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39-4E2F-B5FB-B2F32BA9221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39-4E2F-B5FB-B2F32BA9221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39-4E2F-B5FB-B2F32BA9221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39-4E2F-B5FB-B2F32BA9221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39-4E2F-B5FB-B2F32BA922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639-4E2F-B5FB-B2F32BA9221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39-4E2F-B5FB-B2F32BA922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39-4E2F-B5FB-B2F32BA922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39-4E2F-B5FB-B2F32BA922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39-4E2F-B5FB-B2F32BA922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39-4E2F-B5FB-B2F32BA922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39-4E2F-B5FB-B2F32BA922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639-4E2F-B5FB-B2F32BA922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39-4E2F-B5FB-B2F32BA922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639-4E2F-B5FB-B2F32BA922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39-4E2F-B5FB-B2F32BA922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639-4E2F-B5FB-B2F32BA922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639-4E2F-B5FB-B2F32BA922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639-4E2F-B5FB-B2F32BA922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639-4E2F-B5FB-B2F32BA922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639-4E2F-B5FB-B2F32BA9221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639-4E2F-B5FB-B2F32BA9221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39-4E2F-B5FB-B2F32BA9221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39-4E2F-B5FB-B2F32BA9221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39-4E2F-B5FB-B2F32BA9221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39-4E2F-B5FB-B2F32BA9221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39-4E2F-B5FB-B2F32BA9221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39-4E2F-B5FB-B2F32BA9221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39-4E2F-B5FB-B2F32BA9221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39-4E2F-B5FB-B2F32BA9221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39-4E2F-B5FB-B2F32BA9221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39-4E2F-B5FB-B2F32BA9221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39-4E2F-B5FB-B2F32BA9221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39-4E2F-B5FB-B2F32BA9221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39-4E2F-B5FB-B2F32BA9221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39-4E2F-B5FB-B2F32BA9221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39-4E2F-B5FB-B2F32BA9221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39-4E2F-B5FB-B2F32BA922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639-4E2F-B5FB-B2F32BA9221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39-4E2F-B5FB-B2F32BA9221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39-4E2F-B5FB-B2F32BA9221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39-4E2F-B5FB-B2F32BA9221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39-4E2F-B5FB-B2F32BA9221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639-4E2F-B5FB-B2F32BA9221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39-4E2F-B5FB-B2F32BA9221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39-4E2F-B5FB-B2F32BA9221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39-4E2F-B5FB-B2F32BA9221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39-4E2F-B5FB-B2F32BA9221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39-4E2F-B5FB-B2F32BA9221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39-4E2F-B5FB-B2F32BA9221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39-4E2F-B5FB-B2F32BA9221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39-4E2F-B5FB-B2F32BA9221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39-4E2F-B5FB-B2F32BA9221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39-4E2F-B5FB-B2F32BA9221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39-4E2F-B5FB-B2F32BA922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639-4E2F-B5FB-B2F32BA92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6-4E26-82BA-A726F53D950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6-4E26-82BA-A726F53D950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D6-4E26-82BA-A726F53D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D6-4E26-82BA-A726F53D950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D6-4E26-82BA-A726F53D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D-46B0-BFAD-5D554360B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D-46B0-BFAD-5D554360B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E-430C-8A36-C9691200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E-430C-8A36-C9691200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89A-85F7-0F73AD8A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1-489A-85F7-0F73AD8A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E-4152-9519-3E0AF3E4398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E-4152-9519-3E0AF3E4398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E-4152-9519-3E0AF3E43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E-4152-9519-3E0AF3E4398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E-4152-9519-3E0AF3E439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8E-4152-9519-3E0AF3E439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12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8E-4152-9519-3E0AF3E43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8E-4152-9519-3E0AF3E439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8E-4152-9519-3E0AF3E439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8E-4152-9519-3E0AF3E439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8E-4152-9519-3E0AF3E439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8E-4152-9519-3E0AF3E439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8E-4152-9519-3E0AF3E439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8E-4152-9519-3E0AF3E439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8E-4152-9519-3E0AF3E439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8E-4152-9519-3E0AF3E439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8E-4152-9519-3E0AF3E439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8E-4152-9519-3E0AF3E439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8E-4152-9519-3E0AF3E439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8E-4152-9519-3E0AF3E439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8E-4152-9519-3E0AF3E439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8E-4152-9519-3E0AF3E4398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12">
                  <c:v>-6.9637883008356494E-2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8E-4152-9519-3E0AF3E43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F80F30-B3A0-4F75-8AE5-B6F83024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87172D-DC62-43D4-9573-5501EBFF4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8C9A0F-988B-4BB4-AE41-1B2369009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263D2B-762A-45E2-8F4C-2FE1494B0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E7C2C14-0644-482D-8D7B-E83E73056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4B2E93B-4898-49D4-8A83-97345C3B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2.125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2.125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79819DE-493C-4430-9215-2B88FA6DF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B3856C-0DD6-4443-8EE5-B4D07638C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C33957-08EA-446B-9DF9-9EBCC6E55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80FC84-6BD1-4DBC-AE31-7F1F51DCC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7.175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B116E8-025F-424B-831F-7AF7376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A72746-750B-4A28-B503-744E5FF5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E1AF028-E8E5-4035-9761-7525567E0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9193D4-DD2D-4E2D-95CB-269CBCD29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5.050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41BB6C9-0FE7-4AA4-9B4F-787852C91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A7EC6A-4546-43BA-AF84-CDF0DF5B8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304A8F-DA26-4D64-AF4C-AAA305F3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C42911-5AD8-41A6-B38C-D8B77A945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2.125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5941E2-F431-4D11-9F33-2851DE69C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0A5239-A75D-4EC8-8E5B-7F4C982FF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5D352AC-E74E-41A8-8A9D-7B37EBB5B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C7B6EF-8E9B-4F74-92C2-55D5B3025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5073A2-787E-4E44-BE12-FCAAF20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DE1DE08-7C96-43F5-91F9-4C88C59B8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101340-6A04-4503-99F3-CE3204B41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E4D5AA-BC86-498C-9C49-990CD4A61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1B37E0-5CE7-4316-B053-67C48025D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50C2A0-9EC2-46BF-BB19-D745CEC45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C5C63B-CE9D-4BD9-81B0-67DBB912C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DF4A80-0C25-4ED9-BF89-EADE15007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138DEC7-6B01-450C-A238-15B6999A0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3C4BB4-B396-4EA5-9C81-846D5F74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123ABA-90B5-4CEC-B5A1-310B6C1F9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11101-ABF7-4FE1-90B9-DB6EEED2C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6332B5-9118-4C5E-A2DD-36082950C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E2DA74-69F9-4BBB-8C15-CA301A87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5A1F57-738F-44D5-8145-4B7C967F1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8B0F23-EA8A-45E3-95C6-EAD3C3645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9F8485-A912-4B17-860D-DF03FBCD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13A773-D1D2-4B77-8C7C-861330545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425D0A-D8FF-4A13-8BD0-53061A5A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94EB2C-3F26-4895-BFD0-804B4DC1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980193-9E63-497F-A683-ED1AAB78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797563-3FA0-4D75-9C8A-C88A406A8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7A2D0-6E42-492B-978D-60AE76A2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5D40B9-F2BC-470B-AF2C-C243E2BEB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62CF37-2C88-475A-AF3E-AD949F6AD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AF08E0-2D88-4A79-BC00-86B56555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18E693-CEB1-436C-9F32-2AF09E26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6DB0AE-C219-4B9E-A1A8-379CA7649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3C8C70-9DFC-4C4D-A8EB-B512929F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1A038A-425B-46B3-81E5-178C003E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BCF7FF-6708-4E1D-A350-A752C15B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92128-083B-479F-BC7D-A63500BC7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56460D-6CDC-4B20-9F9C-15E2F5A8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1C4521-D840-4634-A703-EDA3CEF25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3EA6CC-6AB2-42E0-8F3A-9C8C713C7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083CB9-A37B-4193-A1FD-8E6F06D2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B548E1-EB0B-4A49-B930-3B4F89471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DA1BB-F43A-4C60-975E-26D12D3E9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B8451E-CCFA-4A09-937B-CF50700C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BAA80F-38CD-411E-A1E3-EDDB5717F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0F33D3-B6C4-4DEE-85AA-CA66398D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AA6BB1B-C36F-41D0-98EE-703344A88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32A05-FA16-4028-B97E-7551569A4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F62B60-0CC4-4EC4-9FA3-85FF093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8F5C25-E758-401E-89D0-B583DB55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37DC21-8C00-4905-BFD9-03CC69507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6E983F-E9BE-4336-B9CD-72420A99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1CEB0E-6E9D-4B95-BAF7-BA40F4BFA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68A408-093A-4A1B-B0FC-3134FCA9E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A21F2D-156D-4A3A-B932-274A3C79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46801C6-0A90-40F2-A114-6EE62EB61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A307580-9206-433B-968E-C6473A92F65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529822B-FE86-49F3-1728-85D7E3102A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0F9F11-D6C9-B0F6-CA6F-D39A3FDBFA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15F206-DC81-49FC-8ED6-77DDEC9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024158-E224-44FD-9550-64F5908F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C575BC-60A9-4207-9DD6-3CC2D20B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7CC673-7F5C-4ADE-A2AF-1193B284E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147A17-E919-478B-9F1B-171B9ADC0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3C38EA-D12F-45DE-836E-5F0FE05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8EEC2EA-3C9D-4892-9DE8-33B2EC56C2F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337350-EEE9-73C6-B886-852E482A0E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0959E29-DD07-00A0-0A1B-7B6ED4FDBE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8C5FE-4B95-4380-8621-C756E8A90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B7CB9F-CA33-4739-A545-A658A337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62C807D-4DEC-4124-AB7A-20147B8FA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8F89E3-487E-4304-ADD6-7F9B6EC1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61B617-2901-40F8-9FA9-35F1A870C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E0061AC-72B1-4D3A-A654-249EEA111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01A6C8-F750-4A70-82B8-2D88DD257B7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90E85A2-B271-D4C9-31C1-84748A4B42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BFF859F-AC88-DF3E-7B1C-AAAA90A324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C1AAE2-65CC-4CCF-B648-9126C09AE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6414AC-88F9-4BC6-B504-05BAC6CB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EE2205-1287-4CF8-BC09-09702090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6C70D0-07F7-4F03-9635-FDD48BB4F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C1F948-E2D8-4B8E-B527-8DA1F9B7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C38BBB-9BA2-4B71-999F-946D1B7F6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FC6ADD-0A99-4D32-90CF-11ED242AC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1DDA75-72F9-46AD-AE2B-D2FB769FA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E81F0E-BF0E-432E-9E27-1397BD85A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358E62-51D2-4216-83F0-F17604E7A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6819DAE-B79A-4CA2-AF1A-324B08716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596F8DB-E7AA-4794-9285-305825AB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06E47F8-3E84-43E9-8F3C-CD72461D8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5E39F1A-BCFD-4542-BA91-6603617C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56A9044-C310-4846-BA07-0C30DEA28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D0E6AF7-E77B-47E9-AFEA-505DAB2FF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BB6DA28-0A9A-4E3D-8574-B518CF155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65DC22-5398-4CE6-B865-4B37922A4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C93D18-E28D-44F9-BDD0-E927F009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6BA0B5-2D49-4B5A-9632-A3BB45B0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541500-70EE-46A4-AFEF-D23CB8B6A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2CB883-8A05-479B-A330-C1DE06076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37B7A-BA41-4E9F-8F36-6B6AF61C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5A7B05-B2DC-4C51-85D6-1A06DE9A2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768D7D-EE6F-4091-9A45-5F3891E6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0303FA-0A3C-4B98-B90F-88CF7A90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998904-A1FD-442D-8660-860E85228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C59D08-0047-45C7-B5D8-D4D2A2FD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3A4F90-079F-4D37-8206-C25F2761D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F5DAF2-80BF-4FA0-9558-09AE56B7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3B0381-1111-4216-B0D6-65B94C74EBD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676A0E6-F3AF-9CA1-3899-43E65E0A43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DF68C5-2F8C-7C5F-24B1-94B6474E54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3C4BC7-5FB6-4AA9-9841-2747706F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395F40-3ECA-4464-85D0-4DE80EBA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0097D6-7DC9-42B9-9207-5CCEB724870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A14739-70E7-8AB9-4EE7-09AC93C67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72E5F5-AC81-279A-8E47-0A6A3F03A6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1B6264-BEC1-400B-83A0-59B93DA9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B646E-BF13-4CC8-891D-DB1C8D9EC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ADF695-6BB9-4BAA-A463-BDB5E15CD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BD863F-B9CB-435B-9373-1B375D518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59F36C-27B5-40EC-B73C-15822A54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B4EB9C-9F10-4AA6-8681-EEB11253B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44BCA0-1CFD-44CF-B9C7-298D56F13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503FCC0-C295-4D03-8E90-74E889BDA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0A23F82-F762-4EFE-A57C-4AC1C1216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CFE77F7-BDEE-4438-AA68-7A36591D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62CE8F9-898F-4862-8C4B-D37A10E8F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42693DA-5F47-4A12-BF5A-A695FCC47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7B3610-0540-4C49-8FCF-F82BDB69A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61C3120-A16F-4A51-B60F-F88670CA4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853D675-AC82-410D-A3B8-2F312707D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D7857E-FA22-456C-A856-6E2487D3B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C54977-F52F-48D9-8398-9ABE2159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6C4BE6-4593-47E7-ABA2-B6923EBE8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321121-7848-469C-8DD4-21D03C463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21F088-2ADB-40DE-8198-7DDDCF54C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7D2D62-CDB2-499F-B2D8-F43AACC0A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80F3C8-8C77-4957-ADE0-48722F89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55E460D-AD55-4F7D-8466-BDFA6C908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D006759-225F-4CB9-896E-06EAF6FC8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BA58292-BC2D-4CA6-B116-E8D9278D8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E305616-36B7-47EC-BA8C-B309009DB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76519C5-8EC0-4F0B-AAA8-C94FC8104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B48AF7-69C7-4ABE-8398-9319F556F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CF71493-7A94-46F4-9E5C-9678AA429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162294A-E5E8-4432-BC1C-E97F246DD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6D1DFF-4749-4D32-BF00-5CE829984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C354B9-FDE2-4FEB-8A6D-F1BA17E6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971AE9-6D92-415B-98FF-ACF71A90D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F84FFD-8E58-4237-81CF-7FF19F17D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C11A43-72C5-456E-9C96-48EA00C1D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B76F74-B432-4897-8F15-AD5235280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3A5A1A-8E2F-482C-AB4B-28648D332C2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146BA1-37FE-B68D-4E47-41752D2F4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8B59958-CCF0-214E-5B9D-D4AFD9542B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B07588-BD1B-45FF-B7F2-3997F8FFE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89</xdr:row>
      <xdr:rowOff>0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677E1B7-5731-4BD2-8A72-D736DB839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6EEE7C-9249-407B-B606-C29836668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CC9C57-ED71-4C80-8641-1DDF39BA5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19CFE3-9401-431E-92A1-8F65796B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6DA5BB-0DBF-4F71-9AF6-92158D31F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50EACF-95DE-4DA0-A156-723E4A757DC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4AB899-4378-E1A3-2F03-AB78591505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ECCC6A-242E-BA57-5808-B56B632616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F8876-12B6-4EBA-8480-B9F52BB6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BAAFDD-EADF-453D-975B-FA74D87D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30D77A5-B870-4DFA-A8B3-2F4DEF5D2F7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D5B073-5FC1-0864-5183-0807A803E4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E8C698E-95AB-87DD-BD3A-3A70C878CC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C2837-591A-4119-8840-CE9C1C067AFC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85AAE7A-E9E1-46ED-9ADF-3A8EE2D59D96}"/>
    <hyperlink ref="B19" location="'Viajeros entr evol mensu TF'!A1" tooltip="Evolución mensual de viajeros entrentrados en Tenerife según lugar de residencia" display="Evolución mensual de viajeros entrados en Tenerife según lugar de residencia" xr:uid="{D367FF1F-D962-41B4-86E6-6A19EABDA238}"/>
    <hyperlink ref="B14" location="'Establecim aloj islas cat y tip'!A1" tooltip="Establecimientos alojativos Canarias e islas" display="Establecimientos alojativos Canarias e islas" xr:uid="{B31B8FC7-65CC-480B-81B0-DFA90B0EE81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090376E-5043-4BAA-B129-07B5878B211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C807F9A-C994-480B-AAD3-13C31796289A}"/>
    <hyperlink ref="B37" location="'Pernoctaciones lugar reside'!A1" tooltip="Pernoctaciones registradas en establecimientos alojativos de Canarias e islas según tipología y categoría" display="'Pernoctaciones lugar reside'!A1" xr:uid="{49DE8A66-EBB9-465B-9676-C33E171020DD}"/>
    <hyperlink ref="B8" location="'Resumen indicadores (aloj)'!A1" tooltip="Resumen indicadores Tenerife" display="'Resumen indicadores (aloj)'!A1" xr:uid="{E853FD86-ED1B-48A1-9702-6BA215AE1347}"/>
    <hyperlink ref="B9" location="'Resumen indicadores municipios '!A1" tooltip="Resumen indicadores municipios Tenerife" display="Resumen indicadores municipios Tenerife" xr:uid="{79CCB37C-23AC-4BCD-BC02-935B8E10F08C}"/>
    <hyperlink ref="B20" location="'Viajeros entr evol mensu TF cat'!A1" tooltip="Evolución mensual de viajeros entrentrados en Tenerife según lugar de residencia" display="'Viajeros entr evol mensu TF cat'!A1" xr:uid="{741D9664-6778-4398-B123-1D2DDC12EDB1}"/>
    <hyperlink ref="B21" location="'Viajeros entr evol anual TF cat'!A1" tooltip="Evolución mensual de viajeros entrentrados en Tenerife según lugar de residencia" display="'Viajeros entr evol anual TF cat'!A1" xr:uid="{62AEFB7D-F5E9-4ECB-8A74-4BABCED18DC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8DE5CB8-FE6C-441A-AAD7-EBA3B8A637A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94444D9-A7B9-4A2A-A6F5-2ED4E955E3F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1520151-2D7E-4B40-B02F-8907199604F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BE8D174-FD2B-4180-875C-602CC75DD8C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FCE494F-8256-4B41-90BE-525A95601B0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41573FE-EB49-44BD-82C5-5DC71FED0D8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57B91BF-E223-490C-AA9B-27FCC6B4D90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84C9498-0819-42EF-8D4B-723DA180DC3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1C19807-8331-4201-806D-5A3299B6FC5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323E790-D948-47EB-8241-60D8E49BD35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F934129-2385-44CE-B15A-38DA867A843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8A3ADE3-A3FA-4BF4-9203-410F74DA6F2F}"/>
    <hyperlink ref="B35" location="'Pernoctaciones evol mensu TF'!A1" tooltip="Evolución mensual de pernoctaciones en Tenerife según lugar de residencia" display="'Pernoctaciones evol mensu TF'!A1" xr:uid="{AA260D53-7174-405D-8AF0-C9FEF7E211AA}"/>
    <hyperlink ref="B36" location="'Pernocta evol mensu TF cat'!A1" tooltip="Evolución mensual de pernoctaciones en Tenerife según lugar de residencia" display="'Pernocta evol mensu TF cat'!A1" xr:uid="{7136CB8C-04E1-4214-939B-2838F23A0B94}"/>
    <hyperlink ref="B38" location="'Pernoctaciones lugar residen ac'!A1" tooltip="Pernoctaciones registradas en establecimientos alojativos de Canarias e islas según tipología y categoría" display="'Pernoctaciones lugar residen ac'!A1" xr:uid="{A0D57ACE-3D9F-4345-AA7C-DACE3995D3F7}"/>
    <hyperlink ref="B39" location="'Pernoctaciones lugar reside año'!A1" tooltip="Pernoctaciones registradas en establecimientos alojativos de Canarias e islas según tipología y categoría" display="'Pernoctaciones lugar reside año'!A1" xr:uid="{F4922A65-0903-456A-88E8-E8B12DC0FB9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E82D374-9666-4C27-BFF5-A6DE4CC157B8}"/>
    <hyperlink ref="B41" location="'EM evol menusual lugar resd'!A1" tooltip="Evolución mensual de estancia media en Tenerife según lugar de residencia" display="'EM evol menusual lugar resd'!A1" xr:uid="{2A389908-30FE-4B2B-8D51-59B59AD59BB3}"/>
    <hyperlink ref="B42" location="'EM evol mensu TF cat '!A1" tooltip="Evolución mensual de estancia media en Tenerife según lugar de residencia" display="'EM evol mensu TF cat '!A1" xr:uid="{97828BDD-3C83-479C-8F67-B6CE6815528D}"/>
    <hyperlink ref="B44" location="'tasa de ocupación evol mens'!A1" tooltip="Evolución mensual de estancia media en Tenerife según lugar de residencia" display="'tasa de ocupación evol mens'!A1" xr:uid="{65046355-9E30-4786-8D8C-DCE9EDFC7238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7AFD520-ED41-40E0-947E-7AEE54DCB072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17518CA-A6DD-46F9-BF5E-FDB563F94F23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E359133-8011-4643-9492-913CC747A80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8D6F7EE6-6B79-4C32-A78D-5CA6E4B8856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05B72370-6C5C-4CB2-B98A-6AB582CEDC8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C5211-DC24-4560-95D3-B4A8E7C5D1CB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247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 t="shared" ref="E7" si="0">G7-1</f>
        <v>2021</v>
      </c>
      <c r="F7" s="296"/>
      <c r="G7" s="297">
        <f t="shared" ref="G7" si="1">I7-1</f>
        <v>2022</v>
      </c>
      <c r="H7" s="296"/>
      <c r="I7" s="297">
        <f t="shared" ref="I7" si="2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5197</v>
      </c>
      <c r="D9" s="118">
        <v>0.10199321458863442</v>
      </c>
      <c r="E9" s="117">
        <v>1146</v>
      </c>
      <c r="F9" s="118">
        <f t="shared" ref="F9:L21" si="3">IFERROR(E9/C9-1,"-")</f>
        <v>-0.77948816624975947</v>
      </c>
      <c r="G9" s="117">
        <v>3527</v>
      </c>
      <c r="H9" s="118">
        <f t="shared" si="3"/>
        <v>2.0776614310645725</v>
      </c>
      <c r="I9" s="117">
        <v>5390</v>
      </c>
      <c r="J9" s="118">
        <f t="shared" si="3"/>
        <v>0.52821094414516589</v>
      </c>
      <c r="K9" s="117">
        <v>5217</v>
      </c>
      <c r="L9" s="118">
        <f t="shared" si="3"/>
        <v>-3.2096474953617782E-2</v>
      </c>
      <c r="M9" s="117">
        <v>5311</v>
      </c>
      <c r="N9" s="118">
        <f t="shared" ref="N9" si="4">IFERROR(M9/K9-1,"-")</f>
        <v>1.8018018018018056E-2</v>
      </c>
    </row>
    <row r="10" spans="1:15" x14ac:dyDescent="0.25">
      <c r="A10" s="1" t="s">
        <v>72</v>
      </c>
      <c r="B10" s="116" t="s">
        <v>73</v>
      </c>
      <c r="C10" s="117">
        <v>5359</v>
      </c>
      <c r="D10" s="118">
        <v>8.5916919959473148E-2</v>
      </c>
      <c r="E10" s="117">
        <v>1385</v>
      </c>
      <c r="F10" s="118">
        <f t="shared" si="3"/>
        <v>-0.74155626049636125</v>
      </c>
      <c r="G10" s="117">
        <v>4177</v>
      </c>
      <c r="H10" s="118">
        <f t="shared" si="3"/>
        <v>2.0158844765342958</v>
      </c>
      <c r="I10" s="117">
        <v>5270</v>
      </c>
      <c r="J10" s="118">
        <f t="shared" si="3"/>
        <v>0.2616710557816615</v>
      </c>
      <c r="K10" s="117">
        <v>4803</v>
      </c>
      <c r="L10" s="118">
        <f t="shared" si="3"/>
        <v>-8.861480075901329E-2</v>
      </c>
      <c r="M10" s="117">
        <v>4194</v>
      </c>
      <c r="N10" s="118">
        <f>IFERROR(M10/K10-1,"-")</f>
        <v>-0.12679575265459087</v>
      </c>
    </row>
    <row r="11" spans="1:15" x14ac:dyDescent="0.25">
      <c r="A11" s="1" t="s">
        <v>74</v>
      </c>
      <c r="B11" s="116" t="s">
        <v>75</v>
      </c>
      <c r="C11" s="117">
        <v>2198</v>
      </c>
      <c r="D11" s="118">
        <v>-0.57303807303807308</v>
      </c>
      <c r="E11" s="117">
        <v>2288</v>
      </c>
      <c r="F11" s="118">
        <f t="shared" si="3"/>
        <v>4.0946314831665109E-2</v>
      </c>
      <c r="G11" s="117">
        <v>4740</v>
      </c>
      <c r="H11" s="118">
        <f t="shared" si="3"/>
        <v>1.0716783216783217</v>
      </c>
      <c r="I11" s="117">
        <v>5659</v>
      </c>
      <c r="J11" s="118">
        <f t="shared" si="3"/>
        <v>0.19388185654008439</v>
      </c>
      <c r="K11" s="117">
        <v>5168</v>
      </c>
      <c r="L11" s="118">
        <f t="shared" si="3"/>
        <v>-8.6764446015197061E-2</v>
      </c>
      <c r="M11" s="117">
        <v>5342</v>
      </c>
      <c r="N11" s="118">
        <f>IFERROR(M11/K11-1,"-")</f>
        <v>3.3668730650154854E-2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1830</v>
      </c>
      <c r="F12" s="118" t="str">
        <f t="shared" si="3"/>
        <v>-</v>
      </c>
      <c r="G12" s="117">
        <v>4075</v>
      </c>
      <c r="H12" s="118">
        <f t="shared" si="3"/>
        <v>1.2267759562841531</v>
      </c>
      <c r="I12" s="117">
        <v>5170</v>
      </c>
      <c r="J12" s="118">
        <f t="shared" si="3"/>
        <v>0.26871165644171779</v>
      </c>
      <c r="K12" s="117">
        <v>5054</v>
      </c>
      <c r="L12" s="118">
        <f t="shared" si="3"/>
        <v>-2.2437137330754364E-2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2659</v>
      </c>
      <c r="F13" s="118" t="str">
        <f t="shared" si="3"/>
        <v>-</v>
      </c>
      <c r="G13" s="117">
        <v>3632</v>
      </c>
      <c r="H13" s="118">
        <f t="shared" si="3"/>
        <v>0.365927040240692</v>
      </c>
      <c r="I13" s="117">
        <v>5013</v>
      </c>
      <c r="J13" s="118">
        <f t="shared" si="3"/>
        <v>0.38023127753303965</v>
      </c>
      <c r="K13" s="117">
        <v>4992</v>
      </c>
      <c r="L13" s="118">
        <f t="shared" si="3"/>
        <v>-4.1891083183722699E-3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2494</v>
      </c>
      <c r="F14" s="118" t="str">
        <f t="shared" si="3"/>
        <v>-</v>
      </c>
      <c r="G14" s="117">
        <v>4520</v>
      </c>
      <c r="H14" s="118">
        <f t="shared" si="3"/>
        <v>0.81234963913392133</v>
      </c>
      <c r="I14" s="117">
        <v>4181</v>
      </c>
      <c r="J14" s="118">
        <f t="shared" si="3"/>
        <v>-7.4999999999999956E-2</v>
      </c>
      <c r="K14" s="117">
        <v>3964</v>
      </c>
      <c r="L14" s="118">
        <f t="shared" si="3"/>
        <v>-5.1901458981104986E-2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2428</v>
      </c>
      <c r="F15" s="118" t="str">
        <f t="shared" si="3"/>
        <v>-</v>
      </c>
      <c r="G15" s="117">
        <v>4275</v>
      </c>
      <c r="H15" s="118">
        <f t="shared" si="3"/>
        <v>0.76070840197693568</v>
      </c>
      <c r="I15" s="117">
        <v>4340</v>
      </c>
      <c r="J15" s="118">
        <f t="shared" si="3"/>
        <v>1.5204678362572999E-2</v>
      </c>
      <c r="K15" s="117">
        <v>4593</v>
      </c>
      <c r="L15" s="118">
        <f t="shared" si="3"/>
        <v>5.8294930875576023E-2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2777</v>
      </c>
      <c r="D16" s="118">
        <v>-0.34241060857210515</v>
      </c>
      <c r="E16" s="117">
        <v>2929</v>
      </c>
      <c r="F16" s="118">
        <f t="shared" si="3"/>
        <v>5.473532589124952E-2</v>
      </c>
      <c r="G16" s="117">
        <v>3932</v>
      </c>
      <c r="H16" s="118">
        <f t="shared" si="3"/>
        <v>0.34243769204506647</v>
      </c>
      <c r="I16" s="117">
        <v>4645</v>
      </c>
      <c r="J16" s="118">
        <f t="shared" si="3"/>
        <v>0.18133265513733465</v>
      </c>
      <c r="K16" s="117">
        <v>2899</v>
      </c>
      <c r="L16" s="118">
        <f t="shared" si="3"/>
        <v>-0.37588805166846073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1764</v>
      </c>
      <c r="D17" s="118">
        <v>-0.54002607561929594</v>
      </c>
      <c r="E17" s="117">
        <v>3914</v>
      </c>
      <c r="F17" s="118">
        <f t="shared" si="3"/>
        <v>1.2188208616780045</v>
      </c>
      <c r="G17" s="117">
        <v>4578</v>
      </c>
      <c r="H17" s="118">
        <f t="shared" si="3"/>
        <v>0.16964741951967288</v>
      </c>
      <c r="I17" s="117">
        <v>4521</v>
      </c>
      <c r="J17" s="118">
        <f t="shared" si="3"/>
        <v>-1.2450851900393189E-2</v>
      </c>
      <c r="K17" s="117">
        <v>5087</v>
      </c>
      <c r="L17" s="118">
        <f t="shared" si="3"/>
        <v>0.12519354125193538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1764</v>
      </c>
      <c r="D18" s="118">
        <v>-0.62283515073765239</v>
      </c>
      <c r="E18" s="117">
        <v>3380</v>
      </c>
      <c r="F18" s="118">
        <f t="shared" si="3"/>
        <v>0.91609977324263037</v>
      </c>
      <c r="G18" s="117">
        <v>4025</v>
      </c>
      <c r="H18" s="118">
        <f t="shared" si="3"/>
        <v>0.19082840236686383</v>
      </c>
      <c r="I18" s="117">
        <v>4419</v>
      </c>
      <c r="J18" s="118">
        <f t="shared" si="3"/>
        <v>9.7888198757764E-2</v>
      </c>
      <c r="K18" s="117">
        <v>4919</v>
      </c>
      <c r="L18" s="118">
        <f t="shared" si="3"/>
        <v>0.11314777098891149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1763</v>
      </c>
      <c r="D19" s="118">
        <v>-0.70714285714285707</v>
      </c>
      <c r="E19" s="117">
        <v>4448</v>
      </c>
      <c r="F19" s="118">
        <f t="shared" si="3"/>
        <v>1.5229722064662505</v>
      </c>
      <c r="G19" s="117">
        <v>4838</v>
      </c>
      <c r="H19" s="118">
        <f t="shared" si="3"/>
        <v>8.7679856115107979E-2</v>
      </c>
      <c r="I19" s="117">
        <v>4964</v>
      </c>
      <c r="J19" s="118">
        <f t="shared" si="3"/>
        <v>2.6043819760231512E-2</v>
      </c>
      <c r="K19" s="117">
        <v>5464</v>
      </c>
      <c r="L19" s="118">
        <f t="shared" si="3"/>
        <v>0.10072522159548747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1794</v>
      </c>
      <c r="D20" s="118">
        <v>-0.6889197156233744</v>
      </c>
      <c r="E20" s="117">
        <v>4543</v>
      </c>
      <c r="F20" s="118">
        <f t="shared" si="3"/>
        <v>1.5323299888517279</v>
      </c>
      <c r="G20" s="117">
        <v>5166</v>
      </c>
      <c r="H20" s="118">
        <f t="shared" si="3"/>
        <v>0.13713405238828957</v>
      </c>
      <c r="I20" s="117">
        <v>4585</v>
      </c>
      <c r="J20" s="118">
        <f t="shared" si="3"/>
        <v>-0.11246612466124661</v>
      </c>
      <c r="K20" s="117">
        <v>5228</v>
      </c>
      <c r="L20" s="118">
        <f t="shared" si="3"/>
        <v>0.14023991275899683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24221</v>
      </c>
      <c r="D21" s="121">
        <v>-0.56660761894537193</v>
      </c>
      <c r="E21" s="120">
        <v>33444</v>
      </c>
      <c r="F21" s="121">
        <f t="shared" si="3"/>
        <v>0.38078526898146237</v>
      </c>
      <c r="G21" s="120">
        <v>51485</v>
      </c>
      <c r="H21" s="121">
        <f t="shared" si="3"/>
        <v>0.53943906231312044</v>
      </c>
      <c r="I21" s="120">
        <v>58157</v>
      </c>
      <c r="J21" s="121">
        <f t="shared" si="3"/>
        <v>0.12959114305137409</v>
      </c>
      <c r="K21" s="120">
        <v>57388</v>
      </c>
      <c r="L21" s="121">
        <f t="shared" si="3"/>
        <v>-1.3222827862510056E-2</v>
      </c>
      <c r="M21" s="120">
        <v>14847</v>
      </c>
      <c r="N21" s="121">
        <v>-2.2451935738741158E-2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71" t="s">
        <v>248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$C$7</f>
        <v>2020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5197</v>
      </c>
      <c r="D31" s="118">
        <v>0.10199321458863442</v>
      </c>
      <c r="E31" s="117">
        <v>5197</v>
      </c>
      <c r="F31" s="118">
        <f t="shared" ref="F31:L43" si="5">IFERROR(E31/C31-1,"-")</f>
        <v>0</v>
      </c>
      <c r="G31" s="117">
        <v>3527</v>
      </c>
      <c r="H31" s="118">
        <f t="shared" si="5"/>
        <v>-0.32133923417356169</v>
      </c>
      <c r="I31" s="117">
        <v>5390</v>
      </c>
      <c r="J31" s="118">
        <f t="shared" si="5"/>
        <v>0.52821094414516589</v>
      </c>
      <c r="K31" s="117">
        <v>5217</v>
      </c>
      <c r="L31" s="118">
        <f t="shared" si="5"/>
        <v>-3.2096474953617782E-2</v>
      </c>
      <c r="M31" s="117">
        <v>5311</v>
      </c>
      <c r="N31" s="118">
        <f t="shared" ref="N31:N33" si="6">IFERROR(M31/K31-1,"-")</f>
        <v>1.8018018018018056E-2</v>
      </c>
    </row>
    <row r="32" spans="1:15" x14ac:dyDescent="0.25">
      <c r="B32" s="116" t="s">
        <v>73</v>
      </c>
      <c r="C32" s="117">
        <v>5359</v>
      </c>
      <c r="D32" s="118">
        <v>8.5916919959473148E-2</v>
      </c>
      <c r="E32" s="117">
        <v>5359</v>
      </c>
      <c r="F32" s="118">
        <f t="shared" si="5"/>
        <v>0</v>
      </c>
      <c r="G32" s="117">
        <v>4177</v>
      </c>
      <c r="H32" s="118">
        <f t="shared" si="5"/>
        <v>-0.22056353797350248</v>
      </c>
      <c r="I32" s="117">
        <v>5270</v>
      </c>
      <c r="J32" s="118">
        <f t="shared" si="5"/>
        <v>0.2616710557816615</v>
      </c>
      <c r="K32" s="117">
        <v>4803</v>
      </c>
      <c r="L32" s="118">
        <f t="shared" si="5"/>
        <v>-8.861480075901329E-2</v>
      </c>
      <c r="M32" s="117">
        <v>4194</v>
      </c>
      <c r="N32" s="118">
        <f t="shared" si="6"/>
        <v>-0.12679575265459087</v>
      </c>
    </row>
    <row r="33" spans="2:15" x14ac:dyDescent="0.25">
      <c r="B33" s="116" t="s">
        <v>75</v>
      </c>
      <c r="C33" s="117">
        <v>2198</v>
      </c>
      <c r="D33" s="118">
        <v>-0.57303807303807308</v>
      </c>
      <c r="E33" s="117">
        <v>2198</v>
      </c>
      <c r="F33" s="118">
        <f t="shared" si="5"/>
        <v>0</v>
      </c>
      <c r="G33" s="117">
        <v>4740</v>
      </c>
      <c r="H33" s="118">
        <f t="shared" si="5"/>
        <v>1.1565059144676981</v>
      </c>
      <c r="I33" s="117">
        <v>5659</v>
      </c>
      <c r="J33" s="118">
        <f t="shared" si="5"/>
        <v>0.19388185654008439</v>
      </c>
      <c r="K33" s="117">
        <v>5168</v>
      </c>
      <c r="L33" s="118">
        <f t="shared" si="5"/>
        <v>-8.6764446015197061E-2</v>
      </c>
      <c r="M33" s="117">
        <v>5342</v>
      </c>
      <c r="N33" s="118">
        <f t="shared" si="6"/>
        <v>3.3668730650154854E-2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4075</v>
      </c>
      <c r="H34" s="118" t="str">
        <f t="shared" si="5"/>
        <v>-</v>
      </c>
      <c r="I34" s="117">
        <v>5170</v>
      </c>
      <c r="J34" s="118">
        <f t="shared" si="5"/>
        <v>0.26871165644171779</v>
      </c>
      <c r="K34" s="117">
        <v>5054</v>
      </c>
      <c r="L34" s="118">
        <f t="shared" si="5"/>
        <v>-2.2437137330754364E-2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3632</v>
      </c>
      <c r="H35" s="118" t="str">
        <f t="shared" si="5"/>
        <v>-</v>
      </c>
      <c r="I35" s="117">
        <v>5013</v>
      </c>
      <c r="J35" s="118">
        <f t="shared" si="5"/>
        <v>0.38023127753303965</v>
      </c>
      <c r="K35" s="117">
        <v>4992</v>
      </c>
      <c r="L35" s="118">
        <f t="shared" si="5"/>
        <v>-4.1891083183722699E-3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4520</v>
      </c>
      <c r="H36" s="118" t="str">
        <f t="shared" si="5"/>
        <v>-</v>
      </c>
      <c r="I36" s="117">
        <v>4181</v>
      </c>
      <c r="J36" s="118">
        <f t="shared" si="5"/>
        <v>-7.4999999999999956E-2</v>
      </c>
      <c r="K36" s="117">
        <v>3964</v>
      </c>
      <c r="L36" s="118">
        <f t="shared" si="5"/>
        <v>-5.1901458981104986E-2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4275</v>
      </c>
      <c r="H37" s="118" t="str">
        <f t="shared" si="5"/>
        <v>-</v>
      </c>
      <c r="I37" s="117">
        <v>4340</v>
      </c>
      <c r="J37" s="118">
        <f t="shared" si="5"/>
        <v>1.5204678362572999E-2</v>
      </c>
      <c r="K37" s="117">
        <v>4593</v>
      </c>
      <c r="L37" s="118">
        <f t="shared" si="5"/>
        <v>5.8294930875576023E-2</v>
      </c>
      <c r="M37" s="117"/>
      <c r="N37" s="118"/>
    </row>
    <row r="38" spans="2:15" x14ac:dyDescent="0.25">
      <c r="B38" s="116" t="s">
        <v>85</v>
      </c>
      <c r="C38" s="117">
        <v>2777</v>
      </c>
      <c r="D38" s="118">
        <v>-0.34241060857210515</v>
      </c>
      <c r="E38" s="117">
        <v>2777</v>
      </c>
      <c r="F38" s="118">
        <f t="shared" si="5"/>
        <v>0</v>
      </c>
      <c r="G38" s="117">
        <v>3932</v>
      </c>
      <c r="H38" s="118">
        <f t="shared" si="5"/>
        <v>0.41591645660785015</v>
      </c>
      <c r="I38" s="117">
        <v>4645</v>
      </c>
      <c r="J38" s="118">
        <f t="shared" si="5"/>
        <v>0.18133265513733465</v>
      </c>
      <c r="K38" s="117">
        <v>2899</v>
      </c>
      <c r="L38" s="118">
        <f t="shared" si="5"/>
        <v>-0.37588805166846073</v>
      </c>
      <c r="M38" s="117"/>
      <c r="N38" s="118"/>
    </row>
    <row r="39" spans="2:15" x14ac:dyDescent="0.25">
      <c r="B39" s="116" t="s">
        <v>87</v>
      </c>
      <c r="C39" s="117">
        <v>1764</v>
      </c>
      <c r="D39" s="118">
        <v>-0.54002607561929594</v>
      </c>
      <c r="E39" s="117">
        <v>1764</v>
      </c>
      <c r="F39" s="118">
        <f t="shared" si="5"/>
        <v>0</v>
      </c>
      <c r="G39" s="117">
        <v>4578</v>
      </c>
      <c r="H39" s="118">
        <f t="shared" si="5"/>
        <v>1.5952380952380953</v>
      </c>
      <c r="I39" s="117">
        <v>4521</v>
      </c>
      <c r="J39" s="118">
        <f t="shared" si="5"/>
        <v>-1.2450851900393189E-2</v>
      </c>
      <c r="K39" s="117">
        <v>5087</v>
      </c>
      <c r="L39" s="118">
        <f t="shared" si="5"/>
        <v>0.12519354125193538</v>
      </c>
      <c r="M39" s="117"/>
      <c r="N39" s="118"/>
    </row>
    <row r="40" spans="2:15" x14ac:dyDescent="0.25">
      <c r="B40" s="116" t="s">
        <v>89</v>
      </c>
      <c r="C40" s="117">
        <v>1764</v>
      </c>
      <c r="D40" s="118">
        <v>-0.62283515073765239</v>
      </c>
      <c r="E40" s="117">
        <v>1764</v>
      </c>
      <c r="F40" s="118">
        <f t="shared" si="5"/>
        <v>0</v>
      </c>
      <c r="G40" s="117">
        <v>4025</v>
      </c>
      <c r="H40" s="118">
        <f t="shared" si="5"/>
        <v>1.2817460317460316</v>
      </c>
      <c r="I40" s="117">
        <v>4419</v>
      </c>
      <c r="J40" s="118">
        <f t="shared" si="5"/>
        <v>9.7888198757764E-2</v>
      </c>
      <c r="K40" s="117">
        <v>4919</v>
      </c>
      <c r="L40" s="118">
        <f t="shared" si="5"/>
        <v>0.11314777098891149</v>
      </c>
      <c r="M40" s="117"/>
      <c r="N40" s="118"/>
    </row>
    <row r="41" spans="2:15" x14ac:dyDescent="0.25">
      <c r="B41" s="116" t="s">
        <v>91</v>
      </c>
      <c r="C41" s="117">
        <v>1763</v>
      </c>
      <c r="D41" s="118">
        <v>-0.70714285714285707</v>
      </c>
      <c r="E41" s="117">
        <v>1763</v>
      </c>
      <c r="F41" s="118">
        <f t="shared" si="5"/>
        <v>0</v>
      </c>
      <c r="G41" s="117">
        <v>4838</v>
      </c>
      <c r="H41" s="118">
        <f t="shared" si="5"/>
        <v>1.7441860465116279</v>
      </c>
      <c r="I41" s="117">
        <v>4964</v>
      </c>
      <c r="J41" s="118">
        <f t="shared" si="5"/>
        <v>2.6043819760231512E-2</v>
      </c>
      <c r="K41" s="117">
        <v>5464</v>
      </c>
      <c r="L41" s="118">
        <f t="shared" si="5"/>
        <v>0.10072522159548747</v>
      </c>
      <c r="M41" s="117"/>
      <c r="N41" s="118"/>
    </row>
    <row r="42" spans="2:15" x14ac:dyDescent="0.25">
      <c r="B42" s="116" t="s">
        <v>93</v>
      </c>
      <c r="C42" s="117">
        <v>1794</v>
      </c>
      <c r="D42" s="118">
        <v>-0.6889197156233744</v>
      </c>
      <c r="E42" s="117">
        <v>1794</v>
      </c>
      <c r="F42" s="118">
        <f t="shared" si="5"/>
        <v>0</v>
      </c>
      <c r="G42" s="117">
        <v>5166</v>
      </c>
      <c r="H42" s="118">
        <f t="shared" si="5"/>
        <v>1.8795986622073579</v>
      </c>
      <c r="I42" s="117">
        <v>4585</v>
      </c>
      <c r="J42" s="118">
        <f t="shared" si="5"/>
        <v>-0.11246612466124661</v>
      </c>
      <c r="K42" s="117">
        <v>5228</v>
      </c>
      <c r="L42" s="118">
        <f t="shared" si="5"/>
        <v>0.14023991275899683</v>
      </c>
      <c r="M42" s="117"/>
      <c r="N42" s="118"/>
    </row>
    <row r="43" spans="2:15" ht="15.75" x14ac:dyDescent="0.25">
      <c r="B43" s="119" t="s">
        <v>30</v>
      </c>
      <c r="C43" s="120">
        <v>24221</v>
      </c>
      <c r="D43" s="121">
        <v>-0.56660761894537193</v>
      </c>
      <c r="E43" s="120">
        <v>24221</v>
      </c>
      <c r="F43" s="121">
        <f t="shared" si="5"/>
        <v>0</v>
      </c>
      <c r="G43" s="120">
        <v>51485</v>
      </c>
      <c r="H43" s="121">
        <f t="shared" si="5"/>
        <v>1.1256347797365924</v>
      </c>
      <c r="I43" s="120">
        <v>58157</v>
      </c>
      <c r="J43" s="121">
        <f t="shared" si="5"/>
        <v>0.12959114305137409</v>
      </c>
      <c r="K43" s="120">
        <v>57388</v>
      </c>
      <c r="L43" s="121">
        <f t="shared" si="5"/>
        <v>-1.3222827862510056E-2</v>
      </c>
      <c r="M43" s="120">
        <v>14847</v>
      </c>
      <c r="N43" s="121">
        <v>-2.2451935738741158E-2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1" t="s">
        <v>249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$C$7</f>
        <v>2020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3703</v>
      </c>
      <c r="D53" s="118">
        <v>1.0368349249658904E-2</v>
      </c>
      <c r="E53" s="117">
        <v>3703</v>
      </c>
      <c r="F53" s="118">
        <f t="shared" ref="F53:L65" si="7">IFERROR(E53/C53-1,"-")</f>
        <v>0</v>
      </c>
      <c r="G53" s="117">
        <v>0</v>
      </c>
      <c r="H53" s="118">
        <f t="shared" si="7"/>
        <v>-1</v>
      </c>
      <c r="I53" s="117">
        <v>4641</v>
      </c>
      <c r="J53" s="118" t="str">
        <f t="shared" si="7"/>
        <v>-</v>
      </c>
      <c r="K53" s="117">
        <v>4486</v>
      </c>
      <c r="L53" s="118">
        <f t="shared" si="7"/>
        <v>-3.3397974574445155E-2</v>
      </c>
      <c r="M53" s="117">
        <v>4485</v>
      </c>
      <c r="N53" s="118">
        <f t="shared" ref="N53:N55" si="8">IFERROR(M53/K53-1,"-")</f>
        <v>-2.2291573785104823E-4</v>
      </c>
    </row>
    <row r="54" spans="1:15" x14ac:dyDescent="0.25">
      <c r="A54" s="1">
        <v>2</v>
      </c>
      <c r="B54" s="116" t="s">
        <v>73</v>
      </c>
      <c r="C54" s="117">
        <v>3601</v>
      </c>
      <c r="D54" s="118">
        <v>-5.4607508532423243E-2</v>
      </c>
      <c r="E54" s="117">
        <v>3601</v>
      </c>
      <c r="F54" s="118">
        <f t="shared" si="7"/>
        <v>0</v>
      </c>
      <c r="G54" s="117">
        <v>0</v>
      </c>
      <c r="H54" s="118">
        <f t="shared" si="7"/>
        <v>-1</v>
      </c>
      <c r="I54" s="117">
        <v>4493</v>
      </c>
      <c r="J54" s="118" t="str">
        <f t="shared" si="7"/>
        <v>-</v>
      </c>
      <c r="K54" s="117">
        <v>4023</v>
      </c>
      <c r="L54" s="118">
        <f t="shared" si="7"/>
        <v>-0.10460716670376136</v>
      </c>
      <c r="M54" s="117">
        <v>3377</v>
      </c>
      <c r="N54" s="118">
        <f t="shared" si="8"/>
        <v>-0.16057668406661696</v>
      </c>
    </row>
    <row r="55" spans="1:15" x14ac:dyDescent="0.25">
      <c r="A55" s="1">
        <v>3</v>
      </c>
      <c r="B55" s="116" t="s">
        <v>75</v>
      </c>
      <c r="C55" s="117">
        <v>1389</v>
      </c>
      <c r="D55" s="118">
        <v>-0.62821199143468953</v>
      </c>
      <c r="E55" s="117">
        <v>1389</v>
      </c>
      <c r="F55" s="118">
        <f t="shared" si="7"/>
        <v>0</v>
      </c>
      <c r="G55" s="117">
        <v>0</v>
      </c>
      <c r="H55" s="118">
        <f t="shared" si="7"/>
        <v>-1</v>
      </c>
      <c r="I55" s="117">
        <v>4830</v>
      </c>
      <c r="J55" s="118" t="str">
        <f t="shared" si="7"/>
        <v>-</v>
      </c>
      <c r="K55" s="117">
        <v>4388</v>
      </c>
      <c r="L55" s="118">
        <f t="shared" si="7"/>
        <v>-9.1511387163561109E-2</v>
      </c>
      <c r="M55" s="117">
        <v>4503</v>
      </c>
      <c r="N55" s="118">
        <f t="shared" si="8"/>
        <v>2.6207839562442992E-2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3637</v>
      </c>
      <c r="H56" s="118" t="str">
        <f t="shared" si="7"/>
        <v>-</v>
      </c>
      <c r="I56" s="117">
        <v>4467</v>
      </c>
      <c r="J56" s="118">
        <f t="shared" si="7"/>
        <v>0.22821006323893323</v>
      </c>
      <c r="K56" s="117">
        <v>4407</v>
      </c>
      <c r="L56" s="118">
        <f t="shared" si="7"/>
        <v>-1.3431833445265329E-2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3101</v>
      </c>
      <c r="H57" s="118" t="str">
        <f t="shared" si="7"/>
        <v>-</v>
      </c>
      <c r="I57" s="117">
        <v>4524</v>
      </c>
      <c r="J57" s="118">
        <f t="shared" si="7"/>
        <v>0.45888423089326014</v>
      </c>
      <c r="K57" s="117">
        <v>4496</v>
      </c>
      <c r="L57" s="118">
        <f t="shared" si="7"/>
        <v>-6.1892130857648109E-3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4107</v>
      </c>
      <c r="H58" s="118" t="str">
        <f t="shared" si="7"/>
        <v>-</v>
      </c>
      <c r="I58" s="117">
        <v>3719</v>
      </c>
      <c r="J58" s="118">
        <f t="shared" si="7"/>
        <v>-9.4472851229608024E-2</v>
      </c>
      <c r="K58" s="117">
        <v>3480</v>
      </c>
      <c r="L58" s="118">
        <f t="shared" si="7"/>
        <v>-6.426458725463835E-2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3890</v>
      </c>
      <c r="H59" s="118" t="str">
        <f t="shared" si="7"/>
        <v>-</v>
      </c>
      <c r="I59" s="117">
        <v>0</v>
      </c>
      <c r="J59" s="118">
        <f t="shared" si="7"/>
        <v>-1</v>
      </c>
      <c r="K59" s="117">
        <v>3932</v>
      </c>
      <c r="L59" s="118" t="str">
        <f t="shared" si="7"/>
        <v>-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0</v>
      </c>
      <c r="D60" s="118">
        <v>-1</v>
      </c>
      <c r="E60" s="117">
        <v>0</v>
      </c>
      <c r="F60" s="118" t="str">
        <f t="shared" si="7"/>
        <v>-</v>
      </c>
      <c r="G60" s="117">
        <v>3368</v>
      </c>
      <c r="H60" s="118" t="str">
        <f t="shared" si="7"/>
        <v>-</v>
      </c>
      <c r="I60" s="117">
        <v>0</v>
      </c>
      <c r="J60" s="118">
        <f t="shared" si="7"/>
        <v>-1</v>
      </c>
      <c r="K60" s="117">
        <v>2669</v>
      </c>
      <c r="L60" s="118" t="str">
        <f t="shared" si="7"/>
        <v>-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0</v>
      </c>
      <c r="D61" s="118">
        <v>-1</v>
      </c>
      <c r="E61" s="117">
        <v>0</v>
      </c>
      <c r="F61" s="118" t="str">
        <f t="shared" si="7"/>
        <v>-</v>
      </c>
      <c r="G61" s="117">
        <v>4017</v>
      </c>
      <c r="H61" s="118" t="str">
        <f t="shared" si="7"/>
        <v>-</v>
      </c>
      <c r="I61" s="117">
        <v>4039</v>
      </c>
      <c r="J61" s="118">
        <f t="shared" si="7"/>
        <v>5.4767239233257659E-3</v>
      </c>
      <c r="K61" s="117">
        <v>4491</v>
      </c>
      <c r="L61" s="118">
        <f t="shared" si="7"/>
        <v>0.11190888833869761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0</v>
      </c>
      <c r="D62" s="118">
        <v>-1</v>
      </c>
      <c r="E62" s="117">
        <v>0</v>
      </c>
      <c r="F62" s="118" t="str">
        <f t="shared" si="7"/>
        <v>-</v>
      </c>
      <c r="G62" s="117">
        <v>3524</v>
      </c>
      <c r="H62" s="118" t="str">
        <f t="shared" si="7"/>
        <v>-</v>
      </c>
      <c r="I62" s="117">
        <v>3716</v>
      </c>
      <c r="J62" s="118">
        <f t="shared" si="7"/>
        <v>5.4483541430192961E-2</v>
      </c>
      <c r="K62" s="117">
        <v>4146</v>
      </c>
      <c r="L62" s="118">
        <f t="shared" si="7"/>
        <v>0.11571582346609266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0</v>
      </c>
      <c r="D63" s="118">
        <v>-1</v>
      </c>
      <c r="E63" s="117">
        <v>0</v>
      </c>
      <c r="F63" s="118" t="str">
        <f t="shared" si="7"/>
        <v>-</v>
      </c>
      <c r="G63" s="117">
        <v>4148</v>
      </c>
      <c r="H63" s="118" t="str">
        <f t="shared" si="7"/>
        <v>-</v>
      </c>
      <c r="I63" s="117">
        <v>4138</v>
      </c>
      <c r="J63" s="118">
        <f t="shared" si="7"/>
        <v>-2.4108003857280513E-3</v>
      </c>
      <c r="K63" s="117">
        <v>4532</v>
      </c>
      <c r="L63" s="118">
        <f t="shared" si="7"/>
        <v>9.5215079748670828E-2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0</v>
      </c>
      <c r="D64" s="118">
        <v>-1</v>
      </c>
      <c r="E64" s="117">
        <v>0</v>
      </c>
      <c r="F64" s="118" t="str">
        <f t="shared" si="7"/>
        <v>-</v>
      </c>
      <c r="G64" s="117">
        <v>4483</v>
      </c>
      <c r="H64" s="118" t="str">
        <f t="shared" si="7"/>
        <v>-</v>
      </c>
      <c r="I64" s="117">
        <v>3751</v>
      </c>
      <c r="J64" s="118">
        <f t="shared" si="7"/>
        <v>-0.16328351550301134</v>
      </c>
      <c r="K64" s="117">
        <v>4415</v>
      </c>
      <c r="L64" s="118">
        <f t="shared" si="7"/>
        <v>0.17701946147693959</v>
      </c>
      <c r="M64" s="117"/>
      <c r="N64" s="118"/>
    </row>
    <row r="65" spans="1:15" ht="15.75" x14ac:dyDescent="0.25">
      <c r="B65" s="119" t="s">
        <v>30</v>
      </c>
      <c r="C65" s="120">
        <v>0</v>
      </c>
      <c r="D65" s="121">
        <v>-1</v>
      </c>
      <c r="E65" s="120">
        <v>0</v>
      </c>
      <c r="F65" s="121" t="str">
        <f t="shared" si="7"/>
        <v>-</v>
      </c>
      <c r="G65" s="120">
        <v>46354</v>
      </c>
      <c r="H65" s="121" t="str">
        <f t="shared" si="7"/>
        <v>-</v>
      </c>
      <c r="I65" s="120">
        <v>50550</v>
      </c>
      <c r="J65" s="121">
        <f t="shared" si="7"/>
        <v>9.0520774906156953E-2</v>
      </c>
      <c r="K65" s="120">
        <v>49465</v>
      </c>
      <c r="L65" s="121">
        <f t="shared" si="7"/>
        <v>-2.1463897131552945E-2</v>
      </c>
      <c r="M65" s="120">
        <v>12365</v>
      </c>
      <c r="N65" s="121">
        <v>-4.1249903078235284E-2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250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$C$7</f>
        <v>2020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1494</v>
      </c>
      <c r="D75" s="118">
        <v>0.42150333016175079</v>
      </c>
      <c r="E75" s="117">
        <v>1494</v>
      </c>
      <c r="F75" s="118">
        <f t="shared" ref="F75:L87" si="9">IFERROR(E75/C75-1,"-")</f>
        <v>0</v>
      </c>
      <c r="G75" s="117">
        <v>0</v>
      </c>
      <c r="H75" s="118">
        <f t="shared" si="9"/>
        <v>-1</v>
      </c>
      <c r="I75" s="117">
        <v>749</v>
      </c>
      <c r="J75" s="118" t="str">
        <f t="shared" si="9"/>
        <v>-</v>
      </c>
      <c r="K75" s="117">
        <v>731</v>
      </c>
      <c r="L75" s="118">
        <f t="shared" si="9"/>
        <v>-2.4032042723631464E-2</v>
      </c>
      <c r="M75" s="117">
        <v>826</v>
      </c>
      <c r="N75" s="118">
        <f t="shared" ref="N75:N77" si="10">IFERROR(M75/K75-1,"-")</f>
        <v>0.12995896032831733</v>
      </c>
    </row>
    <row r="76" spans="1:15" x14ac:dyDescent="0.25">
      <c r="A76" s="1">
        <v>2</v>
      </c>
      <c r="B76" s="116" t="s">
        <v>73</v>
      </c>
      <c r="C76" s="117">
        <v>1758</v>
      </c>
      <c r="D76" s="118">
        <v>0.56127886323268217</v>
      </c>
      <c r="E76" s="117">
        <v>1758</v>
      </c>
      <c r="F76" s="118">
        <f t="shared" si="9"/>
        <v>0</v>
      </c>
      <c r="G76" s="117">
        <v>0</v>
      </c>
      <c r="H76" s="118">
        <f t="shared" si="9"/>
        <v>-1</v>
      </c>
      <c r="I76" s="117">
        <v>777</v>
      </c>
      <c r="J76" s="118" t="str">
        <f t="shared" si="9"/>
        <v>-</v>
      </c>
      <c r="K76" s="117">
        <v>780</v>
      </c>
      <c r="L76" s="118">
        <f t="shared" si="9"/>
        <v>3.8610038610038533E-3</v>
      </c>
      <c r="M76" s="117">
        <v>817</v>
      </c>
      <c r="N76" s="118">
        <f t="shared" si="10"/>
        <v>4.7435897435897489E-2</v>
      </c>
    </row>
    <row r="77" spans="1:15" x14ac:dyDescent="0.25">
      <c r="A77" s="1">
        <v>3</v>
      </c>
      <c r="B77" s="116" t="s">
        <v>75</v>
      </c>
      <c r="C77" s="117">
        <v>809</v>
      </c>
      <c r="D77" s="118">
        <v>-0.42705382436260619</v>
      </c>
      <c r="E77" s="117">
        <v>809</v>
      </c>
      <c r="F77" s="118">
        <f t="shared" si="9"/>
        <v>0</v>
      </c>
      <c r="G77" s="117">
        <v>0</v>
      </c>
      <c r="H77" s="118">
        <f t="shared" si="9"/>
        <v>-1</v>
      </c>
      <c r="I77" s="117">
        <v>829</v>
      </c>
      <c r="J77" s="118" t="str">
        <f t="shared" si="9"/>
        <v>-</v>
      </c>
      <c r="K77" s="117">
        <v>780</v>
      </c>
      <c r="L77" s="118">
        <f t="shared" si="9"/>
        <v>-5.9107358262967424E-2</v>
      </c>
      <c r="M77" s="117">
        <v>839</v>
      </c>
      <c r="N77" s="118">
        <f t="shared" si="10"/>
        <v>7.5641025641025594E-2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438</v>
      </c>
      <c r="H78" s="118" t="str">
        <f t="shared" si="9"/>
        <v>-</v>
      </c>
      <c r="I78" s="117">
        <v>703</v>
      </c>
      <c r="J78" s="118">
        <f t="shared" si="9"/>
        <v>0.60502283105022836</v>
      </c>
      <c r="K78" s="117">
        <v>647</v>
      </c>
      <c r="L78" s="118">
        <f t="shared" si="9"/>
        <v>-7.9658605974395447E-2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531</v>
      </c>
      <c r="H79" s="118" t="str">
        <f t="shared" si="9"/>
        <v>-</v>
      </c>
      <c r="I79" s="117">
        <v>489</v>
      </c>
      <c r="J79" s="118">
        <f t="shared" si="9"/>
        <v>-7.9096045197740161E-2</v>
      </c>
      <c r="K79" s="117">
        <v>496</v>
      </c>
      <c r="L79" s="118">
        <f t="shared" si="9"/>
        <v>1.4314928425357865E-2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413</v>
      </c>
      <c r="H80" s="118" t="str">
        <f t="shared" si="9"/>
        <v>-</v>
      </c>
      <c r="I80" s="117">
        <v>462</v>
      </c>
      <c r="J80" s="118">
        <f t="shared" si="9"/>
        <v>0.11864406779661008</v>
      </c>
      <c r="K80" s="117">
        <v>484</v>
      </c>
      <c r="L80" s="118">
        <f t="shared" si="9"/>
        <v>4.7619047619047672E-2</v>
      </c>
      <c r="M80" s="117"/>
      <c r="N80" s="118"/>
    </row>
    <row r="81" spans="1:14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385</v>
      </c>
      <c r="H81" s="118" t="str">
        <f t="shared" si="9"/>
        <v>-</v>
      </c>
      <c r="I81" s="117">
        <v>0</v>
      </c>
      <c r="J81" s="118">
        <f t="shared" si="9"/>
        <v>-1</v>
      </c>
      <c r="K81" s="117">
        <v>661</v>
      </c>
      <c r="L81" s="118" t="str">
        <f t="shared" si="9"/>
        <v>-</v>
      </c>
      <c r="M81" s="117"/>
      <c r="N81" s="118"/>
    </row>
    <row r="82" spans="1:14" x14ac:dyDescent="0.25">
      <c r="A82" s="1">
        <v>8</v>
      </c>
      <c r="B82" s="116" t="s">
        <v>85</v>
      </c>
      <c r="C82" s="117">
        <v>0</v>
      </c>
      <c r="D82" s="118">
        <v>-1</v>
      </c>
      <c r="E82" s="117">
        <v>0</v>
      </c>
      <c r="F82" s="118" t="str">
        <f t="shared" si="9"/>
        <v>-</v>
      </c>
      <c r="G82" s="117">
        <v>564</v>
      </c>
      <c r="H82" s="118" t="str">
        <f t="shared" si="9"/>
        <v>-</v>
      </c>
      <c r="I82" s="117">
        <v>0</v>
      </c>
      <c r="J82" s="118">
        <f t="shared" si="9"/>
        <v>-1</v>
      </c>
      <c r="K82" s="117">
        <v>230</v>
      </c>
      <c r="L82" s="118" t="str">
        <f t="shared" si="9"/>
        <v>-</v>
      </c>
      <c r="M82" s="117"/>
      <c r="N82" s="118"/>
    </row>
    <row r="83" spans="1:14" x14ac:dyDescent="0.25">
      <c r="A83" s="1">
        <v>9</v>
      </c>
      <c r="B83" s="116" t="s">
        <v>87</v>
      </c>
      <c r="C83" s="117">
        <v>0</v>
      </c>
      <c r="D83" s="118">
        <v>-1</v>
      </c>
      <c r="E83" s="117">
        <v>0</v>
      </c>
      <c r="F83" s="118" t="str">
        <f t="shared" si="9"/>
        <v>-</v>
      </c>
      <c r="G83" s="117">
        <v>561</v>
      </c>
      <c r="H83" s="118" t="str">
        <f t="shared" si="9"/>
        <v>-</v>
      </c>
      <c r="I83" s="117">
        <v>482</v>
      </c>
      <c r="J83" s="118">
        <f t="shared" si="9"/>
        <v>-0.14081996434937616</v>
      </c>
      <c r="K83" s="117">
        <v>596</v>
      </c>
      <c r="L83" s="118">
        <f t="shared" si="9"/>
        <v>0.23651452282157681</v>
      </c>
      <c r="M83" s="117"/>
      <c r="N83" s="118"/>
    </row>
    <row r="84" spans="1:14" x14ac:dyDescent="0.25">
      <c r="A84" s="1">
        <v>10</v>
      </c>
      <c r="B84" s="116" t="s">
        <v>89</v>
      </c>
      <c r="C84" s="117">
        <v>0</v>
      </c>
      <c r="D84" s="118">
        <v>-1</v>
      </c>
      <c r="E84" s="117">
        <v>0</v>
      </c>
      <c r="F84" s="118" t="str">
        <f t="shared" si="9"/>
        <v>-</v>
      </c>
      <c r="G84" s="117">
        <v>501</v>
      </c>
      <c r="H84" s="118" t="str">
        <f t="shared" si="9"/>
        <v>-</v>
      </c>
      <c r="I84" s="117">
        <v>703</v>
      </c>
      <c r="J84" s="118">
        <f t="shared" si="9"/>
        <v>0.40319361277445109</v>
      </c>
      <c r="K84" s="117">
        <v>773</v>
      </c>
      <c r="L84" s="118">
        <f t="shared" si="9"/>
        <v>9.9573257467994392E-2</v>
      </c>
      <c r="M84" s="117"/>
      <c r="N84" s="118"/>
    </row>
    <row r="85" spans="1:14" x14ac:dyDescent="0.25">
      <c r="A85" s="1">
        <v>11</v>
      </c>
      <c r="B85" s="116" t="s">
        <v>91</v>
      </c>
      <c r="C85" s="117">
        <v>0</v>
      </c>
      <c r="D85" s="118">
        <v>-1</v>
      </c>
      <c r="E85" s="117">
        <v>0</v>
      </c>
      <c r="F85" s="118" t="str">
        <f t="shared" si="9"/>
        <v>-</v>
      </c>
      <c r="G85" s="117">
        <v>690</v>
      </c>
      <c r="H85" s="118" t="str">
        <f t="shared" si="9"/>
        <v>-</v>
      </c>
      <c r="I85" s="117">
        <v>826</v>
      </c>
      <c r="J85" s="118">
        <f t="shared" si="9"/>
        <v>0.19710144927536222</v>
      </c>
      <c r="K85" s="117">
        <v>932</v>
      </c>
      <c r="L85" s="118">
        <f t="shared" si="9"/>
        <v>0.12832929782082325</v>
      </c>
      <c r="M85" s="117"/>
      <c r="N85" s="118"/>
    </row>
    <row r="86" spans="1:14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0</v>
      </c>
      <c r="F86" s="118" t="str">
        <f t="shared" si="9"/>
        <v>-</v>
      </c>
      <c r="G86" s="117">
        <v>683</v>
      </c>
      <c r="H86" s="118" t="str">
        <f t="shared" si="9"/>
        <v>-</v>
      </c>
      <c r="I86" s="117">
        <v>834</v>
      </c>
      <c r="J86" s="118">
        <f t="shared" si="9"/>
        <v>0.22108345534407037</v>
      </c>
      <c r="K86" s="117">
        <v>813</v>
      </c>
      <c r="L86" s="118">
        <f t="shared" si="9"/>
        <v>-2.5179856115107868E-2</v>
      </c>
      <c r="M86" s="117"/>
      <c r="N86" s="118"/>
    </row>
    <row r="87" spans="1:14" ht="15.75" x14ac:dyDescent="0.25">
      <c r="B87" s="119" t="s">
        <v>30</v>
      </c>
      <c r="C87" s="120">
        <v>0</v>
      </c>
      <c r="D87" s="121">
        <v>-1</v>
      </c>
      <c r="E87" s="120">
        <v>0</v>
      </c>
      <c r="F87" s="121" t="str">
        <f t="shared" si="9"/>
        <v>-</v>
      </c>
      <c r="G87" s="120">
        <v>5131</v>
      </c>
      <c r="H87" s="121" t="str">
        <f t="shared" si="9"/>
        <v>-</v>
      </c>
      <c r="I87" s="120">
        <v>7607</v>
      </c>
      <c r="J87" s="121">
        <f t="shared" si="9"/>
        <v>0.48255700643149479</v>
      </c>
      <c r="K87" s="120">
        <v>7923</v>
      </c>
      <c r="L87" s="121">
        <f t="shared" si="9"/>
        <v>4.1540686210069566E-2</v>
      </c>
      <c r="M87" s="120">
        <v>2482</v>
      </c>
      <c r="N87" s="121">
        <v>8.3369707551287586E-2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D92D7-3575-4F8F-983C-E09C1CF834B6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251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57388</v>
      </c>
      <c r="D8" s="118">
        <f t="shared" ref="D8:D10" si="0">C8/C9-1</f>
        <v>-1.3222827862510056E-2</v>
      </c>
    </row>
    <row r="9" spans="1:5" x14ac:dyDescent="0.25">
      <c r="A9" s="1"/>
      <c r="B9" s="116">
        <v>2023</v>
      </c>
      <c r="C9" s="117">
        <v>58157</v>
      </c>
      <c r="D9" s="118">
        <f t="shared" si="0"/>
        <v>0.12959114305137409</v>
      </c>
    </row>
    <row r="10" spans="1:5" x14ac:dyDescent="0.25">
      <c r="A10" s="1"/>
      <c r="B10" s="116">
        <v>2022</v>
      </c>
      <c r="C10" s="117">
        <v>51485</v>
      </c>
      <c r="D10" s="118">
        <f t="shared" si="0"/>
        <v>0.53943906231312044</v>
      </c>
    </row>
    <row r="11" spans="1:5" x14ac:dyDescent="0.25">
      <c r="A11" s="1"/>
      <c r="B11" s="116">
        <v>2021</v>
      </c>
      <c r="C11" s="117">
        <v>33444</v>
      </c>
      <c r="D11" s="118">
        <f>C11/C12-1</f>
        <v>0.38078526898146237</v>
      </c>
    </row>
    <row r="12" spans="1:5" x14ac:dyDescent="0.25">
      <c r="A12" s="1" t="s">
        <v>72</v>
      </c>
      <c r="B12" s="116">
        <v>2020</v>
      </c>
      <c r="C12" s="117">
        <v>24221</v>
      </c>
      <c r="D12" s="118">
        <f t="shared" ref="D12:D21" si="1">C12/C13-1</f>
        <v>-0.56660761894537193</v>
      </c>
    </row>
    <row r="13" spans="1:5" x14ac:dyDescent="0.25">
      <c r="A13" s="1" t="s">
        <v>74</v>
      </c>
      <c r="B13" s="116">
        <v>2019</v>
      </c>
      <c r="C13" s="117">
        <v>55887</v>
      </c>
      <c r="D13" s="118">
        <f t="shared" si="1"/>
        <v>3.521283295669253E-2</v>
      </c>
    </row>
    <row r="14" spans="1:5" x14ac:dyDescent="0.25">
      <c r="A14" s="1" t="s">
        <v>76</v>
      </c>
      <c r="B14" s="116">
        <v>2018</v>
      </c>
      <c r="C14" s="117">
        <v>53986</v>
      </c>
      <c r="D14" s="118">
        <f t="shared" si="1"/>
        <v>-6.4610586502642287E-2</v>
      </c>
    </row>
    <row r="15" spans="1:5" x14ac:dyDescent="0.25">
      <c r="A15" s="1" t="s">
        <v>78</v>
      </c>
      <c r="B15" s="116">
        <v>2017</v>
      </c>
      <c r="C15" s="117">
        <v>57715</v>
      </c>
      <c r="D15" s="118">
        <f>C15/C16-1</f>
        <v>7.382737641170678E-2</v>
      </c>
    </row>
    <row r="16" spans="1:5" x14ac:dyDescent="0.25">
      <c r="A16" s="1" t="s">
        <v>80</v>
      </c>
      <c r="B16" s="116">
        <v>2016</v>
      </c>
      <c r="C16" s="117">
        <v>53747</v>
      </c>
      <c r="D16" s="118">
        <f>C16/C17-1</f>
        <v>0.30377935183388316</v>
      </c>
    </row>
    <row r="17" spans="1:5" x14ac:dyDescent="0.25">
      <c r="A17" s="1" t="s">
        <v>82</v>
      </c>
      <c r="B17" s="116">
        <v>2015</v>
      </c>
      <c r="C17" s="117">
        <v>41224</v>
      </c>
      <c r="D17" s="118">
        <f t="shared" si="1"/>
        <v>0.22058388109196425</v>
      </c>
    </row>
    <row r="18" spans="1:5" x14ac:dyDescent="0.25">
      <c r="A18" s="1" t="s">
        <v>84</v>
      </c>
      <c r="B18" s="116">
        <v>2014</v>
      </c>
      <c r="C18" s="117">
        <v>33774</v>
      </c>
      <c r="D18" s="118">
        <f t="shared" si="1"/>
        <v>0.11915965272715212</v>
      </c>
    </row>
    <row r="19" spans="1:5" x14ac:dyDescent="0.25">
      <c r="A19" s="1" t="s">
        <v>86</v>
      </c>
      <c r="B19" s="116">
        <v>2013</v>
      </c>
      <c r="C19" s="117">
        <v>30178</v>
      </c>
      <c r="D19" s="118">
        <f t="shared" si="1"/>
        <v>-5.0857052995754048E-2</v>
      </c>
    </row>
    <row r="20" spans="1:5" x14ac:dyDescent="0.25">
      <c r="A20" s="1" t="s">
        <v>88</v>
      </c>
      <c r="B20" s="116">
        <v>2012</v>
      </c>
      <c r="C20" s="117">
        <v>31795</v>
      </c>
      <c r="D20" s="118">
        <f>C20/C21-1</f>
        <v>-1.4505780615565844E-2</v>
      </c>
    </row>
    <row r="21" spans="1:5" x14ac:dyDescent="0.25">
      <c r="A21" s="1" t="s">
        <v>90</v>
      </c>
      <c r="B21" s="116">
        <v>2011</v>
      </c>
      <c r="C21" s="117">
        <v>32263</v>
      </c>
      <c r="D21" s="118">
        <f t="shared" si="1"/>
        <v>-0.19553671612018453</v>
      </c>
    </row>
    <row r="22" spans="1:5" x14ac:dyDescent="0.25">
      <c r="A22" s="1" t="s">
        <v>92</v>
      </c>
      <c r="B22" s="116">
        <v>2010</v>
      </c>
      <c r="C22" s="117">
        <v>40105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1" t="s">
        <v>252</v>
      </c>
      <c r="C27" s="271"/>
      <c r="D27" s="271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57388</v>
      </c>
      <c r="D31" s="118">
        <f t="shared" ref="D31:D44" si="2">C31/C32-1</f>
        <v>-1.3222827862510056E-2</v>
      </c>
    </row>
    <row r="32" spans="1:5" x14ac:dyDescent="0.25">
      <c r="B32" s="116">
        <v>2023</v>
      </c>
      <c r="C32" s="117">
        <v>58157</v>
      </c>
      <c r="D32" s="118">
        <f t="shared" si="2"/>
        <v>0.12959114305137409</v>
      </c>
    </row>
    <row r="33" spans="2:4" x14ac:dyDescent="0.25">
      <c r="B33" s="116">
        <v>2022</v>
      </c>
      <c r="C33" s="117">
        <v>51485</v>
      </c>
      <c r="D33" s="118">
        <f t="shared" si="2"/>
        <v>0.53943906231312044</v>
      </c>
    </row>
    <row r="34" spans="2:4" x14ac:dyDescent="0.25">
      <c r="B34" s="116">
        <v>2021</v>
      </c>
      <c r="C34" s="117">
        <v>33444</v>
      </c>
      <c r="D34" s="118">
        <f t="shared" si="2"/>
        <v>0.38078526898146237</v>
      </c>
    </row>
    <row r="35" spans="2:4" x14ac:dyDescent="0.25">
      <c r="B35" s="116">
        <v>2020</v>
      </c>
      <c r="C35" s="117">
        <v>24221</v>
      </c>
      <c r="D35" s="118">
        <f t="shared" si="2"/>
        <v>-0.56660761894537193</v>
      </c>
    </row>
    <row r="36" spans="2:4" x14ac:dyDescent="0.25">
      <c r="B36" s="116">
        <v>2019</v>
      </c>
      <c r="C36" s="117">
        <v>55887</v>
      </c>
      <c r="D36" s="118">
        <f t="shared" si="2"/>
        <v>3.521283295669253E-2</v>
      </c>
    </row>
    <row r="37" spans="2:4" x14ac:dyDescent="0.25">
      <c r="B37" s="116">
        <v>2018</v>
      </c>
      <c r="C37" s="117">
        <v>53986</v>
      </c>
      <c r="D37" s="118">
        <f t="shared" si="2"/>
        <v>-6.3783296337402873E-2</v>
      </c>
    </row>
    <row r="38" spans="2:4" x14ac:dyDescent="0.25">
      <c r="B38" s="116">
        <v>2017</v>
      </c>
      <c r="C38" s="117">
        <v>57664</v>
      </c>
      <c r="D38" s="118">
        <f>C38/C39-1</f>
        <v>7.6001567427366634E-2</v>
      </c>
    </row>
    <row r="39" spans="2:4" x14ac:dyDescent="0.25">
      <c r="B39" s="116">
        <v>2016</v>
      </c>
      <c r="C39" s="117">
        <v>53591</v>
      </c>
      <c r="D39" s="118">
        <f>C39/C40-1</f>
        <v>0.30914109829978509</v>
      </c>
    </row>
    <row r="40" spans="2:4" x14ac:dyDescent="0.25">
      <c r="B40" s="116">
        <v>2015</v>
      </c>
      <c r="C40" s="117">
        <v>40936</v>
      </c>
      <c r="D40" s="118">
        <f t="shared" si="2"/>
        <v>0.22284621818616324</v>
      </c>
    </row>
    <row r="41" spans="2:4" x14ac:dyDescent="0.25">
      <c r="B41" s="116">
        <v>2014</v>
      </c>
      <c r="C41" s="117">
        <v>33476</v>
      </c>
      <c r="D41" s="118">
        <f t="shared" si="2"/>
        <v>0.11649934963145792</v>
      </c>
    </row>
    <row r="42" spans="2:4" x14ac:dyDescent="0.25">
      <c r="B42" s="116">
        <v>2013</v>
      </c>
      <c r="C42" s="117">
        <v>29983</v>
      </c>
      <c r="D42" s="118">
        <f t="shared" si="2"/>
        <v>-5.2430314139434886E-2</v>
      </c>
    </row>
    <row r="43" spans="2:4" x14ac:dyDescent="0.25">
      <c r="B43" s="116">
        <v>2012</v>
      </c>
      <c r="C43" s="117">
        <v>31642</v>
      </c>
      <c r="D43" s="118">
        <f>C43/C44-1</f>
        <v>4.4945675506092853E-2</v>
      </c>
    </row>
    <row r="44" spans="2:4" x14ac:dyDescent="0.25">
      <c r="B44" s="116">
        <v>2011</v>
      </c>
      <c r="C44" s="117">
        <v>30281</v>
      </c>
      <c r="D44" s="118">
        <f t="shared" si="2"/>
        <v>-0.180442784453827</v>
      </c>
    </row>
    <row r="45" spans="2:4" x14ac:dyDescent="0.25">
      <c r="B45" s="116">
        <v>2010</v>
      </c>
      <c r="C45" s="117">
        <v>36948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1" t="s">
        <v>253</v>
      </c>
      <c r="C50" s="271"/>
      <c r="D50" s="271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49465</v>
      </c>
      <c r="D54" s="118">
        <f t="shared" ref="D54:D56" si="3">C54/C55-1</f>
        <v>-2.1463897131552945E-2</v>
      </c>
    </row>
    <row r="55" spans="1:5" x14ac:dyDescent="0.25">
      <c r="A55" s="1"/>
      <c r="B55" s="116">
        <v>2023</v>
      </c>
      <c r="C55" s="117">
        <v>50550</v>
      </c>
      <c r="D55" s="118">
        <f t="shared" si="3"/>
        <v>9.0520774906156953E-2</v>
      </c>
    </row>
    <row r="56" spans="1:5" x14ac:dyDescent="0.25">
      <c r="A56" s="1"/>
      <c r="B56" s="116">
        <v>2022</v>
      </c>
      <c r="C56" s="117">
        <v>46354</v>
      </c>
      <c r="D56" s="118" t="e">
        <f t="shared" si="3"/>
        <v>#DIV/0!</v>
      </c>
    </row>
    <row r="57" spans="1:5" x14ac:dyDescent="0.25">
      <c r="A57" s="1"/>
      <c r="B57" s="116">
        <v>2021</v>
      </c>
      <c r="C57" s="117">
        <v>0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>
        <f t="shared" ref="D58:D67" si="4">C58/C59-1</f>
        <v>-1</v>
      </c>
    </row>
    <row r="59" spans="1:5" x14ac:dyDescent="0.25">
      <c r="A59" s="1">
        <v>3</v>
      </c>
      <c r="B59" s="116">
        <v>2019</v>
      </c>
      <c r="C59" s="117">
        <v>42488</v>
      </c>
      <c r="D59" s="118">
        <f t="shared" si="4"/>
        <v>7.9581258257953147E-2</v>
      </c>
    </row>
    <row r="60" spans="1:5" x14ac:dyDescent="0.25">
      <c r="A60" s="1">
        <v>4</v>
      </c>
      <c r="B60" s="116">
        <v>2018</v>
      </c>
      <c r="C60" s="117">
        <v>39356</v>
      </c>
      <c r="D60" s="118">
        <f t="shared" si="4"/>
        <v>0.52672821786019086</v>
      </c>
    </row>
    <row r="61" spans="1:5" x14ac:dyDescent="0.25">
      <c r="A61" s="1">
        <v>5</v>
      </c>
      <c r="B61" s="116">
        <v>2017</v>
      </c>
      <c r="C61" s="117">
        <v>25778</v>
      </c>
      <c r="D61" s="118" t="e">
        <f>C61/C62-1</f>
        <v>#DIV/0!</v>
      </c>
    </row>
    <row r="62" spans="1:5" x14ac:dyDescent="0.25">
      <c r="A62" s="1">
        <v>6</v>
      </c>
      <c r="B62" s="116">
        <v>2016</v>
      </c>
      <c r="C62" s="117">
        <v>0</v>
      </c>
      <c r="D62" s="118" t="e">
        <f>C62/C63-1</f>
        <v>#DIV/0!</v>
      </c>
    </row>
    <row r="63" spans="1:5" x14ac:dyDescent="0.25">
      <c r="A63" s="1">
        <v>7</v>
      </c>
      <c r="B63" s="116">
        <v>2015</v>
      </c>
      <c r="C63" s="117">
        <v>0</v>
      </c>
      <c r="D63" s="118" t="e">
        <f t="shared" si="4"/>
        <v>#DIV/0!</v>
      </c>
    </row>
    <row r="64" spans="1:5" x14ac:dyDescent="0.25">
      <c r="A64" s="1">
        <v>8</v>
      </c>
      <c r="B64" s="116">
        <v>2014</v>
      </c>
      <c r="C64" s="117">
        <v>0</v>
      </c>
      <c r="D64" s="118" t="e">
        <f t="shared" si="4"/>
        <v>#DIV/0!</v>
      </c>
    </row>
    <row r="65" spans="1:5" x14ac:dyDescent="0.25">
      <c r="A65" s="1">
        <v>9</v>
      </c>
      <c r="B65" s="116">
        <v>2013</v>
      </c>
      <c r="C65" s="117">
        <v>0</v>
      </c>
      <c r="D65" s="118" t="e">
        <f t="shared" si="4"/>
        <v>#DIV/0!</v>
      </c>
    </row>
    <row r="66" spans="1:5" x14ac:dyDescent="0.25">
      <c r="A66" s="1">
        <v>10</v>
      </c>
      <c r="B66" s="116">
        <v>2012</v>
      </c>
      <c r="C66" s="117">
        <v>0</v>
      </c>
      <c r="D66" s="118" t="e">
        <f>C66/C67-1</f>
        <v>#DIV/0!</v>
      </c>
    </row>
    <row r="67" spans="1:5" x14ac:dyDescent="0.25">
      <c r="A67" s="1">
        <v>11</v>
      </c>
      <c r="B67" s="116">
        <v>2011</v>
      </c>
      <c r="C67" s="117">
        <v>0</v>
      </c>
      <c r="D67" s="118" t="e">
        <f t="shared" si="4"/>
        <v>#DIV/0!</v>
      </c>
    </row>
    <row r="68" spans="1:5" x14ac:dyDescent="0.25">
      <c r="A68" s="1">
        <v>12</v>
      </c>
      <c r="B68" s="116">
        <v>2010</v>
      </c>
      <c r="C68" s="117">
        <v>0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1" t="s">
        <v>141</v>
      </c>
      <c r="C73" s="271"/>
      <c r="D73" s="271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7923</v>
      </c>
      <c r="D77" s="118">
        <f t="shared" ref="D77:D83" si="5">C77/C78-1</f>
        <v>4.1540686210069566E-2</v>
      </c>
    </row>
    <row r="78" spans="1:5" x14ac:dyDescent="0.25">
      <c r="A78" s="1"/>
      <c r="B78" s="116">
        <v>2023</v>
      </c>
      <c r="C78" s="117">
        <v>7607</v>
      </c>
      <c r="D78" s="118">
        <f t="shared" si="5"/>
        <v>0.48255700643149479</v>
      </c>
    </row>
    <row r="79" spans="1:5" x14ac:dyDescent="0.25">
      <c r="A79" s="1"/>
      <c r="B79" s="116">
        <v>2022</v>
      </c>
      <c r="C79" s="117">
        <v>5131</v>
      </c>
      <c r="D79" s="118" t="e">
        <f t="shared" si="5"/>
        <v>#DIV/0!</v>
      </c>
    </row>
    <row r="80" spans="1:5" x14ac:dyDescent="0.25">
      <c r="A80" s="1"/>
      <c r="B80" s="116">
        <v>2021</v>
      </c>
      <c r="C80" s="117">
        <v>0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>
        <f t="shared" si="5"/>
        <v>-1</v>
      </c>
    </row>
    <row r="82" spans="1:5" x14ac:dyDescent="0.25">
      <c r="A82" s="1">
        <v>3</v>
      </c>
      <c r="B82" s="116">
        <v>2019</v>
      </c>
      <c r="C82" s="117">
        <v>13399</v>
      </c>
      <c r="D82" s="118">
        <f t="shared" si="5"/>
        <v>-8.4142173615857851E-2</v>
      </c>
    </row>
    <row r="83" spans="1:5" x14ac:dyDescent="0.25">
      <c r="A83" s="1">
        <v>4</v>
      </c>
      <c r="B83" s="116">
        <v>2018</v>
      </c>
      <c r="C83" s="117">
        <v>14630</v>
      </c>
      <c r="D83" s="118">
        <f t="shared" si="5"/>
        <v>-0.54117794643417172</v>
      </c>
    </row>
    <row r="84" spans="1:5" x14ac:dyDescent="0.25">
      <c r="A84" s="1">
        <v>5</v>
      </c>
      <c r="B84" s="116">
        <v>2017</v>
      </c>
      <c r="C84" s="117">
        <v>31886</v>
      </c>
      <c r="D84" s="118" t="e">
        <f>C84/C85-1</f>
        <v>#DIV/0!</v>
      </c>
    </row>
    <row r="85" spans="1:5" x14ac:dyDescent="0.25">
      <c r="A85" s="1">
        <v>6</v>
      </c>
      <c r="B85" s="116">
        <v>2016</v>
      </c>
      <c r="C85" s="117">
        <v>0</v>
      </c>
      <c r="D85" s="118" t="e">
        <f>C85/C86-1</f>
        <v>#DIV/0!</v>
      </c>
    </row>
    <row r="86" spans="1:5" x14ac:dyDescent="0.25">
      <c r="A86" s="1">
        <v>7</v>
      </c>
      <c r="B86" s="116">
        <v>2015</v>
      </c>
      <c r="C86" s="117">
        <v>0</v>
      </c>
      <c r="D86" s="118" t="e">
        <f t="shared" ref="D86:D88" si="6">C86/C87-1</f>
        <v>#DIV/0!</v>
      </c>
    </row>
    <row r="87" spans="1:5" x14ac:dyDescent="0.25">
      <c r="A87" s="1">
        <v>8</v>
      </c>
      <c r="B87" s="116">
        <v>2014</v>
      </c>
      <c r="C87" s="117">
        <v>0</v>
      </c>
      <c r="D87" s="118" t="e">
        <f t="shared" si="6"/>
        <v>#DIV/0!</v>
      </c>
    </row>
    <row r="88" spans="1:5" x14ac:dyDescent="0.25">
      <c r="A88" s="1">
        <v>9</v>
      </c>
      <c r="B88" s="116">
        <v>2013</v>
      </c>
      <c r="C88" s="117">
        <v>0</v>
      </c>
      <c r="D88" s="118" t="e">
        <f t="shared" si="6"/>
        <v>#DIV/0!</v>
      </c>
    </row>
    <row r="89" spans="1:5" x14ac:dyDescent="0.25">
      <c r="A89" s="1">
        <v>10</v>
      </c>
      <c r="B89" s="116">
        <v>2012</v>
      </c>
      <c r="C89" s="117">
        <v>0</v>
      </c>
      <c r="D89" s="118" t="e">
        <f>C89/C90-1</f>
        <v>#DIV/0!</v>
      </c>
    </row>
    <row r="90" spans="1:5" x14ac:dyDescent="0.25">
      <c r="A90" s="1">
        <v>11</v>
      </c>
      <c r="B90" s="116">
        <v>2011</v>
      </c>
      <c r="C90" s="117">
        <v>0</v>
      </c>
      <c r="D90" s="118">
        <f t="shared" ref="D90" si="7">C90/C91-1</f>
        <v>-1</v>
      </c>
    </row>
    <row r="91" spans="1:5" x14ac:dyDescent="0.25">
      <c r="A91" s="1">
        <v>12</v>
      </c>
      <c r="B91" s="116">
        <v>2010</v>
      </c>
      <c r="C91" s="117">
        <v>36948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1" t="s">
        <v>254</v>
      </c>
      <c r="C96" s="271"/>
      <c r="D96" s="271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 t="s">
        <v>227</v>
      </c>
      <c r="D100" s="118" t="e">
        <f t="shared" ref="D100:D113" si="8">C100/C101-1</f>
        <v>#VALUE!</v>
      </c>
    </row>
    <row r="101" spans="2:5" x14ac:dyDescent="0.25">
      <c r="B101" s="116">
        <v>2023</v>
      </c>
      <c r="C101" s="117" t="s">
        <v>227</v>
      </c>
      <c r="D101" s="118" t="e">
        <f t="shared" si="8"/>
        <v>#VALUE!</v>
      </c>
    </row>
    <row r="102" spans="2:5" x14ac:dyDescent="0.25">
      <c r="B102" s="116">
        <v>2022</v>
      </c>
      <c r="C102" s="117" t="s">
        <v>227</v>
      </c>
      <c r="D102" s="118" t="e">
        <f t="shared" si="8"/>
        <v>#VALUE!</v>
      </c>
    </row>
    <row r="103" spans="2:5" x14ac:dyDescent="0.25">
      <c r="B103" s="116">
        <v>2021</v>
      </c>
      <c r="C103" s="117" t="s">
        <v>227</v>
      </c>
      <c r="D103" s="118" t="e">
        <f t="shared" si="8"/>
        <v>#VALUE!</v>
      </c>
    </row>
    <row r="104" spans="2:5" x14ac:dyDescent="0.25">
      <c r="B104" s="116">
        <v>2020</v>
      </c>
      <c r="C104" s="117" t="s">
        <v>227</v>
      </c>
      <c r="D104" s="118" t="e">
        <f t="shared" si="8"/>
        <v>#VALUE!</v>
      </c>
    </row>
    <row r="105" spans="2:5" x14ac:dyDescent="0.25">
      <c r="B105" s="116">
        <v>2019</v>
      </c>
      <c r="C105" s="117" t="s">
        <v>227</v>
      </c>
      <c r="D105" s="118" t="e">
        <f t="shared" si="8"/>
        <v>#VALUE!</v>
      </c>
    </row>
    <row r="106" spans="2:5" x14ac:dyDescent="0.25">
      <c r="B106" s="116">
        <v>2018</v>
      </c>
      <c r="C106" s="117" t="s">
        <v>227</v>
      </c>
      <c r="D106" s="118" t="e">
        <f t="shared" si="8"/>
        <v>#VALUE!</v>
      </c>
    </row>
    <row r="107" spans="2:5" x14ac:dyDescent="0.25">
      <c r="B107" s="116">
        <v>2017</v>
      </c>
      <c r="C107" s="117" t="s">
        <v>227</v>
      </c>
      <c r="D107" s="118" t="e">
        <f t="shared" si="8"/>
        <v>#VALUE!</v>
      </c>
    </row>
    <row r="108" spans="2:5" x14ac:dyDescent="0.25">
      <c r="B108" s="116">
        <v>2016</v>
      </c>
      <c r="C108" s="117" t="s">
        <v>227</v>
      </c>
      <c r="D108" s="118" t="e">
        <f t="shared" si="8"/>
        <v>#VALUE!</v>
      </c>
    </row>
    <row r="109" spans="2:5" x14ac:dyDescent="0.25">
      <c r="B109" s="116">
        <v>2015</v>
      </c>
      <c r="C109" s="117" t="s">
        <v>227</v>
      </c>
      <c r="D109" s="118" t="e">
        <f t="shared" si="8"/>
        <v>#VALUE!</v>
      </c>
    </row>
    <row r="110" spans="2:5" x14ac:dyDescent="0.25">
      <c r="B110" s="116">
        <v>2014</v>
      </c>
      <c r="C110" s="117" t="s">
        <v>227</v>
      </c>
      <c r="D110" s="118" t="e">
        <f t="shared" si="8"/>
        <v>#VALUE!</v>
      </c>
    </row>
    <row r="111" spans="2:5" x14ac:dyDescent="0.25">
      <c r="B111" s="116">
        <v>2013</v>
      </c>
      <c r="C111" s="117" t="s">
        <v>227</v>
      </c>
      <c r="D111" s="118" t="e">
        <f t="shared" si="8"/>
        <v>#VALUE!</v>
      </c>
    </row>
    <row r="112" spans="2:5" x14ac:dyDescent="0.25">
      <c r="B112" s="116">
        <v>2012</v>
      </c>
      <c r="C112" s="117" t="s">
        <v>227</v>
      </c>
      <c r="D112" s="118" t="e">
        <f t="shared" si="8"/>
        <v>#VALUE!</v>
      </c>
    </row>
    <row r="113" spans="2:4" x14ac:dyDescent="0.25">
      <c r="B113" s="116">
        <v>2011</v>
      </c>
      <c r="C113" s="117" t="s">
        <v>227</v>
      </c>
      <c r="D113" s="118" t="e">
        <f t="shared" si="8"/>
        <v>#VALUE!</v>
      </c>
    </row>
    <row r="114" spans="2:4" x14ac:dyDescent="0.25">
      <c r="B114" s="116">
        <v>2010</v>
      </c>
      <c r="C114" s="117" t="s">
        <v>227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5450-879B-48CE-92E4-5B5A3C6EDFAD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255</v>
      </c>
      <c r="D5" s="128" t="s">
        <v>228</v>
      </c>
      <c r="E5" s="128" t="s">
        <v>229</v>
      </c>
      <c r="F5" s="128" t="s">
        <v>230</v>
      </c>
      <c r="G5" s="128" t="s">
        <v>231</v>
      </c>
      <c r="H5" s="128" t="s">
        <v>232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256</v>
      </c>
      <c r="N5" s="13" t="s">
        <v>222</v>
      </c>
      <c r="O5" s="13" t="s">
        <v>223</v>
      </c>
      <c r="P5" s="13" t="s">
        <v>224</v>
      </c>
      <c r="Q5" s="13" t="s">
        <v>225</v>
      </c>
      <c r="R5" s="13" t="s">
        <v>226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marzo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947316</v>
      </c>
      <c r="D6" s="132">
        <v>177350</v>
      </c>
      <c r="E6" s="132">
        <v>1016463</v>
      </c>
      <c r="F6" s="132">
        <v>1255136</v>
      </c>
      <c r="G6" s="132">
        <v>1350767</v>
      </c>
      <c r="H6" s="132">
        <v>1324994</v>
      </c>
      <c r="I6" s="133">
        <f>IFERROR(H6/G6-1,"-")</f>
        <v>-1.9080270690652101E-2</v>
      </c>
      <c r="J6" s="132">
        <f>IFERROR(H6-G6,"-")</f>
        <v>-25773</v>
      </c>
      <c r="K6" s="133">
        <f t="shared" ref="K6:K57" si="0">IFERROR(H6/$H$6,"-")</f>
        <v>1</v>
      </c>
      <c r="L6" s="134">
        <f>H6/H6</f>
        <v>1</v>
      </c>
      <c r="M6" s="132">
        <v>156456</v>
      </c>
      <c r="N6" s="132">
        <v>74197</v>
      </c>
      <c r="O6" s="132">
        <v>393667</v>
      </c>
      <c r="P6" s="132">
        <v>440377</v>
      </c>
      <c r="Q6" s="132">
        <v>489695</v>
      </c>
      <c r="R6" s="132">
        <v>468775</v>
      </c>
      <c r="S6" s="133">
        <f>IFERROR(R6/Q6-1,"-")</f>
        <v>-4.2720468863272076E-2</v>
      </c>
      <c r="T6" s="132">
        <f t="shared" ref="T6:T57" si="1">R6-Q6</f>
        <v>-20920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724591</v>
      </c>
      <c r="D7" s="136">
        <v>135887</v>
      </c>
      <c r="E7" s="136">
        <v>806783</v>
      </c>
      <c r="F7" s="136">
        <v>993506</v>
      </c>
      <c r="G7" s="136">
        <v>1059138</v>
      </c>
      <c r="H7" s="136">
        <v>1034824</v>
      </c>
      <c r="I7" s="137">
        <f t="shared" ref="I7:I57" si="2">IFERROR(H7/G7-1,"-")</f>
        <v>-2.2956404170183631E-2</v>
      </c>
      <c r="J7" s="136">
        <f t="shared" ref="J7:J57" si="3">IFERROR(H7-G7,"-")</f>
        <v>-24314</v>
      </c>
      <c r="K7" s="137">
        <f t="shared" si="0"/>
        <v>0.78100278189938976</v>
      </c>
      <c r="L7" s="137">
        <f>H7/H6</f>
        <v>0.78100278189938976</v>
      </c>
      <c r="M7" s="136">
        <v>119555</v>
      </c>
      <c r="N7" s="136">
        <v>56792</v>
      </c>
      <c r="O7" s="136">
        <v>315116</v>
      </c>
      <c r="P7" s="136">
        <v>343050</v>
      </c>
      <c r="Q7" s="136">
        <v>383028</v>
      </c>
      <c r="R7" s="136">
        <v>360181</v>
      </c>
      <c r="S7" s="137">
        <f t="shared" ref="S7:S57" si="4">IFERROR(R7/Q7-1,"-")</f>
        <v>-5.9648380797226341E-2</v>
      </c>
      <c r="T7" s="136">
        <f t="shared" si="1"/>
        <v>-22847</v>
      </c>
      <c r="U7" s="137">
        <f t="shared" ref="U7:U57" si="5">IFERROR(P7/$P$6,"-")</f>
        <v>0.77899163671127236</v>
      </c>
      <c r="V7" s="137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8" t="s">
        <v>63</v>
      </c>
      <c r="C10" s="139">
        <v>222725</v>
      </c>
      <c r="D10" s="139">
        <v>41463</v>
      </c>
      <c r="E10" s="139">
        <v>209680</v>
      </c>
      <c r="F10" s="139">
        <v>261630</v>
      </c>
      <c r="G10" s="139">
        <v>291629</v>
      </c>
      <c r="H10" s="139">
        <v>290170</v>
      </c>
      <c r="I10" s="140">
        <f t="shared" si="2"/>
        <v>-5.002931807193356E-3</v>
      </c>
      <c r="J10" s="139">
        <f t="shared" si="3"/>
        <v>-1459</v>
      </c>
      <c r="K10" s="140">
        <f t="shared" si="0"/>
        <v>0.21899721810061026</v>
      </c>
      <c r="L10" s="140">
        <f>H10/H6</f>
        <v>0.21899721810061026</v>
      </c>
      <c r="M10" s="139">
        <v>36901</v>
      </c>
      <c r="N10" s="139">
        <v>17405</v>
      </c>
      <c r="O10" s="139">
        <v>78551</v>
      </c>
      <c r="P10" s="139">
        <v>97327</v>
      </c>
      <c r="Q10" s="139">
        <v>106667</v>
      </c>
      <c r="R10" s="139">
        <v>108594</v>
      </c>
      <c r="S10" s="140">
        <f t="shared" si="4"/>
        <v>1.8065568545098332E-2</v>
      </c>
      <c r="T10" s="139">
        <f t="shared" si="1"/>
        <v>1927</v>
      </c>
      <c r="U10" s="140">
        <f t="shared" si="5"/>
        <v>0.22100836328872761</v>
      </c>
      <c r="V10" s="140">
        <f>IFERROR(R10/R6,"-")</f>
        <v>0.23165484507492934</v>
      </c>
    </row>
    <row r="11" spans="1:22" ht="15.75" x14ac:dyDescent="0.25">
      <c r="A11" s="141">
        <f>G11/$G$11</f>
        <v>1</v>
      </c>
      <c r="B11" s="131" t="s">
        <v>44</v>
      </c>
      <c r="C11" s="132">
        <v>344170</v>
      </c>
      <c r="D11" s="132">
        <v>59505</v>
      </c>
      <c r="E11" s="132">
        <v>371149</v>
      </c>
      <c r="F11" s="132">
        <v>440745</v>
      </c>
      <c r="G11" s="132">
        <v>481439</v>
      </c>
      <c r="H11" s="132">
        <v>452899</v>
      </c>
      <c r="I11" s="133">
        <f t="shared" si="2"/>
        <v>-5.9280614989645652E-2</v>
      </c>
      <c r="J11" s="132">
        <f t="shared" si="3"/>
        <v>-28540</v>
      </c>
      <c r="K11" s="133">
        <f t="shared" si="0"/>
        <v>0.34181211386617599</v>
      </c>
      <c r="L11" s="134">
        <f>H11/H11</f>
        <v>1</v>
      </c>
      <c r="M11" s="132">
        <v>57720</v>
      </c>
      <c r="N11" s="132">
        <v>24976</v>
      </c>
      <c r="O11" s="132">
        <v>140303</v>
      </c>
      <c r="P11" s="132">
        <v>154113</v>
      </c>
      <c r="Q11" s="132">
        <v>175927</v>
      </c>
      <c r="R11" s="132">
        <v>158958</v>
      </c>
      <c r="S11" s="133">
        <f t="shared" si="4"/>
        <v>-9.6454779539240754E-2</v>
      </c>
      <c r="T11" s="132">
        <f t="shared" si="1"/>
        <v>-16969</v>
      </c>
      <c r="U11" s="133">
        <f t="shared" si="5"/>
        <v>0.34995696868819215</v>
      </c>
      <c r="V11" s="134">
        <f>IFERROR(R11/R11,"-")</f>
        <v>1</v>
      </c>
    </row>
    <row r="12" spans="1:22" ht="15.75" x14ac:dyDescent="0.25">
      <c r="A12" s="141">
        <f>G12/$G$11</f>
        <v>0.8082249256915206</v>
      </c>
      <c r="B12" s="135" t="s">
        <v>60</v>
      </c>
      <c r="C12" s="136">
        <v>279824</v>
      </c>
      <c r="D12" s="136">
        <v>47481</v>
      </c>
      <c r="E12" s="136">
        <v>323239</v>
      </c>
      <c r="F12" s="136">
        <v>361232</v>
      </c>
      <c r="G12" s="136">
        <v>389111</v>
      </c>
      <c r="H12" s="136">
        <v>363037</v>
      </c>
      <c r="I12" s="137">
        <f t="shared" si="2"/>
        <v>-6.7009156770176159E-2</v>
      </c>
      <c r="J12" s="136">
        <f t="shared" si="3"/>
        <v>-26074</v>
      </c>
      <c r="K12" s="137">
        <f t="shared" si="0"/>
        <v>0.27399142939515198</v>
      </c>
      <c r="L12" s="137">
        <f>H12/H11</f>
        <v>0.80158490082777833</v>
      </c>
      <c r="M12" s="136">
        <v>47798</v>
      </c>
      <c r="N12" s="136">
        <v>19839</v>
      </c>
      <c r="O12" s="136">
        <v>123375</v>
      </c>
      <c r="P12" s="136">
        <v>124592</v>
      </c>
      <c r="Q12" s="136">
        <v>142017</v>
      </c>
      <c r="R12" s="136">
        <v>126185</v>
      </c>
      <c r="S12" s="137">
        <f t="shared" si="4"/>
        <v>-0.11147961159579489</v>
      </c>
      <c r="T12" s="136">
        <f t="shared" si="1"/>
        <v>-15832</v>
      </c>
      <c r="U12" s="137">
        <f t="shared" si="5"/>
        <v>0.28292122431462136</v>
      </c>
      <c r="V12" s="137">
        <f>IFERROR(R12/R11,"-")</f>
        <v>0.79382604209917085</v>
      </c>
    </row>
    <row r="13" spans="1:22" x14ac:dyDescent="0.25">
      <c r="A13" s="141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1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1">
        <f>G15/$G$11</f>
        <v>0.19177507430847937</v>
      </c>
      <c r="B15" s="138" t="s">
        <v>63</v>
      </c>
      <c r="C15" s="139">
        <v>64346</v>
      </c>
      <c r="D15" s="139">
        <v>12024</v>
      </c>
      <c r="E15" s="139">
        <v>47910</v>
      </c>
      <c r="F15" s="139">
        <v>79513</v>
      </c>
      <c r="G15" s="139">
        <v>92328</v>
      </c>
      <c r="H15" s="139">
        <v>89862</v>
      </c>
      <c r="I15" s="140">
        <f t="shared" si="2"/>
        <v>-2.6709123992721628E-2</v>
      </c>
      <c r="J15" s="139">
        <f t="shared" si="3"/>
        <v>-2466</v>
      </c>
      <c r="K15" s="140">
        <f t="shared" si="0"/>
        <v>6.7820684471024018E-2</v>
      </c>
      <c r="L15" s="140">
        <f>H15/H11</f>
        <v>0.19841509917222161</v>
      </c>
      <c r="M15" s="139">
        <v>9922</v>
      </c>
      <c r="N15" s="139">
        <v>5137</v>
      </c>
      <c r="O15" s="139">
        <v>16928</v>
      </c>
      <c r="P15" s="139">
        <v>29521</v>
      </c>
      <c r="Q15" s="139">
        <v>33910</v>
      </c>
      <c r="R15" s="139">
        <v>32773</v>
      </c>
      <c r="S15" s="140">
        <f t="shared" si="4"/>
        <v>-3.3529932173400168E-2</v>
      </c>
      <c r="T15" s="139">
        <f t="shared" si="1"/>
        <v>-1137</v>
      </c>
      <c r="U15" s="140">
        <f t="shared" si="5"/>
        <v>6.7035744373570821E-2</v>
      </c>
      <c r="V15" s="140">
        <f>IFERROR(R15/R11,"-")</f>
        <v>0.20617395790082915</v>
      </c>
    </row>
    <row r="16" spans="1:22" ht="15.75" x14ac:dyDescent="0.25">
      <c r="A16" s="79"/>
      <c r="B16" s="131" t="s">
        <v>45</v>
      </c>
      <c r="C16" s="132">
        <v>249277</v>
      </c>
      <c r="D16" s="132">
        <v>31048</v>
      </c>
      <c r="E16" s="132">
        <v>265756</v>
      </c>
      <c r="F16" s="132">
        <v>318583</v>
      </c>
      <c r="G16" s="132">
        <v>337344</v>
      </c>
      <c r="H16" s="132">
        <v>346975</v>
      </c>
      <c r="I16" s="133">
        <f t="shared" si="2"/>
        <v>2.8549492506165786E-2</v>
      </c>
      <c r="J16" s="132">
        <f t="shared" si="3"/>
        <v>9631</v>
      </c>
      <c r="K16" s="133">
        <f t="shared" si="0"/>
        <v>0.26186911035068838</v>
      </c>
      <c r="L16" s="134">
        <f>H16/H16</f>
        <v>1</v>
      </c>
      <c r="M16" s="132">
        <v>41200</v>
      </c>
      <c r="N16" s="132">
        <v>12907</v>
      </c>
      <c r="O16" s="132">
        <v>104660</v>
      </c>
      <c r="P16" s="132">
        <v>114283</v>
      </c>
      <c r="Q16" s="132">
        <v>122937</v>
      </c>
      <c r="R16" s="132">
        <v>123198</v>
      </c>
      <c r="S16" s="133">
        <f t="shared" si="4"/>
        <v>2.1230386295418846E-3</v>
      </c>
      <c r="T16" s="132">
        <f t="shared" si="1"/>
        <v>261</v>
      </c>
      <c r="U16" s="133">
        <f t="shared" si="5"/>
        <v>0.25951173653483267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147106</v>
      </c>
      <c r="D17" s="136">
        <v>9023</v>
      </c>
      <c r="E17" s="136">
        <v>151988</v>
      </c>
      <c r="F17" s="136">
        <v>192740</v>
      </c>
      <c r="G17" s="136">
        <v>205714</v>
      </c>
      <c r="H17" s="136">
        <v>217044</v>
      </c>
      <c r="I17" s="137">
        <f t="shared" si="2"/>
        <v>5.50764653839797E-2</v>
      </c>
      <c r="J17" s="136">
        <f t="shared" si="3"/>
        <v>11330</v>
      </c>
      <c r="K17" s="137">
        <f t="shared" si="0"/>
        <v>0.16380753422279648</v>
      </c>
      <c r="L17" s="137">
        <f>H17/H16</f>
        <v>0.62553209885438432</v>
      </c>
      <c r="M17" s="136">
        <v>24047</v>
      </c>
      <c r="N17" s="136">
        <v>3905</v>
      </c>
      <c r="O17" s="136">
        <v>60604</v>
      </c>
      <c r="P17" s="136">
        <v>67669</v>
      </c>
      <c r="Q17" s="136">
        <v>75940</v>
      </c>
      <c r="R17" s="136">
        <v>74634</v>
      </c>
      <c r="S17" s="137">
        <f t="shared" si="4"/>
        <v>-1.7197787727152969E-2</v>
      </c>
      <c r="T17" s="136">
        <f t="shared" si="1"/>
        <v>-1306</v>
      </c>
      <c r="U17" s="137">
        <f t="shared" si="5"/>
        <v>0.15366152183242995</v>
      </c>
      <c r="V17" s="137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8" t="s">
        <v>63</v>
      </c>
      <c r="C20" s="139">
        <v>102171</v>
      </c>
      <c r="D20" s="139">
        <v>22025</v>
      </c>
      <c r="E20" s="139">
        <v>113768</v>
      </c>
      <c r="F20" s="139">
        <v>125843</v>
      </c>
      <c r="G20" s="139">
        <v>131630</v>
      </c>
      <c r="H20" s="139">
        <v>129931</v>
      </c>
      <c r="I20" s="140">
        <f t="shared" si="2"/>
        <v>-1.2907391931930356E-2</v>
      </c>
      <c r="J20" s="139">
        <f t="shared" si="3"/>
        <v>-1699</v>
      </c>
      <c r="K20" s="140">
        <f t="shared" si="0"/>
        <v>9.8061576127891903E-2</v>
      </c>
      <c r="L20" s="140">
        <f>H20/H16</f>
        <v>0.37446790114561568</v>
      </c>
      <c r="M20" s="139">
        <v>17153</v>
      </c>
      <c r="N20" s="139">
        <v>9002</v>
      </c>
      <c r="O20" s="139">
        <v>44056</v>
      </c>
      <c r="P20" s="139">
        <v>46614</v>
      </c>
      <c r="Q20" s="139">
        <v>46997</v>
      </c>
      <c r="R20" s="139">
        <v>48564</v>
      </c>
      <c r="S20" s="140">
        <f t="shared" si="4"/>
        <v>3.3342553780028483E-2</v>
      </c>
      <c r="T20" s="139">
        <f t="shared" si="1"/>
        <v>1567</v>
      </c>
      <c r="U20" s="140">
        <f t="shared" si="5"/>
        <v>0.10585021470240272</v>
      </c>
      <c r="V20" s="140">
        <f>IFERROR(R20/R16,"-")</f>
        <v>0.39419471095309988</v>
      </c>
    </row>
    <row r="21" spans="2:22" ht="15.75" x14ac:dyDescent="0.25">
      <c r="B21" s="131" t="s">
        <v>46</v>
      </c>
      <c r="C21" s="132">
        <v>10070</v>
      </c>
      <c r="D21" s="132">
        <v>1769</v>
      </c>
      <c r="E21" s="132">
        <v>8929</v>
      </c>
      <c r="F21" s="132">
        <v>16303</v>
      </c>
      <c r="G21" s="132">
        <v>15109</v>
      </c>
      <c r="H21" s="132">
        <v>12609</v>
      </c>
      <c r="I21" s="133">
        <f t="shared" si="2"/>
        <v>-0.16546429280561259</v>
      </c>
      <c r="J21" s="132">
        <f t="shared" si="3"/>
        <v>-2500</v>
      </c>
      <c r="K21" s="133">
        <f t="shared" si="0"/>
        <v>9.5162695076355056E-3</v>
      </c>
      <c r="L21" s="134">
        <f>H21/H21</f>
        <v>1</v>
      </c>
      <c r="M21" s="132">
        <v>1664</v>
      </c>
      <c r="N21" s="132">
        <v>838</v>
      </c>
      <c r="O21" s="132">
        <v>3577</v>
      </c>
      <c r="P21" s="132">
        <v>4873</v>
      </c>
      <c r="Q21" s="132">
        <v>5862</v>
      </c>
      <c r="R21" s="132">
        <v>4020</v>
      </c>
      <c r="S21" s="133">
        <f t="shared" si="4"/>
        <v>-0.31422722620266119</v>
      </c>
      <c r="T21" s="132">
        <f t="shared" si="1"/>
        <v>-1842</v>
      </c>
      <c r="U21" s="133">
        <f t="shared" si="5"/>
        <v>1.1065518862247574E-2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8192</v>
      </c>
      <c r="D22" s="136">
        <v>1769</v>
      </c>
      <c r="E22" s="136">
        <v>8929</v>
      </c>
      <c r="F22" s="136">
        <v>16128</v>
      </c>
      <c r="G22" s="136">
        <v>14923</v>
      </c>
      <c r="H22" s="136">
        <v>12395</v>
      </c>
      <c r="I22" s="137">
        <f t="shared" si="2"/>
        <v>-0.16940293506667559</v>
      </c>
      <c r="J22" s="136">
        <f t="shared" si="3"/>
        <v>-2528</v>
      </c>
      <c r="K22" s="137">
        <f t="shared" si="0"/>
        <v>9.3547593423064564E-3</v>
      </c>
      <c r="L22" s="137">
        <f>H22/H21</f>
        <v>0.98302799587596157</v>
      </c>
      <c r="M22" s="136">
        <v>1334</v>
      </c>
      <c r="N22" s="136">
        <v>838</v>
      </c>
      <c r="O22" s="136">
        <v>3577</v>
      </c>
      <c r="P22" s="136">
        <v>4813</v>
      </c>
      <c r="Q22" s="136">
        <v>5785</v>
      </c>
      <c r="R22" s="136">
        <v>3954</v>
      </c>
      <c r="S22" s="137">
        <f t="shared" si="4"/>
        <v>-0.3165082108902334</v>
      </c>
      <c r="T22" s="136">
        <f t="shared" si="1"/>
        <v>-1831</v>
      </c>
      <c r="U22" s="137">
        <f t="shared" si="5"/>
        <v>1.0929271964702971E-2</v>
      </c>
      <c r="V22" s="137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330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24073</v>
      </c>
      <c r="D26" s="132">
        <v>5741</v>
      </c>
      <c r="E26" s="132">
        <v>31135</v>
      </c>
      <c r="F26" s="132">
        <v>52473</v>
      </c>
      <c r="G26" s="132">
        <v>60722</v>
      </c>
      <c r="H26" s="132">
        <v>46214</v>
      </c>
      <c r="I26" s="133">
        <f t="shared" si="2"/>
        <v>-0.23892493659629133</v>
      </c>
      <c r="J26" s="132">
        <f t="shared" si="3"/>
        <v>-14508</v>
      </c>
      <c r="K26" s="133">
        <f t="shared" si="0"/>
        <v>3.4878648507087578E-2</v>
      </c>
      <c r="L26" s="134">
        <f>H26/H26</f>
        <v>1</v>
      </c>
      <c r="M26" s="132">
        <v>2577</v>
      </c>
      <c r="N26" s="132">
        <v>2990</v>
      </c>
      <c r="O26" s="132">
        <v>10842</v>
      </c>
      <c r="P26" s="132">
        <v>16137</v>
      </c>
      <c r="Q26" s="132">
        <v>20474</v>
      </c>
      <c r="R26" s="132">
        <v>15653</v>
      </c>
      <c r="S26" s="133">
        <f t="shared" si="4"/>
        <v>-0.23546937579368954</v>
      </c>
      <c r="T26" s="132">
        <f t="shared" si="1"/>
        <v>-4821</v>
      </c>
      <c r="U26" s="133">
        <f t="shared" si="5"/>
        <v>3.6643603094621197E-2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23335</v>
      </c>
      <c r="D27" s="136">
        <v>5567</v>
      </c>
      <c r="E27" s="136">
        <v>27741</v>
      </c>
      <c r="F27" s="136">
        <v>50438</v>
      </c>
      <c r="G27" s="136">
        <v>49581</v>
      </c>
      <c r="H27" s="136">
        <v>36460</v>
      </c>
      <c r="I27" s="137">
        <f t="shared" si="2"/>
        <v>-0.26463766362114516</v>
      </c>
      <c r="J27" s="136">
        <f t="shared" si="3"/>
        <v>-13121</v>
      </c>
      <c r="K27" s="137">
        <f t="shared" si="0"/>
        <v>2.7517105737837302E-2</v>
      </c>
      <c r="L27" s="137">
        <f>H27/H26</f>
        <v>0.78893841692993461</v>
      </c>
      <c r="M27" s="136">
        <v>2483</v>
      </c>
      <c r="N27" s="136">
        <v>2921</v>
      </c>
      <c r="O27" s="136">
        <v>10258</v>
      </c>
      <c r="P27" s="136">
        <v>15316</v>
      </c>
      <c r="Q27" s="136">
        <v>16717</v>
      </c>
      <c r="R27" s="136">
        <v>12400</v>
      </c>
      <c r="S27" s="137">
        <f t="shared" si="4"/>
        <v>-0.25824011485314347</v>
      </c>
      <c r="T27" s="136">
        <f t="shared" si="1"/>
        <v>-4317</v>
      </c>
      <c r="U27" s="137">
        <f t="shared" si="5"/>
        <v>3.477929137988587E-2</v>
      </c>
      <c r="V27" s="137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142242</v>
      </c>
      <c r="D30" s="132">
        <v>18937</v>
      </c>
      <c r="E30" s="132">
        <v>143750</v>
      </c>
      <c r="F30" s="132">
        <v>184347</v>
      </c>
      <c r="G30" s="132">
        <v>207628</v>
      </c>
      <c r="H30" s="132">
        <v>213202</v>
      </c>
      <c r="I30" s="133">
        <f t="shared" si="2"/>
        <v>2.6846090122719435E-2</v>
      </c>
      <c r="J30" s="132">
        <f t="shared" si="3"/>
        <v>5574</v>
      </c>
      <c r="K30" s="133">
        <f t="shared" si="0"/>
        <v>0.1609078984508609</v>
      </c>
      <c r="L30" s="134">
        <f>H30/H30</f>
        <v>1</v>
      </c>
      <c r="M30" s="132">
        <v>23288</v>
      </c>
      <c r="N30" s="132">
        <v>8151</v>
      </c>
      <c r="O30" s="132">
        <v>57186</v>
      </c>
      <c r="P30" s="132">
        <v>66430</v>
      </c>
      <c r="Q30" s="132">
        <v>76278</v>
      </c>
      <c r="R30" s="132">
        <v>79107</v>
      </c>
      <c r="S30" s="133">
        <f t="shared" si="4"/>
        <v>3.7088020136867739E-2</v>
      </c>
      <c r="T30" s="132">
        <f t="shared" si="1"/>
        <v>2829</v>
      </c>
      <c r="U30" s="133">
        <f t="shared" si="5"/>
        <v>0.15084802339813388</v>
      </c>
      <c r="V30" s="134">
        <f>IFERROR(R30/R30,"-")</f>
        <v>1</v>
      </c>
    </row>
    <row r="31" spans="2:22" ht="15.75" x14ac:dyDescent="0.25">
      <c r="B31" s="135" t="s">
        <v>60</v>
      </c>
      <c r="C31" s="136">
        <v>116219</v>
      </c>
      <c r="D31" s="136">
        <v>13733</v>
      </c>
      <c r="E31" s="136">
        <v>116996</v>
      </c>
      <c r="F31" s="136">
        <v>151270</v>
      </c>
      <c r="G31" s="136">
        <v>173778</v>
      </c>
      <c r="H31" s="136">
        <v>175389</v>
      </c>
      <c r="I31" s="137">
        <f t="shared" si="2"/>
        <v>9.2704485032628625E-3</v>
      </c>
      <c r="J31" s="136">
        <f t="shared" si="3"/>
        <v>1611</v>
      </c>
      <c r="K31" s="137">
        <f t="shared" si="0"/>
        <v>0.13236965601353667</v>
      </c>
      <c r="L31" s="137">
        <f>H31/H30</f>
        <v>0.82264237671316409</v>
      </c>
      <c r="M31" s="136">
        <v>19076</v>
      </c>
      <c r="N31" s="136">
        <v>5962</v>
      </c>
      <c r="O31" s="136">
        <v>46880</v>
      </c>
      <c r="P31" s="136">
        <v>53645</v>
      </c>
      <c r="Q31" s="136">
        <v>62724</v>
      </c>
      <c r="R31" s="136">
        <v>63058</v>
      </c>
      <c r="S31" s="137">
        <f t="shared" si="4"/>
        <v>5.3249155028378681E-3</v>
      </c>
      <c r="T31" s="136">
        <f t="shared" si="1"/>
        <v>334</v>
      </c>
      <c r="U31" s="137">
        <f t="shared" si="5"/>
        <v>0.12181608031300455</v>
      </c>
      <c r="V31" s="137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8" t="s">
        <v>63</v>
      </c>
      <c r="C34" s="139">
        <v>26023</v>
      </c>
      <c r="D34" s="139">
        <v>5204</v>
      </c>
      <c r="E34" s="139">
        <v>26754</v>
      </c>
      <c r="F34" s="139">
        <v>33077</v>
      </c>
      <c r="G34" s="139">
        <v>33850</v>
      </c>
      <c r="H34" s="139">
        <v>37813</v>
      </c>
      <c r="I34" s="140">
        <f t="shared" si="2"/>
        <v>0.11707533234859668</v>
      </c>
      <c r="J34" s="139">
        <f t="shared" si="3"/>
        <v>3963</v>
      </c>
      <c r="K34" s="140">
        <f t="shared" si="0"/>
        <v>2.8538242437324245E-2</v>
      </c>
      <c r="L34" s="140">
        <f>H34/H30</f>
        <v>0.17735762328683596</v>
      </c>
      <c r="M34" s="139">
        <v>4212</v>
      </c>
      <c r="N34" s="139">
        <v>2189</v>
      </c>
      <c r="O34" s="139">
        <v>10306</v>
      </c>
      <c r="P34" s="139">
        <v>12785</v>
      </c>
      <c r="Q34" s="139">
        <v>13554</v>
      </c>
      <c r="R34" s="139">
        <v>16049</v>
      </c>
      <c r="S34" s="140">
        <f t="shared" si="4"/>
        <v>0.18407850081156862</v>
      </c>
      <c r="T34" s="139">
        <f t="shared" si="1"/>
        <v>2495</v>
      </c>
      <c r="U34" s="140">
        <f t="shared" si="5"/>
        <v>2.9031943085129332E-2</v>
      </c>
      <c r="V34" s="140">
        <f>IFERROR(R34/R30,"-")</f>
        <v>0.20287711580517526</v>
      </c>
    </row>
    <row r="35" spans="2:22" ht="15.75" x14ac:dyDescent="0.25">
      <c r="B35" s="131" t="s">
        <v>49</v>
      </c>
      <c r="C35" s="132">
        <v>12754</v>
      </c>
      <c r="D35" s="132">
        <v>4819</v>
      </c>
      <c r="E35" s="132">
        <v>12444</v>
      </c>
      <c r="F35" s="132">
        <v>16319</v>
      </c>
      <c r="G35" s="132">
        <v>15188</v>
      </c>
      <c r="H35" s="132">
        <v>14847</v>
      </c>
      <c r="I35" s="133">
        <f t="shared" si="2"/>
        <v>-2.2451935738741158E-2</v>
      </c>
      <c r="J35" s="132">
        <f t="shared" si="3"/>
        <v>-341</v>
      </c>
      <c r="K35" s="133">
        <f t="shared" si="0"/>
        <v>1.1205333760001933E-2</v>
      </c>
      <c r="L35" s="134">
        <f>H35/H35</f>
        <v>1</v>
      </c>
      <c r="M35" s="132">
        <v>2198</v>
      </c>
      <c r="N35" s="132">
        <v>2288</v>
      </c>
      <c r="O35" s="132">
        <v>4740</v>
      </c>
      <c r="P35" s="132">
        <v>5659</v>
      </c>
      <c r="Q35" s="132">
        <v>5168</v>
      </c>
      <c r="R35" s="132">
        <v>5342</v>
      </c>
      <c r="S35" s="133">
        <f t="shared" si="4"/>
        <v>3.3668730650154854E-2</v>
      </c>
      <c r="T35" s="132">
        <f t="shared" si="1"/>
        <v>174</v>
      </c>
      <c r="U35" s="133">
        <f t="shared" si="5"/>
        <v>1.2850353220081885E-2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12754</v>
      </c>
      <c r="D36" s="136">
        <v>4819</v>
      </c>
      <c r="E36" s="136">
        <v>12444</v>
      </c>
      <c r="F36" s="136">
        <v>16319</v>
      </c>
      <c r="G36" s="136">
        <v>15188</v>
      </c>
      <c r="H36" s="136">
        <v>14847</v>
      </c>
      <c r="I36" s="137">
        <f t="shared" si="2"/>
        <v>-2.2451935738741158E-2</v>
      </c>
      <c r="J36" s="136">
        <f t="shared" si="3"/>
        <v>-341</v>
      </c>
      <c r="K36" s="137">
        <f t="shared" si="0"/>
        <v>1.1205333760001933E-2</v>
      </c>
      <c r="L36" s="137">
        <f>H36/H35</f>
        <v>1</v>
      </c>
      <c r="M36" s="136">
        <v>2198</v>
      </c>
      <c r="N36" s="136">
        <v>2288</v>
      </c>
      <c r="O36" s="136">
        <v>4740</v>
      </c>
      <c r="P36" s="136">
        <v>5659</v>
      </c>
      <c r="Q36" s="136">
        <v>5168</v>
      </c>
      <c r="R36" s="136">
        <v>5342</v>
      </c>
      <c r="S36" s="137">
        <f t="shared" si="4"/>
        <v>3.3668730650154854E-2</v>
      </c>
      <c r="T36" s="136">
        <f t="shared" si="1"/>
        <v>174</v>
      </c>
      <c r="U36" s="137">
        <f t="shared" si="5"/>
        <v>1.2850353220081885E-2</v>
      </c>
      <c r="V36" s="137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1" t="s">
        <v>50</v>
      </c>
      <c r="C39" s="132">
        <v>36009</v>
      </c>
      <c r="D39" s="132">
        <v>7484</v>
      </c>
      <c r="E39" s="132">
        <v>46196</v>
      </c>
      <c r="F39" s="132">
        <v>57673</v>
      </c>
      <c r="G39" s="132">
        <v>56380</v>
      </c>
      <c r="H39" s="132">
        <v>60362</v>
      </c>
      <c r="I39" s="133">
        <f t="shared" si="2"/>
        <v>7.0627882227740413E-2</v>
      </c>
      <c r="J39" s="132">
        <f t="shared" si="3"/>
        <v>3982</v>
      </c>
      <c r="K39" s="133">
        <f t="shared" si="0"/>
        <v>4.5556432708374527E-2</v>
      </c>
      <c r="L39" s="134">
        <f>H39/H39</f>
        <v>1</v>
      </c>
      <c r="M39" s="132">
        <v>5930</v>
      </c>
      <c r="N39" s="132">
        <v>3083</v>
      </c>
      <c r="O39" s="132">
        <v>19941</v>
      </c>
      <c r="P39" s="132">
        <v>21527</v>
      </c>
      <c r="Q39" s="132">
        <v>21188</v>
      </c>
      <c r="R39" s="132">
        <v>20505</v>
      </c>
      <c r="S39" s="133">
        <f t="shared" si="4"/>
        <v>-3.2235227487256934E-2</v>
      </c>
      <c r="T39" s="132">
        <f t="shared" si="1"/>
        <v>-683</v>
      </c>
      <c r="U39" s="133">
        <f t="shared" si="5"/>
        <v>4.8883116057378113E-2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22627</v>
      </c>
      <c r="D40" s="136">
        <v>5553</v>
      </c>
      <c r="E40" s="136">
        <v>40659</v>
      </c>
      <c r="F40" s="136">
        <v>51144</v>
      </c>
      <c r="G40" s="136">
        <v>49721</v>
      </c>
      <c r="H40" s="136">
        <v>53497</v>
      </c>
      <c r="I40" s="137">
        <f t="shared" si="2"/>
        <v>7.5943766215482489E-2</v>
      </c>
      <c r="J40" s="136">
        <f t="shared" si="3"/>
        <v>3776</v>
      </c>
      <c r="K40" s="137">
        <f t="shared" si="0"/>
        <v>4.0375277171066433E-2</v>
      </c>
      <c r="L40" s="137">
        <f>H40/H39</f>
        <v>0.88626950730592091</v>
      </c>
      <c r="M40" s="136">
        <v>3688</v>
      </c>
      <c r="N40" s="136">
        <v>3083</v>
      </c>
      <c r="O40" s="136">
        <v>17909</v>
      </c>
      <c r="P40" s="136">
        <v>19058</v>
      </c>
      <c r="Q40" s="136">
        <v>18718</v>
      </c>
      <c r="R40" s="136">
        <v>18027</v>
      </c>
      <c r="S40" s="137">
        <f t="shared" si="4"/>
        <v>-3.6916337215514461E-2</v>
      </c>
      <c r="T40" s="136">
        <f t="shared" si="1"/>
        <v>-691</v>
      </c>
      <c r="U40" s="137">
        <f t="shared" si="5"/>
        <v>4.327655622341766E-2</v>
      </c>
      <c r="V40" s="137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13382</v>
      </c>
      <c r="D43" s="139">
        <v>6</v>
      </c>
      <c r="E43" s="139">
        <v>5537</v>
      </c>
      <c r="F43" s="139">
        <v>6529</v>
      </c>
      <c r="G43" s="139">
        <v>6659</v>
      </c>
      <c r="H43" s="139">
        <v>6865</v>
      </c>
      <c r="I43" s="140">
        <f t="shared" si="2"/>
        <v>3.0935575912299118E-2</v>
      </c>
      <c r="J43" s="139">
        <f t="shared" si="3"/>
        <v>206</v>
      </c>
      <c r="K43" s="140">
        <f t="shared" si="0"/>
        <v>5.1811555373080936E-3</v>
      </c>
      <c r="L43" s="140">
        <f>H43/H39</f>
        <v>0.11373049269407906</v>
      </c>
      <c r="M43" s="139">
        <v>2242</v>
      </c>
      <c r="N43" s="139">
        <v>0</v>
      </c>
      <c r="O43" s="139">
        <v>2032</v>
      </c>
      <c r="P43" s="139">
        <v>2469</v>
      </c>
      <c r="Q43" s="139">
        <v>2470</v>
      </c>
      <c r="R43" s="139">
        <v>2478</v>
      </c>
      <c r="S43" s="140">
        <f t="shared" si="4"/>
        <v>3.2388663967610754E-3</v>
      </c>
      <c r="T43" s="139">
        <f t="shared" si="1"/>
        <v>8</v>
      </c>
      <c r="U43" s="140">
        <f t="shared" si="5"/>
        <v>5.6065598339604472E-3</v>
      </c>
      <c r="V43" s="140">
        <f>IFERROR(R43/R39,"-")</f>
        <v>0.12084857351865398</v>
      </c>
    </row>
    <row r="44" spans="2:22" ht="15.75" x14ac:dyDescent="0.25">
      <c r="B44" s="131" t="s">
        <v>51</v>
      </c>
      <c r="C44" s="132">
        <v>52853</v>
      </c>
      <c r="D44" s="132">
        <v>23120</v>
      </c>
      <c r="E44" s="132">
        <v>51259</v>
      </c>
      <c r="F44" s="132">
        <v>71558</v>
      </c>
      <c r="G44" s="132">
        <v>69463</v>
      </c>
      <c r="H44" s="132">
        <v>76411</v>
      </c>
      <c r="I44" s="133">
        <f t="shared" si="2"/>
        <v>0.10002447346069121</v>
      </c>
      <c r="J44" s="132">
        <f t="shared" si="3"/>
        <v>6948</v>
      </c>
      <c r="K44" s="133">
        <f t="shared" si="0"/>
        <v>5.7668940387654584E-2</v>
      </c>
      <c r="L44" s="134">
        <f>H44/H44</f>
        <v>1</v>
      </c>
      <c r="M44" s="132">
        <v>8936</v>
      </c>
      <c r="N44" s="132">
        <v>10312</v>
      </c>
      <c r="O44" s="132">
        <v>20054</v>
      </c>
      <c r="P44" s="132">
        <v>25174</v>
      </c>
      <c r="Q44" s="132">
        <v>22971</v>
      </c>
      <c r="R44" s="132">
        <v>26883</v>
      </c>
      <c r="S44" s="133">
        <f t="shared" si="4"/>
        <v>0.17030168473292417</v>
      </c>
      <c r="T44" s="132">
        <f t="shared" si="1"/>
        <v>3912</v>
      </c>
      <c r="U44" s="133">
        <f t="shared" si="5"/>
        <v>5.7164656646464279E-2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52853</v>
      </c>
      <c r="D45" s="136">
        <v>23120</v>
      </c>
      <c r="E45" s="136">
        <v>51259</v>
      </c>
      <c r="F45" s="136">
        <v>71558</v>
      </c>
      <c r="G45" s="136">
        <v>69463</v>
      </c>
      <c r="H45" s="136">
        <v>76411</v>
      </c>
      <c r="I45" s="137">
        <f t="shared" si="2"/>
        <v>0.10002447346069121</v>
      </c>
      <c r="J45" s="136">
        <f t="shared" si="3"/>
        <v>6948</v>
      </c>
      <c r="K45" s="137">
        <f t="shared" si="0"/>
        <v>5.7668940387654584E-2</v>
      </c>
      <c r="L45" s="137">
        <f>H45/H44</f>
        <v>1</v>
      </c>
      <c r="M45" s="136">
        <v>8936</v>
      </c>
      <c r="N45" s="136">
        <v>10312</v>
      </c>
      <c r="O45" s="136">
        <v>20054</v>
      </c>
      <c r="P45" s="136">
        <v>25174</v>
      </c>
      <c r="Q45" s="136">
        <v>22971</v>
      </c>
      <c r="R45" s="136">
        <v>26883</v>
      </c>
      <c r="S45" s="137">
        <f t="shared" si="4"/>
        <v>0.17030168473292417</v>
      </c>
      <c r="T45" s="136">
        <f t="shared" si="1"/>
        <v>3912</v>
      </c>
      <c r="U45" s="137">
        <f t="shared" si="5"/>
        <v>5.7164656646464279E-2</v>
      </c>
      <c r="V45" s="137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1" t="s">
        <v>52</v>
      </c>
      <c r="C48" s="132">
        <v>52299</v>
      </c>
      <c r="D48" s="132">
        <v>16771</v>
      </c>
      <c r="E48" s="132">
        <v>59495</v>
      </c>
      <c r="F48" s="132">
        <v>67265</v>
      </c>
      <c r="G48" s="132">
        <v>73927</v>
      </c>
      <c r="H48" s="132">
        <v>69867</v>
      </c>
      <c r="I48" s="133">
        <f t="shared" si="2"/>
        <v>-5.4919041757409359E-2</v>
      </c>
      <c r="J48" s="132">
        <f t="shared" si="3"/>
        <v>-4060</v>
      </c>
      <c r="K48" s="133">
        <f t="shared" si="0"/>
        <v>5.2730050098340066E-2</v>
      </c>
      <c r="L48" s="134">
        <f>H48/H48</f>
        <v>1</v>
      </c>
      <c r="M48" s="132">
        <v>8865</v>
      </c>
      <c r="N48" s="132">
        <v>5413</v>
      </c>
      <c r="O48" s="132">
        <v>22231</v>
      </c>
      <c r="P48" s="132">
        <v>21689</v>
      </c>
      <c r="Q48" s="132">
        <v>27356</v>
      </c>
      <c r="R48" s="132">
        <v>24054</v>
      </c>
      <c r="S48" s="133">
        <f t="shared" si="4"/>
        <v>-0.12070478140078955</v>
      </c>
      <c r="T48" s="132">
        <f t="shared" si="1"/>
        <v>-3302</v>
      </c>
      <c r="U48" s="133">
        <f t="shared" si="5"/>
        <v>4.925098268074854E-2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39287</v>
      </c>
      <c r="D49" s="136">
        <v>14792</v>
      </c>
      <c r="E49" s="136">
        <v>47670</v>
      </c>
      <c r="F49" s="136">
        <v>54764</v>
      </c>
      <c r="G49" s="136">
        <v>60588</v>
      </c>
      <c r="H49" s="136">
        <v>56793</v>
      </c>
      <c r="I49" s="137">
        <f t="shared" si="2"/>
        <v>-6.2636165577342084E-2</v>
      </c>
      <c r="J49" s="136">
        <f t="shared" si="3"/>
        <v>-3795</v>
      </c>
      <c r="K49" s="137">
        <f t="shared" si="0"/>
        <v>4.286283560529331E-2</v>
      </c>
      <c r="L49" s="137">
        <f>H49/H48</f>
        <v>0.81287303018592472</v>
      </c>
      <c r="M49" s="136">
        <v>6170</v>
      </c>
      <c r="N49" s="136">
        <v>4438</v>
      </c>
      <c r="O49" s="136">
        <v>17761</v>
      </c>
      <c r="P49" s="136">
        <v>17386</v>
      </c>
      <c r="Q49" s="136">
        <v>22158</v>
      </c>
      <c r="R49" s="136">
        <v>19601</v>
      </c>
      <c r="S49" s="137">
        <f t="shared" si="4"/>
        <v>-0.11539850166982579</v>
      </c>
      <c r="T49" s="136">
        <f t="shared" si="1"/>
        <v>-2557</v>
      </c>
      <c r="U49" s="137">
        <f t="shared" si="5"/>
        <v>3.9479809345174706E-2</v>
      </c>
      <c r="V49" s="137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8" t="s">
        <v>63</v>
      </c>
      <c r="C52" s="139">
        <v>13012</v>
      </c>
      <c r="D52" s="139">
        <v>1979</v>
      </c>
      <c r="E52" s="139">
        <v>11825</v>
      </c>
      <c r="F52" s="139">
        <v>12501</v>
      </c>
      <c r="G52" s="139">
        <v>13339</v>
      </c>
      <c r="H52" s="139">
        <v>13074</v>
      </c>
      <c r="I52" s="140">
        <f t="shared" si="2"/>
        <v>-1.9866556713396766E-2</v>
      </c>
      <c r="J52" s="139">
        <f t="shared" si="3"/>
        <v>-265</v>
      </c>
      <c r="K52" s="140">
        <f t="shared" si="0"/>
        <v>9.8672144930467606E-3</v>
      </c>
      <c r="L52" s="140">
        <f>H52/H48</f>
        <v>0.18712696981407531</v>
      </c>
      <c r="M52" s="139">
        <v>2695</v>
      </c>
      <c r="N52" s="139">
        <v>975</v>
      </c>
      <c r="O52" s="139">
        <v>4470</v>
      </c>
      <c r="P52" s="139">
        <v>4303</v>
      </c>
      <c r="Q52" s="139">
        <v>5198</v>
      </c>
      <c r="R52" s="139">
        <v>4453</v>
      </c>
      <c r="S52" s="140">
        <f t="shared" si="4"/>
        <v>-0.14332435552135436</v>
      </c>
      <c r="T52" s="139">
        <f t="shared" si="1"/>
        <v>-745</v>
      </c>
      <c r="U52" s="140">
        <f t="shared" si="5"/>
        <v>9.7711733355738371E-3</v>
      </c>
      <c r="V52" s="140">
        <f>IFERROR(R52/R48,"-")</f>
        <v>0.18512513511266318</v>
      </c>
    </row>
    <row r="53" spans="2:22" ht="15.75" x14ac:dyDescent="0.25">
      <c r="B53" s="131" t="s">
        <v>53</v>
      </c>
      <c r="C53" s="132">
        <f t="shared" ref="C53:H56" si="6">C6-C11-C16-C21-C26-C30-C35-C39-C44-C48</f>
        <v>23569</v>
      </c>
      <c r="D53" s="132">
        <f t="shared" si="6"/>
        <v>8156</v>
      </c>
      <c r="E53" s="132">
        <f t="shared" si="6"/>
        <v>26350</v>
      </c>
      <c r="F53" s="132">
        <f t="shared" si="6"/>
        <v>29870</v>
      </c>
      <c r="G53" s="132">
        <f t="shared" si="6"/>
        <v>33567</v>
      </c>
      <c r="H53" s="132">
        <f t="shared" si="6"/>
        <v>31608</v>
      </c>
      <c r="I53" s="133">
        <f t="shared" si="2"/>
        <v>-5.8360890159978585E-2</v>
      </c>
      <c r="J53" s="132">
        <f t="shared" si="3"/>
        <v>-1959</v>
      </c>
      <c r="K53" s="133">
        <f t="shared" si="0"/>
        <v>2.3855202363180512E-2</v>
      </c>
      <c r="L53" s="134">
        <f>H53/H53</f>
        <v>1</v>
      </c>
      <c r="M53" s="132">
        <v>4078</v>
      </c>
      <c r="N53" s="132">
        <v>3239</v>
      </c>
      <c r="O53" s="132">
        <v>10133</v>
      </c>
      <c r="P53" s="132">
        <v>10492</v>
      </c>
      <c r="Q53" s="132">
        <v>11534</v>
      </c>
      <c r="R53" s="132">
        <v>11055</v>
      </c>
      <c r="S53" s="133">
        <f t="shared" si="4"/>
        <v>-4.152939136466105E-2</v>
      </c>
      <c r="T53" s="132">
        <f t="shared" si="1"/>
        <v>-479</v>
      </c>
      <c r="U53" s="133">
        <f t="shared" si="5"/>
        <v>2.3825040817299723E-2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22394</v>
      </c>
      <c r="D54" s="136">
        <f t="shared" si="6"/>
        <v>10030</v>
      </c>
      <c r="E54" s="136">
        <f t="shared" si="6"/>
        <v>25858</v>
      </c>
      <c r="F54" s="136">
        <f t="shared" si="6"/>
        <v>27913</v>
      </c>
      <c r="G54" s="136">
        <f t="shared" si="6"/>
        <v>31071</v>
      </c>
      <c r="H54" s="136">
        <f t="shared" si="6"/>
        <v>28951</v>
      </c>
      <c r="I54" s="137">
        <f t="shared" si="2"/>
        <v>-6.8230826172315018E-2</v>
      </c>
      <c r="J54" s="136">
        <f t="shared" si="3"/>
        <v>-2120</v>
      </c>
      <c r="K54" s="137">
        <f t="shared" si="0"/>
        <v>2.1849910263744589E-2</v>
      </c>
      <c r="L54" s="137">
        <f>H54/H53</f>
        <v>0.91593900278410534</v>
      </c>
      <c r="M54" s="136">
        <v>3825</v>
      </c>
      <c r="N54" s="136">
        <v>3206</v>
      </c>
      <c r="O54" s="136">
        <v>9958</v>
      </c>
      <c r="P54" s="136">
        <v>9738</v>
      </c>
      <c r="Q54" s="136">
        <v>10830</v>
      </c>
      <c r="R54" s="136">
        <v>10097</v>
      </c>
      <c r="S54" s="137">
        <f t="shared" si="4"/>
        <v>-6.7682363804247414E-2</v>
      </c>
      <c r="T54" s="136">
        <f t="shared" si="1"/>
        <v>-733</v>
      </c>
      <c r="U54" s="137">
        <f t="shared" si="5"/>
        <v>2.2112871471489201E-2</v>
      </c>
      <c r="V54" s="137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8" t="s">
        <v>63</v>
      </c>
      <c r="C57" s="139">
        <f>C53-C54</f>
        <v>1175</v>
      </c>
      <c r="D57" s="139">
        <f t="shared" ref="D57:H57" si="7">D53-D54</f>
        <v>-1874</v>
      </c>
      <c r="E57" s="139">
        <f t="shared" si="7"/>
        <v>492</v>
      </c>
      <c r="F57" s="139">
        <f t="shared" si="7"/>
        <v>1957</v>
      </c>
      <c r="G57" s="139">
        <f t="shared" si="7"/>
        <v>2496</v>
      </c>
      <c r="H57" s="139">
        <f t="shared" si="7"/>
        <v>2657</v>
      </c>
      <c r="I57" s="140">
        <f t="shared" si="2"/>
        <v>6.4503205128205066E-2</v>
      </c>
      <c r="J57" s="139">
        <f t="shared" si="3"/>
        <v>161</v>
      </c>
      <c r="K57" s="140">
        <f t="shared" si="0"/>
        <v>2.0052920994359218E-3</v>
      </c>
      <c r="L57" s="140">
        <f>H57/H53</f>
        <v>8.4060997215894703E-2</v>
      </c>
      <c r="M57" s="139">
        <v>347</v>
      </c>
      <c r="N57" s="139">
        <v>102</v>
      </c>
      <c r="O57" s="139">
        <v>759</v>
      </c>
      <c r="P57" s="139">
        <v>1575</v>
      </c>
      <c r="Q57" s="139">
        <v>4461</v>
      </c>
      <c r="R57" s="139">
        <v>4211</v>
      </c>
      <c r="S57" s="140">
        <f t="shared" si="4"/>
        <v>-5.6041246357318997E-2</v>
      </c>
      <c r="T57" s="139">
        <f t="shared" si="1"/>
        <v>-250</v>
      </c>
      <c r="U57" s="140">
        <f t="shared" si="5"/>
        <v>3.5764810605458503E-3</v>
      </c>
      <c r="V57" s="140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2B540-8EAB-4FAA-BE08-0057EFA2B921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1"/>
      <c r="D3" s="271"/>
      <c r="E3" s="271"/>
      <c r="F3" s="271"/>
      <c r="G3" s="271"/>
      <c r="H3" s="271"/>
      <c r="I3" s="271"/>
      <c r="J3" s="271"/>
      <c r="K3" s="271"/>
      <c r="N3" s="142" t="s">
        <v>257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49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55887</v>
      </c>
      <c r="P8" s="156">
        <v>24221</v>
      </c>
      <c r="Q8" s="156">
        <v>33444</v>
      </c>
      <c r="R8" s="156">
        <v>51485</v>
      </c>
      <c r="S8" s="156">
        <v>58157</v>
      </c>
      <c r="T8" s="156">
        <v>57388</v>
      </c>
      <c r="U8" s="157">
        <f>IFERROR(T8/S8-1,"-")</f>
        <v>-1.3222827862510056E-2</v>
      </c>
      <c r="V8" s="156">
        <f>T8-S8</f>
        <v>-769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37119</v>
      </c>
      <c r="P9" s="159">
        <v>16023</v>
      </c>
      <c r="Q9" s="159">
        <v>21732</v>
      </c>
      <c r="R9" s="159">
        <v>33809</v>
      </c>
      <c r="S9" s="159">
        <v>37722</v>
      </c>
      <c r="T9" s="159">
        <v>35821</v>
      </c>
      <c r="U9" s="160">
        <f>IFERROR(T9/S9-1,"-")</f>
        <v>-5.0394994963151474E-2</v>
      </c>
      <c r="V9" s="159">
        <f t="shared" ref="V9:V19" si="2">T9-S9</f>
        <v>-1901</v>
      </c>
      <c r="W9" s="160">
        <f>T9/T$8</f>
        <v>0.62418972607513767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19153</v>
      </c>
      <c r="P10" s="163">
        <v>8684</v>
      </c>
      <c r="Q10" s="163">
        <v>11001</v>
      </c>
      <c r="R10" s="163">
        <v>16289</v>
      </c>
      <c r="S10" s="163">
        <v>12024</v>
      </c>
      <c r="T10" s="163">
        <v>11877</v>
      </c>
      <c r="U10" s="164">
        <f>IFERROR(T10/S10-1,"-")</f>
        <v>-1.2225548902195627E-2</v>
      </c>
      <c r="V10" s="163">
        <f t="shared" si="2"/>
        <v>-147</v>
      </c>
      <c r="W10" s="164">
        <f>T10/T$8</f>
        <v>0.20695964313096815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17966</v>
      </c>
      <c r="P11" s="163">
        <v>7339</v>
      </c>
      <c r="Q11" s="163">
        <v>10731</v>
      </c>
      <c r="R11" s="163">
        <v>17520</v>
      </c>
      <c r="S11" s="163">
        <v>25698</v>
      </c>
      <c r="T11" s="163">
        <v>23944</v>
      </c>
      <c r="U11" s="164">
        <f>IFERROR(T11/S11-1,"-")</f>
        <v>-6.8254338859055186E-2</v>
      </c>
      <c r="V11" s="163">
        <f t="shared" si="2"/>
        <v>-1754</v>
      </c>
      <c r="W11" s="164">
        <f>T11/T$8</f>
        <v>0.41723008294416952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18768</v>
      </c>
      <c r="P12" s="159">
        <v>8198</v>
      </c>
      <c r="Q12" s="159">
        <v>11712</v>
      </c>
      <c r="R12" s="159">
        <v>17676</v>
      </c>
      <c r="S12" s="159">
        <v>20435</v>
      </c>
      <c r="T12" s="159">
        <v>21567</v>
      </c>
      <c r="U12" s="160">
        <f>IFERROR(T12/S12-1,"-")</f>
        <v>5.539515537068751E-2</v>
      </c>
      <c r="V12" s="159">
        <f t="shared" si="2"/>
        <v>1132</v>
      </c>
      <c r="W12" s="160">
        <f>T12/T$8</f>
        <v>0.37581027392486233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2421</v>
      </c>
      <c r="P13" s="163">
        <v>1288</v>
      </c>
      <c r="Q13" s="163">
        <v>921</v>
      </c>
      <c r="R13" s="163">
        <v>2403</v>
      </c>
      <c r="S13" s="163">
        <v>2795</v>
      </c>
      <c r="T13" s="163">
        <v>3030</v>
      </c>
      <c r="U13" s="164">
        <f t="shared" ref="U13:U20" si="4">IFERROR(T13/S13-1,"-")</f>
        <v>8.4078711985688726E-2</v>
      </c>
      <c r="V13" s="163">
        <f t="shared" si="2"/>
        <v>235</v>
      </c>
      <c r="W13" s="164">
        <f t="shared" ref="W13:W20" si="5">T13/T$8</f>
        <v>5.2798494458771869E-2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3905</v>
      </c>
      <c r="P14" s="163">
        <v>1481</v>
      </c>
      <c r="Q14" s="163">
        <v>2395</v>
      </c>
      <c r="R14" s="163">
        <v>3482</v>
      </c>
      <c r="S14" s="163">
        <v>3814</v>
      </c>
      <c r="T14" s="163">
        <v>4234</v>
      </c>
      <c r="U14" s="164">
        <f t="shared" si="4"/>
        <v>0.11012060828526482</v>
      </c>
      <c r="V14" s="163">
        <f t="shared" si="2"/>
        <v>420</v>
      </c>
      <c r="W14" s="164">
        <f t="shared" si="5"/>
        <v>7.3778490276712905E-2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3854</v>
      </c>
      <c r="P15" s="163">
        <v>1974</v>
      </c>
      <c r="Q15" s="163">
        <v>3541</v>
      </c>
      <c r="R15" s="163">
        <v>3412</v>
      </c>
      <c r="S15" s="163">
        <v>3885</v>
      </c>
      <c r="T15" s="163">
        <v>3685</v>
      </c>
      <c r="U15" s="164">
        <f t="shared" si="4"/>
        <v>-5.1480051480051525E-2</v>
      </c>
      <c r="V15" s="163">
        <f t="shared" si="2"/>
        <v>-200</v>
      </c>
      <c r="W15" s="164">
        <f t="shared" si="5"/>
        <v>6.4212030389628499E-2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699</v>
      </c>
      <c r="P16" s="163">
        <v>323</v>
      </c>
      <c r="Q16" s="163">
        <v>432</v>
      </c>
      <c r="R16" s="163">
        <v>1172</v>
      </c>
      <c r="S16" s="163">
        <v>938</v>
      </c>
      <c r="T16" s="163">
        <v>933</v>
      </c>
      <c r="U16" s="164">
        <f t="shared" si="4"/>
        <v>-5.3304904051172386E-3</v>
      </c>
      <c r="V16" s="163">
        <f t="shared" si="2"/>
        <v>-5</v>
      </c>
      <c r="W16" s="164">
        <f t="shared" si="5"/>
        <v>1.6257754234334704E-2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519</v>
      </c>
      <c r="P17" s="163">
        <v>351</v>
      </c>
      <c r="Q17" s="163">
        <v>507</v>
      </c>
      <c r="R17" s="163">
        <v>682</v>
      </c>
      <c r="S17" s="163">
        <v>650</v>
      </c>
      <c r="T17" s="163">
        <v>903</v>
      </c>
      <c r="U17" s="164">
        <f t="shared" si="4"/>
        <v>0.38923076923076927</v>
      </c>
      <c r="V17" s="163">
        <f t="shared" si="2"/>
        <v>253</v>
      </c>
      <c r="W17" s="164">
        <f t="shared" si="5"/>
        <v>1.5734996863455773E-2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155</v>
      </c>
      <c r="P18" s="163">
        <v>124</v>
      </c>
      <c r="Q18" s="163">
        <v>105</v>
      </c>
      <c r="R18" s="163">
        <v>270</v>
      </c>
      <c r="S18" s="163">
        <v>153</v>
      </c>
      <c r="T18" s="163">
        <v>230</v>
      </c>
      <c r="U18" s="164">
        <f t="shared" si="4"/>
        <v>0.50326797385620914</v>
      </c>
      <c r="V18" s="163">
        <f t="shared" si="2"/>
        <v>77</v>
      </c>
      <c r="W18" s="164">
        <f t="shared" si="5"/>
        <v>4.0078065100717921E-3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271</v>
      </c>
      <c r="P19" s="163">
        <v>89</v>
      </c>
      <c r="Q19" s="163">
        <v>96</v>
      </c>
      <c r="R19" s="163">
        <v>168</v>
      </c>
      <c r="S19" s="163">
        <v>270</v>
      </c>
      <c r="T19" s="163">
        <v>384</v>
      </c>
      <c r="U19" s="164">
        <f t="shared" si="4"/>
        <v>0.42222222222222228</v>
      </c>
      <c r="V19" s="163">
        <f t="shared" si="2"/>
        <v>114</v>
      </c>
      <c r="W19" s="164">
        <f t="shared" si="5"/>
        <v>6.6912943472502966E-3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6944</v>
      </c>
      <c r="P20" s="168">
        <f t="shared" si="7"/>
        <v>2568</v>
      </c>
      <c r="Q20" s="168">
        <f t="shared" si="7"/>
        <v>3715</v>
      </c>
      <c r="R20" s="168">
        <f t="shared" si="7"/>
        <v>6087</v>
      </c>
      <c r="S20" s="168">
        <f t="shared" si="7"/>
        <v>7930</v>
      </c>
      <c r="T20" s="168">
        <f t="shared" si="7"/>
        <v>8168</v>
      </c>
      <c r="U20" s="169">
        <f t="shared" si="4"/>
        <v>3.0012610340479196E-2</v>
      </c>
      <c r="V20" s="168">
        <f>T20-S20</f>
        <v>238</v>
      </c>
      <c r="W20" s="169">
        <f t="shared" si="5"/>
        <v>0.14232940684463652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F6761-FAC0-45AD-A898-878BE0C2180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1"/>
      <c r="D6" s="271"/>
      <c r="E6" s="271"/>
      <c r="F6" s="271"/>
      <c r="G6" s="271"/>
      <c r="H6" s="271"/>
      <c r="I6" s="271"/>
      <c r="J6" s="271"/>
      <c r="M6" s="271" t="s">
        <v>257</v>
      </c>
      <c r="N6" s="271"/>
      <c r="O6" s="271"/>
      <c r="P6" s="271"/>
      <c r="Q6" s="271"/>
      <c r="R6" s="271"/>
      <c r="S6" s="271"/>
      <c r="T6" s="271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256</v>
      </c>
      <c r="D9" s="171" t="s">
        <v>222</v>
      </c>
      <c r="E9" s="171" t="s">
        <v>223</v>
      </c>
      <c r="F9" s="171" t="s">
        <v>224</v>
      </c>
      <c r="G9" s="171" t="s">
        <v>225</v>
      </c>
      <c r="H9" s="171" t="s">
        <v>226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256</v>
      </c>
      <c r="O9" s="171" t="s">
        <v>222</v>
      </c>
      <c r="P9" s="171" t="s">
        <v>223</v>
      </c>
      <c r="Q9" s="171" t="s">
        <v>224</v>
      </c>
      <c r="R9" s="171" t="s">
        <v>225</v>
      </c>
      <c r="S9" s="171" t="s">
        <v>226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49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156456</v>
      </c>
      <c r="D11" s="175">
        <v>74197</v>
      </c>
      <c r="E11" s="175">
        <v>393667</v>
      </c>
      <c r="F11" s="175">
        <v>440377</v>
      </c>
      <c r="G11" s="175">
        <v>489695</v>
      </c>
      <c r="H11" s="175">
        <v>468775</v>
      </c>
      <c r="I11" s="176">
        <f t="shared" ref="I11:I23" si="0">IFERROR(H11/G11-1,"-")</f>
        <v>-4.2720468863272076E-2</v>
      </c>
      <c r="J11" s="176">
        <f>H11/H11</f>
        <v>1</v>
      </c>
      <c r="K11" s="79"/>
      <c r="L11" s="79"/>
      <c r="M11" s="155" t="s">
        <v>68</v>
      </c>
      <c r="N11" s="175">
        <v>2198</v>
      </c>
      <c r="O11" s="175">
        <v>2288</v>
      </c>
      <c r="P11" s="175">
        <v>4740</v>
      </c>
      <c r="Q11" s="175">
        <v>5659</v>
      </c>
      <c r="R11" s="175">
        <v>5168</v>
      </c>
      <c r="S11" s="176">
        <f t="shared" ref="S11:S23" si="1">IFERROR(R11/Q11-1,"-")</f>
        <v>-8.6764446015197061E-2</v>
      </c>
      <c r="T11" s="176">
        <f>R11/R11</f>
        <v>1</v>
      </c>
    </row>
    <row r="12" spans="1:20" x14ac:dyDescent="0.25">
      <c r="B12" s="158" t="s">
        <v>97</v>
      </c>
      <c r="C12" s="159">
        <v>22582</v>
      </c>
      <c r="D12" s="159">
        <v>37583</v>
      </c>
      <c r="E12" s="159">
        <v>61733</v>
      </c>
      <c r="F12" s="159">
        <v>71069</v>
      </c>
      <c r="G12" s="159">
        <v>74457</v>
      </c>
      <c r="H12" s="159">
        <v>66239</v>
      </c>
      <c r="I12" s="160">
        <f t="shared" si="0"/>
        <v>-0.11037242972453898</v>
      </c>
      <c r="J12" s="160">
        <f>H12/H11</f>
        <v>0.14130233054237107</v>
      </c>
      <c r="K12" s="79"/>
      <c r="L12" s="79"/>
      <c r="M12" s="158" t="s">
        <v>97</v>
      </c>
      <c r="N12" s="159">
        <v>1334</v>
      </c>
      <c r="O12" s="159">
        <v>1368</v>
      </c>
      <c r="P12" s="159">
        <v>2677</v>
      </c>
      <c r="Q12" s="159">
        <v>3421</v>
      </c>
      <c r="R12" s="159">
        <v>2632</v>
      </c>
      <c r="S12" s="160">
        <f t="shared" si="1"/>
        <v>-0.23063431745103768</v>
      </c>
      <c r="T12" s="160">
        <f>R12/R11</f>
        <v>0.50928792569659442</v>
      </c>
    </row>
    <row r="13" spans="1:20" x14ac:dyDescent="0.25">
      <c r="B13" s="162" t="s">
        <v>103</v>
      </c>
      <c r="C13" s="163">
        <v>8481</v>
      </c>
      <c r="D13" s="163">
        <v>27134</v>
      </c>
      <c r="E13" s="163">
        <v>24919</v>
      </c>
      <c r="F13" s="163">
        <v>24279</v>
      </c>
      <c r="G13" s="163">
        <v>28114</v>
      </c>
      <c r="H13" s="163">
        <v>23001</v>
      </c>
      <c r="I13" s="164">
        <f t="shared" si="0"/>
        <v>-0.18186668563704911</v>
      </c>
      <c r="J13" s="164">
        <f>H13/H11</f>
        <v>4.9066183136899366E-2</v>
      </c>
      <c r="K13" s="79"/>
      <c r="L13" s="79"/>
      <c r="M13" s="162" t="s">
        <v>103</v>
      </c>
      <c r="N13" s="163">
        <v>714</v>
      </c>
      <c r="O13" s="163">
        <v>868</v>
      </c>
      <c r="P13" s="163">
        <v>1378</v>
      </c>
      <c r="Q13" s="163">
        <v>627</v>
      </c>
      <c r="R13" s="163">
        <v>749</v>
      </c>
      <c r="S13" s="164">
        <f t="shared" si="1"/>
        <v>0.19457735247208929</v>
      </c>
      <c r="T13" s="164">
        <f>R13/R11</f>
        <v>0.14493034055727555</v>
      </c>
    </row>
    <row r="14" spans="1:20" x14ac:dyDescent="0.25">
      <c r="B14" s="162" t="s">
        <v>100</v>
      </c>
      <c r="C14" s="163">
        <v>14101</v>
      </c>
      <c r="D14" s="163">
        <v>10449</v>
      </c>
      <c r="E14" s="163">
        <v>36814</v>
      </c>
      <c r="F14" s="163">
        <v>46790</v>
      </c>
      <c r="G14" s="163">
        <v>46343</v>
      </c>
      <c r="H14" s="163">
        <v>43238</v>
      </c>
      <c r="I14" s="164">
        <f t="shared" si="0"/>
        <v>-6.7000409986405662E-2</v>
      </c>
      <c r="J14" s="164">
        <f>H14/H11</f>
        <v>9.2236147405471702E-2</v>
      </c>
      <c r="K14" s="79"/>
      <c r="L14" s="79"/>
      <c r="M14" s="162" t="s">
        <v>100</v>
      </c>
      <c r="N14" s="163">
        <v>620</v>
      </c>
      <c r="O14" s="163">
        <v>500</v>
      </c>
      <c r="P14" s="163">
        <v>1299</v>
      </c>
      <c r="Q14" s="163">
        <v>2794</v>
      </c>
      <c r="R14" s="163">
        <v>1883</v>
      </c>
      <c r="S14" s="164">
        <f t="shared" si="1"/>
        <v>-0.32605583392984971</v>
      </c>
      <c r="T14" s="164">
        <f>R14/R11</f>
        <v>0.36435758513931887</v>
      </c>
    </row>
    <row r="15" spans="1:20" x14ac:dyDescent="0.25">
      <c r="B15" s="158" t="s">
        <v>107</v>
      </c>
      <c r="C15" s="159">
        <v>133874</v>
      </c>
      <c r="D15" s="159">
        <v>36614</v>
      </c>
      <c r="E15" s="159">
        <v>331934</v>
      </c>
      <c r="F15" s="159">
        <v>369308</v>
      </c>
      <c r="G15" s="159">
        <v>415238</v>
      </c>
      <c r="H15" s="159">
        <v>402536</v>
      </c>
      <c r="I15" s="160">
        <f t="shared" si="0"/>
        <v>-3.0589685915065612E-2</v>
      </c>
      <c r="J15" s="160">
        <f>H15/H11</f>
        <v>0.85869766945762893</v>
      </c>
      <c r="K15" s="79"/>
      <c r="L15" s="79"/>
      <c r="M15" s="158" t="s">
        <v>107</v>
      </c>
      <c r="N15" s="159">
        <v>864</v>
      </c>
      <c r="O15" s="159">
        <v>920</v>
      </c>
      <c r="P15" s="159">
        <v>2063</v>
      </c>
      <c r="Q15" s="159">
        <v>2238</v>
      </c>
      <c r="R15" s="159">
        <v>2536</v>
      </c>
      <c r="S15" s="160">
        <f t="shared" si="1"/>
        <v>0.13315460232350307</v>
      </c>
      <c r="T15" s="160">
        <f>R15/R11</f>
        <v>0.49071207430340558</v>
      </c>
    </row>
    <row r="16" spans="1:20" x14ac:dyDescent="0.25">
      <c r="B16" s="162" t="s">
        <v>110</v>
      </c>
      <c r="C16" s="163">
        <v>58683</v>
      </c>
      <c r="D16" s="163">
        <v>1399</v>
      </c>
      <c r="E16" s="163">
        <v>142665</v>
      </c>
      <c r="F16" s="163">
        <v>166069</v>
      </c>
      <c r="G16" s="163">
        <v>175450</v>
      </c>
      <c r="H16" s="163">
        <v>172131</v>
      </c>
      <c r="I16" s="164">
        <f t="shared" si="0"/>
        <v>-1.8917070390424673E-2</v>
      </c>
      <c r="J16" s="164">
        <f>H16/H11</f>
        <v>0.36719321636179403</v>
      </c>
      <c r="K16" s="79"/>
      <c r="L16" s="79"/>
      <c r="M16" s="162" t="s">
        <v>110</v>
      </c>
      <c r="N16" s="163">
        <v>112</v>
      </c>
      <c r="O16" s="163">
        <v>35</v>
      </c>
      <c r="P16" s="163">
        <v>308</v>
      </c>
      <c r="Q16" s="163">
        <v>344</v>
      </c>
      <c r="R16" s="163">
        <v>445</v>
      </c>
      <c r="S16" s="164">
        <f t="shared" si="1"/>
        <v>0.29360465116279078</v>
      </c>
      <c r="T16" s="164">
        <f>R16/R11</f>
        <v>8.6106811145510831E-2</v>
      </c>
    </row>
    <row r="17" spans="1:20" x14ac:dyDescent="0.25">
      <c r="B17" s="162" t="s">
        <v>113</v>
      </c>
      <c r="C17" s="163">
        <v>19981</v>
      </c>
      <c r="D17" s="163">
        <v>6502</v>
      </c>
      <c r="E17" s="163">
        <v>39043</v>
      </c>
      <c r="F17" s="163">
        <v>43295</v>
      </c>
      <c r="G17" s="163">
        <v>52310</v>
      </c>
      <c r="H17" s="163">
        <v>48247</v>
      </c>
      <c r="I17" s="164">
        <f t="shared" si="0"/>
        <v>-7.7671573312942055E-2</v>
      </c>
      <c r="J17" s="164">
        <f>H17/H11</f>
        <v>0.10292144418964322</v>
      </c>
      <c r="K17" s="79"/>
      <c r="L17" s="79"/>
      <c r="M17" s="162" t="s">
        <v>113</v>
      </c>
      <c r="N17" s="163">
        <v>186</v>
      </c>
      <c r="O17" s="163">
        <v>167</v>
      </c>
      <c r="P17" s="163">
        <v>431</v>
      </c>
      <c r="Q17" s="163">
        <v>450</v>
      </c>
      <c r="R17" s="163">
        <v>565</v>
      </c>
      <c r="S17" s="164">
        <f t="shared" si="1"/>
        <v>0.25555555555555554</v>
      </c>
      <c r="T17" s="164">
        <f>R17/R11</f>
        <v>0.1093266253869969</v>
      </c>
    </row>
    <row r="18" spans="1:20" x14ac:dyDescent="0.25">
      <c r="B18" s="162" t="s">
        <v>116</v>
      </c>
      <c r="C18" s="163">
        <v>5571</v>
      </c>
      <c r="D18" s="163">
        <v>7472</v>
      </c>
      <c r="E18" s="163">
        <v>17053</v>
      </c>
      <c r="F18" s="163">
        <v>19062</v>
      </c>
      <c r="G18" s="163">
        <v>21366</v>
      </c>
      <c r="H18" s="163">
        <v>19656</v>
      </c>
      <c r="I18" s="164">
        <f t="shared" si="0"/>
        <v>-8.0033698399326059E-2</v>
      </c>
      <c r="J18" s="164">
        <f>H18/H11</f>
        <v>4.1930563703269162E-2</v>
      </c>
      <c r="K18" s="79"/>
      <c r="L18" s="79"/>
      <c r="M18" s="162" t="s">
        <v>116</v>
      </c>
      <c r="N18" s="163">
        <v>256</v>
      </c>
      <c r="O18" s="163">
        <v>451</v>
      </c>
      <c r="P18" s="163">
        <v>383</v>
      </c>
      <c r="Q18" s="163">
        <v>468</v>
      </c>
      <c r="R18" s="163">
        <v>490</v>
      </c>
      <c r="S18" s="164">
        <f t="shared" si="1"/>
        <v>4.7008547008547064E-2</v>
      </c>
      <c r="T18" s="164">
        <f>R18/R11</f>
        <v>9.481424148606811E-2</v>
      </c>
    </row>
    <row r="19" spans="1:20" x14ac:dyDescent="0.25">
      <c r="B19" s="162" t="s">
        <v>123</v>
      </c>
      <c r="C19" s="163">
        <v>4736</v>
      </c>
      <c r="D19" s="163">
        <v>520</v>
      </c>
      <c r="E19" s="163">
        <v>13613</v>
      </c>
      <c r="F19" s="163">
        <v>11637</v>
      </c>
      <c r="G19" s="163">
        <v>12079</v>
      </c>
      <c r="H19" s="163">
        <v>13847</v>
      </c>
      <c r="I19" s="164">
        <f t="shared" si="0"/>
        <v>0.14636973259375785</v>
      </c>
      <c r="J19" s="164">
        <f>H19/H11</f>
        <v>2.9538691269798942E-2</v>
      </c>
      <c r="K19" s="79"/>
      <c r="L19" s="79"/>
      <c r="M19" s="162" t="s">
        <v>123</v>
      </c>
      <c r="N19" s="163">
        <v>23</v>
      </c>
      <c r="O19" s="163">
        <v>22</v>
      </c>
      <c r="P19" s="163">
        <v>156</v>
      </c>
      <c r="Q19" s="163">
        <v>155</v>
      </c>
      <c r="R19" s="163">
        <v>158</v>
      </c>
      <c r="S19" s="164">
        <f t="shared" si="1"/>
        <v>1.9354838709677358E-2</v>
      </c>
      <c r="T19" s="164">
        <f>R19/R11</f>
        <v>3.0572755417956655E-2</v>
      </c>
    </row>
    <row r="20" spans="1:20" x14ac:dyDescent="0.25">
      <c r="B20" s="162" t="s">
        <v>119</v>
      </c>
      <c r="C20" s="163">
        <v>4809</v>
      </c>
      <c r="D20" s="163">
        <v>546</v>
      </c>
      <c r="E20" s="163">
        <v>12723</v>
      </c>
      <c r="F20" s="163">
        <v>11046</v>
      </c>
      <c r="G20" s="163">
        <v>14029</v>
      </c>
      <c r="H20" s="163">
        <v>13419</v>
      </c>
      <c r="I20" s="164">
        <f t="shared" si="0"/>
        <v>-4.3481360039917316E-2</v>
      </c>
      <c r="J20" s="164">
        <f>H20/H11</f>
        <v>2.8625673297424138E-2</v>
      </c>
      <c r="K20" s="79"/>
      <c r="L20" s="79"/>
      <c r="M20" s="162" t="s">
        <v>119</v>
      </c>
      <c r="N20" s="163">
        <v>32</v>
      </c>
      <c r="O20" s="163">
        <v>12</v>
      </c>
      <c r="P20" s="163">
        <v>80</v>
      </c>
      <c r="Q20" s="163">
        <v>71</v>
      </c>
      <c r="R20" s="163">
        <v>93</v>
      </c>
      <c r="S20" s="164">
        <f t="shared" si="1"/>
        <v>0.3098591549295775</v>
      </c>
      <c r="T20" s="164">
        <f>R20/R11</f>
        <v>1.7995356037151702E-2</v>
      </c>
    </row>
    <row r="21" spans="1:20" x14ac:dyDescent="0.25">
      <c r="B21" s="162" t="s">
        <v>128</v>
      </c>
      <c r="C21" s="163">
        <v>4819</v>
      </c>
      <c r="D21" s="163">
        <v>110</v>
      </c>
      <c r="E21" s="163">
        <v>8801</v>
      </c>
      <c r="F21" s="163">
        <v>10180</v>
      </c>
      <c r="G21" s="163">
        <v>10938</v>
      </c>
      <c r="H21" s="163">
        <v>10039</v>
      </c>
      <c r="I21" s="164">
        <f t="shared" si="0"/>
        <v>-8.219052843298591E-2</v>
      </c>
      <c r="J21" s="164">
        <f>H21/H11</f>
        <v>2.1415391179137114E-2</v>
      </c>
      <c r="K21" s="79"/>
      <c r="L21" s="79"/>
      <c r="M21" s="162" t="s">
        <v>128</v>
      </c>
      <c r="N21" s="163">
        <v>8</v>
      </c>
      <c r="O21" s="163">
        <v>1</v>
      </c>
      <c r="P21" s="163">
        <v>44</v>
      </c>
      <c r="Q21" s="163">
        <v>14</v>
      </c>
      <c r="R21" s="163">
        <v>13</v>
      </c>
      <c r="S21" s="164">
        <f t="shared" si="1"/>
        <v>-7.1428571428571397E-2</v>
      </c>
      <c r="T21" s="164">
        <f>R21/R11</f>
        <v>2.5154798761609907E-3</v>
      </c>
    </row>
    <row r="22" spans="1:20" x14ac:dyDescent="0.25">
      <c r="A22" s="166"/>
      <c r="B22" s="162" t="s">
        <v>131</v>
      </c>
      <c r="C22" s="163">
        <v>5710</v>
      </c>
      <c r="D22" s="163">
        <v>660</v>
      </c>
      <c r="E22" s="163">
        <v>6989</v>
      </c>
      <c r="F22" s="163">
        <v>9056</v>
      </c>
      <c r="G22" s="163">
        <v>11833</v>
      </c>
      <c r="H22" s="163">
        <v>8417</v>
      </c>
      <c r="I22" s="164">
        <f t="shared" si="0"/>
        <v>-0.28868418828699405</v>
      </c>
      <c r="J22" s="164">
        <f>H22/H11</f>
        <v>1.7955309050183992E-2</v>
      </c>
      <c r="K22" s="79"/>
      <c r="L22" s="79"/>
      <c r="M22" s="162" t="s">
        <v>131</v>
      </c>
      <c r="N22" s="163">
        <v>5</v>
      </c>
      <c r="O22" s="163">
        <v>8</v>
      </c>
      <c r="P22" s="163">
        <v>22</v>
      </c>
      <c r="Q22" s="163">
        <v>38</v>
      </c>
      <c r="R22" s="163">
        <v>35</v>
      </c>
      <c r="S22" s="164">
        <f t="shared" si="1"/>
        <v>-7.8947368421052655E-2</v>
      </c>
      <c r="T22" s="164">
        <f>R22/R11</f>
        <v>6.7724458204334367E-3</v>
      </c>
    </row>
    <row r="23" spans="1:20" x14ac:dyDescent="0.25">
      <c r="B23" s="167" t="s">
        <v>145</v>
      </c>
      <c r="C23" s="168">
        <f t="shared" ref="C23:H23" si="2">C15-SUM(C16:C22)</f>
        <v>29565</v>
      </c>
      <c r="D23" s="168">
        <f t="shared" si="2"/>
        <v>19405</v>
      </c>
      <c r="E23" s="168">
        <f t="shared" si="2"/>
        <v>91047</v>
      </c>
      <c r="F23" s="168">
        <f t="shared" si="2"/>
        <v>98963</v>
      </c>
      <c r="G23" s="168">
        <f t="shared" si="2"/>
        <v>117233</v>
      </c>
      <c r="H23" s="168">
        <f t="shared" si="2"/>
        <v>116780</v>
      </c>
      <c r="I23" s="169">
        <f t="shared" si="0"/>
        <v>-3.8640996988902332E-3</v>
      </c>
      <c r="J23" s="169">
        <f>H23/H11</f>
        <v>0.24911738040637832</v>
      </c>
      <c r="K23" s="170"/>
      <c r="L23" s="170"/>
      <c r="M23" s="167" t="s">
        <v>145</v>
      </c>
      <c r="N23" s="168">
        <f>N15-SUM(N16:N22)</f>
        <v>242</v>
      </c>
      <c r="O23" s="168">
        <f>O15-SUM(O16:O22)</f>
        <v>224</v>
      </c>
      <c r="P23" s="168">
        <f>P15-SUM(P16:P22)</f>
        <v>639</v>
      </c>
      <c r="Q23" s="168">
        <f>Q15-SUM(Q16:Q22)</f>
        <v>698</v>
      </c>
      <c r="R23" s="168">
        <f>R15-SUM(R16:R22)</f>
        <v>737</v>
      </c>
      <c r="S23" s="169">
        <f t="shared" si="1"/>
        <v>5.5873925501432664E-2</v>
      </c>
      <c r="T23" s="169">
        <f>R23/R11</f>
        <v>0.14260835913312694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57720</v>
      </c>
      <c r="D25" s="175">
        <v>24976</v>
      </c>
      <c r="E25" s="175">
        <v>140303</v>
      </c>
      <c r="F25" s="175">
        <v>154113</v>
      </c>
      <c r="G25" s="175">
        <v>175927</v>
      </c>
      <c r="H25" s="175">
        <v>158958</v>
      </c>
      <c r="I25" s="176">
        <f t="shared" ref="I25:I37" si="3">IFERROR(H25/G25-1,"-")</f>
        <v>-9.6454779539240754E-2</v>
      </c>
      <c r="J25" s="176">
        <f>H25/H25</f>
        <v>1</v>
      </c>
    </row>
    <row r="26" spans="1:20" x14ac:dyDescent="0.25">
      <c r="B26" s="158" t="s">
        <v>97</v>
      </c>
      <c r="C26" s="159">
        <v>3120</v>
      </c>
      <c r="D26" s="159">
        <v>13348</v>
      </c>
      <c r="E26" s="159">
        <v>8161</v>
      </c>
      <c r="F26" s="159">
        <v>8632</v>
      </c>
      <c r="G26" s="159">
        <v>10880</v>
      </c>
      <c r="H26" s="159">
        <v>6791</v>
      </c>
      <c r="I26" s="160">
        <f t="shared" si="3"/>
        <v>-0.37582720588235297</v>
      </c>
      <c r="J26" s="160">
        <f>H26/H25</f>
        <v>4.2721976874394496E-2</v>
      </c>
    </row>
    <row r="27" spans="1:20" x14ac:dyDescent="0.25">
      <c r="B27" s="162" t="s">
        <v>103</v>
      </c>
      <c r="C27" s="163">
        <v>1394</v>
      </c>
      <c r="D27" s="163">
        <v>9406</v>
      </c>
      <c r="E27" s="163">
        <v>3464</v>
      </c>
      <c r="F27" s="163">
        <v>3441</v>
      </c>
      <c r="G27" s="163">
        <v>3945</v>
      </c>
      <c r="H27" s="163">
        <v>2116</v>
      </c>
      <c r="I27" s="164">
        <f t="shared" si="3"/>
        <v>-0.46362484157160966</v>
      </c>
      <c r="J27" s="164">
        <f>H27/H25</f>
        <v>1.3311692396733729E-2</v>
      </c>
    </row>
    <row r="28" spans="1:20" x14ac:dyDescent="0.25">
      <c r="B28" s="162" t="s">
        <v>100</v>
      </c>
      <c r="C28" s="163">
        <v>1726</v>
      </c>
      <c r="D28" s="163">
        <v>3942</v>
      </c>
      <c r="E28" s="163">
        <v>4697</v>
      </c>
      <c r="F28" s="163">
        <v>5191</v>
      </c>
      <c r="G28" s="163">
        <v>6935</v>
      </c>
      <c r="H28" s="163">
        <v>4675</v>
      </c>
      <c r="I28" s="164">
        <f t="shared" si="3"/>
        <v>-0.32588320115356884</v>
      </c>
      <c r="J28" s="164">
        <f>H28/H25</f>
        <v>2.9410284477660767E-2</v>
      </c>
    </row>
    <row r="29" spans="1:20" x14ac:dyDescent="0.25">
      <c r="B29" s="158" t="s">
        <v>107</v>
      </c>
      <c r="C29" s="159">
        <v>54600</v>
      </c>
      <c r="D29" s="159">
        <v>11628</v>
      </c>
      <c r="E29" s="159">
        <v>132142</v>
      </c>
      <c r="F29" s="159">
        <v>145481</v>
      </c>
      <c r="G29" s="159">
        <v>165047</v>
      </c>
      <c r="H29" s="159">
        <v>152167</v>
      </c>
      <c r="I29" s="160">
        <f t="shared" si="3"/>
        <v>-7.8038376947172639E-2</v>
      </c>
      <c r="J29" s="160">
        <f>H29/H25</f>
        <v>0.9572780231256055</v>
      </c>
    </row>
    <row r="30" spans="1:20" x14ac:dyDescent="0.25">
      <c r="B30" s="162" t="s">
        <v>110</v>
      </c>
      <c r="C30" s="163">
        <v>26080</v>
      </c>
      <c r="D30" s="163">
        <v>398</v>
      </c>
      <c r="E30" s="163">
        <v>64544</v>
      </c>
      <c r="F30" s="163">
        <v>74748</v>
      </c>
      <c r="G30" s="163">
        <v>79823</v>
      </c>
      <c r="H30" s="163">
        <v>76002</v>
      </c>
      <c r="I30" s="164">
        <f t="shared" si="3"/>
        <v>-4.786840885459076E-2</v>
      </c>
      <c r="J30" s="164">
        <f>H30/H25</f>
        <v>0.47812629751255048</v>
      </c>
    </row>
    <row r="31" spans="1:20" x14ac:dyDescent="0.25">
      <c r="B31" s="162" t="s">
        <v>113</v>
      </c>
      <c r="C31" s="163">
        <v>8624</v>
      </c>
      <c r="D31" s="163">
        <v>2458</v>
      </c>
      <c r="E31" s="163">
        <v>15206</v>
      </c>
      <c r="F31" s="163">
        <v>16834</v>
      </c>
      <c r="G31" s="163">
        <v>19336</v>
      </c>
      <c r="H31" s="163">
        <v>16451</v>
      </c>
      <c r="I31" s="164">
        <f t="shared" si="3"/>
        <v>-0.14920355812991315</v>
      </c>
      <c r="J31" s="164">
        <f>H31/H25</f>
        <v>0.10349274651165717</v>
      </c>
    </row>
    <row r="32" spans="1:20" x14ac:dyDescent="0.25">
      <c r="B32" s="162" t="s">
        <v>116</v>
      </c>
      <c r="C32" s="163">
        <v>2039</v>
      </c>
      <c r="D32" s="163">
        <v>2205</v>
      </c>
      <c r="E32" s="163">
        <v>4959</v>
      </c>
      <c r="F32" s="163">
        <v>4887</v>
      </c>
      <c r="G32" s="163">
        <v>5899</v>
      </c>
      <c r="H32" s="163">
        <v>4547</v>
      </c>
      <c r="I32" s="164">
        <f t="shared" si="3"/>
        <v>-0.22919138837091035</v>
      </c>
      <c r="J32" s="164">
        <f>H32/H25</f>
        <v>2.8605040325117327E-2</v>
      </c>
    </row>
    <row r="33" spans="2:10" x14ac:dyDescent="0.25">
      <c r="B33" s="162" t="s">
        <v>123</v>
      </c>
      <c r="C33" s="163">
        <v>2275</v>
      </c>
      <c r="D33" s="163">
        <v>167</v>
      </c>
      <c r="E33" s="163">
        <v>6235</v>
      </c>
      <c r="F33" s="163">
        <v>4718</v>
      </c>
      <c r="G33" s="163">
        <v>5018</v>
      </c>
      <c r="H33" s="163">
        <v>5584</v>
      </c>
      <c r="I33" s="164">
        <f t="shared" si="3"/>
        <v>0.11279394180948588</v>
      </c>
      <c r="J33" s="164">
        <f>H33/H25</f>
        <v>3.5128776154707532E-2</v>
      </c>
    </row>
    <row r="34" spans="2:10" x14ac:dyDescent="0.25">
      <c r="B34" s="162" t="s">
        <v>119</v>
      </c>
      <c r="C34" s="163">
        <v>2495</v>
      </c>
      <c r="D34" s="163">
        <v>303</v>
      </c>
      <c r="E34" s="163">
        <v>7378</v>
      </c>
      <c r="F34" s="163">
        <v>6069</v>
      </c>
      <c r="G34" s="163">
        <v>7454</v>
      </c>
      <c r="H34" s="163">
        <v>7551</v>
      </c>
      <c r="I34" s="164">
        <f t="shared" si="3"/>
        <v>1.3013147303461148E-2</v>
      </c>
      <c r="J34" s="164">
        <f>H34/H25</f>
        <v>4.7503114030121162E-2</v>
      </c>
    </row>
    <row r="35" spans="2:10" x14ac:dyDescent="0.25">
      <c r="B35" s="162" t="s">
        <v>128</v>
      </c>
      <c r="C35" s="163">
        <v>1960</v>
      </c>
      <c r="D35" s="163">
        <v>25</v>
      </c>
      <c r="E35" s="163">
        <v>3519</v>
      </c>
      <c r="F35" s="163">
        <v>3712</v>
      </c>
      <c r="G35" s="163">
        <v>4025</v>
      </c>
      <c r="H35" s="163">
        <v>3315</v>
      </c>
      <c r="I35" s="164">
        <f t="shared" si="3"/>
        <v>-0.17639751552795035</v>
      </c>
      <c r="J35" s="164">
        <f>H35/H25</f>
        <v>2.0854565356886724E-2</v>
      </c>
    </row>
    <row r="36" spans="2:10" x14ac:dyDescent="0.25">
      <c r="B36" s="162" t="s">
        <v>131</v>
      </c>
      <c r="C36" s="163">
        <v>1740</v>
      </c>
      <c r="D36" s="163">
        <v>55</v>
      </c>
      <c r="E36" s="163">
        <v>2166</v>
      </c>
      <c r="F36" s="163">
        <v>2951</v>
      </c>
      <c r="G36" s="163">
        <v>3964</v>
      </c>
      <c r="H36" s="163">
        <v>2560</v>
      </c>
      <c r="I36" s="164">
        <f t="shared" si="3"/>
        <v>-0.3541876892028254</v>
      </c>
      <c r="J36" s="164">
        <f>H36/H25</f>
        <v>1.6104883050868782E-2</v>
      </c>
    </row>
    <row r="37" spans="2:10" x14ac:dyDescent="0.25">
      <c r="B37" s="167" t="s">
        <v>145</v>
      </c>
      <c r="C37" s="168">
        <f t="shared" ref="C37:H37" si="4">C29-SUM(C30:C36)</f>
        <v>9387</v>
      </c>
      <c r="D37" s="168">
        <f t="shared" si="4"/>
        <v>6017</v>
      </c>
      <c r="E37" s="168">
        <f t="shared" si="4"/>
        <v>28135</v>
      </c>
      <c r="F37" s="168">
        <f t="shared" si="4"/>
        <v>31562</v>
      </c>
      <c r="G37" s="168">
        <f t="shared" si="4"/>
        <v>39528</v>
      </c>
      <c r="H37" s="168">
        <f t="shared" si="4"/>
        <v>36157</v>
      </c>
      <c r="I37" s="169">
        <f t="shared" si="3"/>
        <v>-8.5281319570937097E-2</v>
      </c>
      <c r="J37" s="169">
        <f>H37/H25</f>
        <v>0.22746260018369632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41200</v>
      </c>
      <c r="D39" s="175">
        <v>12907</v>
      </c>
      <c r="E39" s="175">
        <v>104660</v>
      </c>
      <c r="F39" s="175">
        <v>114283</v>
      </c>
      <c r="G39" s="175">
        <v>122937</v>
      </c>
      <c r="H39" s="175">
        <v>123198</v>
      </c>
      <c r="I39" s="176">
        <f t="shared" ref="I39:I51" si="5">IFERROR(H39/G39-1,"-")</f>
        <v>2.1230386295418846E-3</v>
      </c>
      <c r="J39" s="176">
        <f>H39/H39</f>
        <v>1</v>
      </c>
    </row>
    <row r="40" spans="2:10" x14ac:dyDescent="0.25">
      <c r="B40" s="158" t="s">
        <v>97</v>
      </c>
      <c r="C40" s="159">
        <v>2136</v>
      </c>
      <c r="D40" s="159">
        <v>4249</v>
      </c>
      <c r="E40" s="159">
        <v>5677</v>
      </c>
      <c r="F40" s="159">
        <v>6239</v>
      </c>
      <c r="G40" s="159">
        <v>8729</v>
      </c>
      <c r="H40" s="159">
        <v>5678</v>
      </c>
      <c r="I40" s="160">
        <f t="shared" si="5"/>
        <v>-0.34952457326154196</v>
      </c>
      <c r="J40" s="160">
        <f>H40/H39</f>
        <v>4.6088410526144902E-2</v>
      </c>
    </row>
    <row r="41" spans="2:10" x14ac:dyDescent="0.25">
      <c r="B41" s="162" t="s">
        <v>103</v>
      </c>
      <c r="C41" s="163">
        <v>864</v>
      </c>
      <c r="D41" s="163">
        <v>3411</v>
      </c>
      <c r="E41" s="163">
        <v>2421</v>
      </c>
      <c r="F41" s="163">
        <v>2041</v>
      </c>
      <c r="G41" s="163">
        <v>3915</v>
      </c>
      <c r="H41" s="163">
        <v>1959</v>
      </c>
      <c r="I41" s="164">
        <f t="shared" si="5"/>
        <v>-0.49961685823754787</v>
      </c>
      <c r="J41" s="164">
        <f>H41/H39</f>
        <v>1.5901232162859786E-2</v>
      </c>
    </row>
    <row r="42" spans="2:10" x14ac:dyDescent="0.25">
      <c r="B42" s="162" t="s">
        <v>100</v>
      </c>
      <c r="C42" s="163">
        <v>1272</v>
      </c>
      <c r="D42" s="163">
        <v>838</v>
      </c>
      <c r="E42" s="163">
        <v>3256</v>
      </c>
      <c r="F42" s="163">
        <v>4198</v>
      </c>
      <c r="G42" s="163">
        <v>4814</v>
      </c>
      <c r="H42" s="163">
        <v>3719</v>
      </c>
      <c r="I42" s="164">
        <f t="shared" si="5"/>
        <v>-0.22746157041960946</v>
      </c>
      <c r="J42" s="164">
        <f>H42/H39</f>
        <v>3.0187178363285119E-2</v>
      </c>
    </row>
    <row r="43" spans="2:10" x14ac:dyDescent="0.25">
      <c r="B43" s="158" t="s">
        <v>107</v>
      </c>
      <c r="C43" s="159">
        <v>39064</v>
      </c>
      <c r="D43" s="159">
        <v>8658</v>
      </c>
      <c r="E43" s="159">
        <v>98983</v>
      </c>
      <c r="F43" s="159">
        <v>108044</v>
      </c>
      <c r="G43" s="159">
        <v>114208</v>
      </c>
      <c r="H43" s="159">
        <v>117520</v>
      </c>
      <c r="I43" s="160">
        <f t="shared" si="5"/>
        <v>2.899971980947047E-2</v>
      </c>
      <c r="J43" s="160">
        <f>H43/H39</f>
        <v>0.95391158947385513</v>
      </c>
    </row>
    <row r="44" spans="2:10" x14ac:dyDescent="0.25">
      <c r="B44" s="162" t="s">
        <v>110</v>
      </c>
      <c r="C44" s="163">
        <v>19712</v>
      </c>
      <c r="D44" s="163">
        <v>272</v>
      </c>
      <c r="E44" s="163">
        <v>46540</v>
      </c>
      <c r="F44" s="163">
        <v>54879</v>
      </c>
      <c r="G44" s="163">
        <v>55580</v>
      </c>
      <c r="H44" s="163">
        <v>57360</v>
      </c>
      <c r="I44" s="164">
        <f t="shared" si="5"/>
        <v>3.2025908600215924E-2</v>
      </c>
      <c r="J44" s="164">
        <f>H44/H39</f>
        <v>0.46559197389568013</v>
      </c>
    </row>
    <row r="45" spans="2:10" x14ac:dyDescent="0.25">
      <c r="B45" s="162" t="s">
        <v>113</v>
      </c>
      <c r="C45" s="163">
        <v>2369</v>
      </c>
      <c r="D45" s="163">
        <v>734</v>
      </c>
      <c r="E45" s="163">
        <v>3797</v>
      </c>
      <c r="F45" s="163">
        <v>4902</v>
      </c>
      <c r="G45" s="163">
        <v>5123</v>
      </c>
      <c r="H45" s="163">
        <v>4974</v>
      </c>
      <c r="I45" s="164">
        <f t="shared" si="5"/>
        <v>-2.9084520788600465E-2</v>
      </c>
      <c r="J45" s="164">
        <f>H45/H39</f>
        <v>4.037403204597477E-2</v>
      </c>
    </row>
    <row r="46" spans="2:10" x14ac:dyDescent="0.25">
      <c r="B46" s="162" t="s">
        <v>116</v>
      </c>
      <c r="C46" s="163">
        <v>744</v>
      </c>
      <c r="D46" s="163">
        <v>1099</v>
      </c>
      <c r="E46" s="163">
        <v>2270</v>
      </c>
      <c r="F46" s="163">
        <v>2344</v>
      </c>
      <c r="G46" s="163">
        <v>2307</v>
      </c>
      <c r="H46" s="163">
        <v>2669</v>
      </c>
      <c r="I46" s="164">
        <f t="shared" si="5"/>
        <v>0.15691374078890341</v>
      </c>
      <c r="J46" s="164">
        <f>H46/H39</f>
        <v>2.1664312732349551E-2</v>
      </c>
    </row>
    <row r="47" spans="2:10" x14ac:dyDescent="0.25">
      <c r="B47" s="162" t="s">
        <v>123</v>
      </c>
      <c r="C47" s="163">
        <v>1680</v>
      </c>
      <c r="D47" s="163">
        <v>128</v>
      </c>
      <c r="E47" s="163">
        <v>4676</v>
      </c>
      <c r="F47" s="163">
        <v>3660</v>
      </c>
      <c r="G47" s="163">
        <v>3687</v>
      </c>
      <c r="H47" s="163">
        <v>4448</v>
      </c>
      <c r="I47" s="164">
        <f t="shared" si="5"/>
        <v>0.20640086791429346</v>
      </c>
      <c r="J47" s="164">
        <f>H47/H39</f>
        <v>3.6104482215620383E-2</v>
      </c>
    </row>
    <row r="48" spans="2:10" x14ac:dyDescent="0.25">
      <c r="B48" s="162" t="s">
        <v>119</v>
      </c>
      <c r="C48" s="163">
        <v>1344</v>
      </c>
      <c r="D48" s="163">
        <v>65</v>
      </c>
      <c r="E48" s="163">
        <v>3012</v>
      </c>
      <c r="F48" s="163">
        <v>2822</v>
      </c>
      <c r="G48" s="163">
        <v>3770</v>
      </c>
      <c r="H48" s="163">
        <v>3351</v>
      </c>
      <c r="I48" s="164">
        <f t="shared" si="5"/>
        <v>-0.11114058355437662</v>
      </c>
      <c r="J48" s="164">
        <f>H48/H39</f>
        <v>2.7200116885014367E-2</v>
      </c>
    </row>
    <row r="49" spans="2:10" x14ac:dyDescent="0.25">
      <c r="B49" s="162" t="s">
        <v>128</v>
      </c>
      <c r="C49" s="163">
        <v>1681</v>
      </c>
      <c r="D49" s="163">
        <v>49</v>
      </c>
      <c r="E49" s="163">
        <v>3255</v>
      </c>
      <c r="F49" s="163">
        <v>3538</v>
      </c>
      <c r="G49" s="163">
        <v>3652</v>
      </c>
      <c r="H49" s="163">
        <v>3801</v>
      </c>
      <c r="I49" s="164">
        <f t="shared" si="5"/>
        <v>4.0799561883899216E-2</v>
      </c>
      <c r="J49" s="164">
        <f>H49/H39</f>
        <v>3.0852773583986751E-2</v>
      </c>
    </row>
    <row r="50" spans="2:10" x14ac:dyDescent="0.25">
      <c r="B50" s="162" t="s">
        <v>131</v>
      </c>
      <c r="C50" s="163">
        <v>2282</v>
      </c>
      <c r="D50" s="163">
        <v>468</v>
      </c>
      <c r="E50" s="163">
        <v>3147</v>
      </c>
      <c r="F50" s="163">
        <v>3435</v>
      </c>
      <c r="G50" s="163">
        <v>4396</v>
      </c>
      <c r="H50" s="163">
        <v>3137</v>
      </c>
      <c r="I50" s="164">
        <f t="shared" si="5"/>
        <v>-0.28639672429481344</v>
      </c>
      <c r="J50" s="164">
        <f>H50/H39</f>
        <v>2.5463075699280833E-2</v>
      </c>
    </row>
    <row r="51" spans="2:10" x14ac:dyDescent="0.25">
      <c r="B51" s="167" t="s">
        <v>145</v>
      </c>
      <c r="C51" s="168">
        <f t="shared" ref="C51:H51" si="6">C43-SUM(C44:C50)</f>
        <v>9252</v>
      </c>
      <c r="D51" s="168">
        <f t="shared" si="6"/>
        <v>5843</v>
      </c>
      <c r="E51" s="168">
        <f t="shared" si="6"/>
        <v>32286</v>
      </c>
      <c r="F51" s="168">
        <f t="shared" si="6"/>
        <v>32464</v>
      </c>
      <c r="G51" s="168">
        <f t="shared" si="6"/>
        <v>35693</v>
      </c>
      <c r="H51" s="168">
        <f t="shared" si="6"/>
        <v>37780</v>
      </c>
      <c r="I51" s="169">
        <f t="shared" si="5"/>
        <v>5.8470848625781002E-2</v>
      </c>
      <c r="J51" s="169">
        <f>H51/H39</f>
        <v>0.30666082241594833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1664</v>
      </c>
      <c r="D53" s="175">
        <v>838</v>
      </c>
      <c r="E53" s="175">
        <v>3577</v>
      </c>
      <c r="F53" s="175">
        <v>4873</v>
      </c>
      <c r="G53" s="175">
        <v>5862</v>
      </c>
      <c r="H53" s="175">
        <v>4020</v>
      </c>
      <c r="I53" s="176">
        <f t="shared" ref="I53:I65" si="7">IFERROR(H53/G53-1,"-")</f>
        <v>-0.31422722620266119</v>
      </c>
      <c r="J53" s="176">
        <f>H53/H53</f>
        <v>1</v>
      </c>
    </row>
    <row r="54" spans="2:10" x14ac:dyDescent="0.25">
      <c r="B54" s="158" t="s">
        <v>97</v>
      </c>
      <c r="C54" s="159">
        <v>240</v>
      </c>
      <c r="D54" s="159">
        <v>170</v>
      </c>
      <c r="E54" s="159">
        <v>470</v>
      </c>
      <c r="F54" s="159">
        <v>1531</v>
      </c>
      <c r="G54" s="159">
        <v>2301</v>
      </c>
      <c r="H54" s="159">
        <v>740</v>
      </c>
      <c r="I54" s="160">
        <f t="shared" si="7"/>
        <v>-0.67840069534984782</v>
      </c>
      <c r="J54" s="160">
        <f>H54/H53</f>
        <v>0.18407960199004975</v>
      </c>
    </row>
    <row r="55" spans="2:10" x14ac:dyDescent="0.25">
      <c r="B55" s="162" t="s">
        <v>103</v>
      </c>
      <c r="C55" s="163">
        <v>134</v>
      </c>
      <c r="D55" s="163">
        <v>48</v>
      </c>
      <c r="E55" s="163">
        <v>135</v>
      </c>
      <c r="F55" s="163">
        <v>917</v>
      </c>
      <c r="G55" s="163">
        <v>1723</v>
      </c>
      <c r="H55" s="163">
        <v>546</v>
      </c>
      <c r="I55" s="164">
        <f t="shared" si="7"/>
        <v>-0.68311085316308762</v>
      </c>
      <c r="J55" s="164">
        <f>H55/H53</f>
        <v>0.13582089552238805</v>
      </c>
    </row>
    <row r="56" spans="2:10" x14ac:dyDescent="0.25">
      <c r="B56" s="162" t="s">
        <v>100</v>
      </c>
      <c r="C56" s="163">
        <v>106</v>
      </c>
      <c r="D56" s="163">
        <v>122</v>
      </c>
      <c r="E56" s="163">
        <v>335</v>
      </c>
      <c r="F56" s="163">
        <v>614</v>
      </c>
      <c r="G56" s="163">
        <v>578</v>
      </c>
      <c r="H56" s="163">
        <v>194</v>
      </c>
      <c r="I56" s="164">
        <f t="shared" si="7"/>
        <v>-0.66435986159169547</v>
      </c>
      <c r="J56" s="164">
        <f>H56/H53</f>
        <v>4.8258706467661693E-2</v>
      </c>
    </row>
    <row r="57" spans="2:10" x14ac:dyDescent="0.25">
      <c r="B57" s="158" t="s">
        <v>107</v>
      </c>
      <c r="C57" s="159">
        <v>1424</v>
      </c>
      <c r="D57" s="159">
        <v>668</v>
      </c>
      <c r="E57" s="159">
        <v>3107</v>
      </c>
      <c r="F57" s="159">
        <v>3342</v>
      </c>
      <c r="G57" s="159">
        <v>3561</v>
      </c>
      <c r="H57" s="159">
        <v>3280</v>
      </c>
      <c r="I57" s="160">
        <f t="shared" si="7"/>
        <v>-7.8910418421791584E-2</v>
      </c>
      <c r="J57" s="160">
        <f>H57/H53</f>
        <v>0.8159203980099502</v>
      </c>
    </row>
    <row r="58" spans="2:10" x14ac:dyDescent="0.25">
      <c r="B58" s="162" t="s">
        <v>110</v>
      </c>
      <c r="C58" s="163">
        <v>845</v>
      </c>
      <c r="D58" s="163">
        <v>8</v>
      </c>
      <c r="E58" s="163">
        <v>1051</v>
      </c>
      <c r="F58" s="163">
        <v>921</v>
      </c>
      <c r="G58" s="163">
        <v>1023</v>
      </c>
      <c r="H58" s="163">
        <v>1132</v>
      </c>
      <c r="I58" s="164">
        <f t="shared" si="7"/>
        <v>0.10654936461388065</v>
      </c>
      <c r="J58" s="164">
        <f>H58/H53</f>
        <v>0.28159203980099501</v>
      </c>
    </row>
    <row r="59" spans="2:10" x14ac:dyDescent="0.25">
      <c r="B59" s="162" t="s">
        <v>113</v>
      </c>
      <c r="C59" s="163">
        <v>195</v>
      </c>
      <c r="D59" s="163">
        <v>287</v>
      </c>
      <c r="E59" s="163">
        <v>831</v>
      </c>
      <c r="F59" s="163">
        <v>819</v>
      </c>
      <c r="G59" s="163">
        <v>908</v>
      </c>
      <c r="H59" s="163">
        <v>791</v>
      </c>
      <c r="I59" s="164">
        <f t="shared" si="7"/>
        <v>-0.12885462555066074</v>
      </c>
      <c r="J59" s="164">
        <f>H59/H53</f>
        <v>0.19676616915422884</v>
      </c>
    </row>
    <row r="60" spans="2:10" x14ac:dyDescent="0.25">
      <c r="B60" s="162" t="s">
        <v>116</v>
      </c>
      <c r="C60" s="163">
        <v>30</v>
      </c>
      <c r="D60" s="163">
        <v>142</v>
      </c>
      <c r="E60" s="163">
        <v>271</v>
      </c>
      <c r="F60" s="163">
        <v>337</v>
      </c>
      <c r="G60" s="163">
        <v>308</v>
      </c>
      <c r="H60" s="163">
        <v>196</v>
      </c>
      <c r="I60" s="164">
        <f t="shared" si="7"/>
        <v>-0.36363636363636365</v>
      </c>
      <c r="J60" s="164">
        <f>H60/H53</f>
        <v>4.8756218905472638E-2</v>
      </c>
    </row>
    <row r="61" spans="2:10" x14ac:dyDescent="0.25">
      <c r="B61" s="162" t="s">
        <v>123</v>
      </c>
      <c r="C61" s="163">
        <v>5</v>
      </c>
      <c r="D61" s="163">
        <v>7</v>
      </c>
      <c r="E61" s="163">
        <v>66</v>
      </c>
      <c r="F61" s="163">
        <v>92</v>
      </c>
      <c r="G61" s="163">
        <v>133</v>
      </c>
      <c r="H61" s="163">
        <v>109</v>
      </c>
      <c r="I61" s="164">
        <f t="shared" si="7"/>
        <v>-0.18045112781954886</v>
      </c>
      <c r="J61" s="164">
        <f>H61/H53</f>
        <v>2.7114427860696518E-2</v>
      </c>
    </row>
    <row r="62" spans="2:10" x14ac:dyDescent="0.25">
      <c r="B62" s="162" t="s">
        <v>119</v>
      </c>
      <c r="C62" s="163">
        <v>13</v>
      </c>
      <c r="D62" s="163">
        <v>17</v>
      </c>
      <c r="E62" s="163">
        <v>58</v>
      </c>
      <c r="F62" s="163">
        <v>95</v>
      </c>
      <c r="G62" s="163">
        <v>82</v>
      </c>
      <c r="H62" s="163">
        <v>82</v>
      </c>
      <c r="I62" s="164">
        <f t="shared" si="7"/>
        <v>0</v>
      </c>
      <c r="J62" s="164">
        <f>H62/H53</f>
        <v>2.0398009950248756E-2</v>
      </c>
    </row>
    <row r="63" spans="2:10" x14ac:dyDescent="0.25">
      <c r="B63" s="162" t="s">
        <v>128</v>
      </c>
      <c r="C63" s="163">
        <v>23</v>
      </c>
      <c r="D63" s="163">
        <v>8</v>
      </c>
      <c r="E63" s="163">
        <v>15</v>
      </c>
      <c r="F63" s="163">
        <v>32</v>
      </c>
      <c r="G63" s="163">
        <v>19</v>
      </c>
      <c r="H63" s="163">
        <v>31</v>
      </c>
      <c r="I63" s="164">
        <f t="shared" si="7"/>
        <v>0.63157894736842102</v>
      </c>
      <c r="J63" s="164">
        <f>H63/H53</f>
        <v>7.7114427860696519E-3</v>
      </c>
    </row>
    <row r="64" spans="2:10" x14ac:dyDescent="0.25">
      <c r="B64" s="162" t="s">
        <v>131</v>
      </c>
      <c r="C64" s="163">
        <v>15</v>
      </c>
      <c r="D64" s="163">
        <v>8</v>
      </c>
      <c r="E64" s="163">
        <v>11</v>
      </c>
      <c r="F64" s="163">
        <v>24</v>
      </c>
      <c r="G64" s="163">
        <v>16</v>
      </c>
      <c r="H64" s="163">
        <v>31</v>
      </c>
      <c r="I64" s="164">
        <f t="shared" si="7"/>
        <v>0.9375</v>
      </c>
      <c r="J64" s="164">
        <f>H64/H53</f>
        <v>7.7114427860696519E-3</v>
      </c>
    </row>
    <row r="65" spans="2:10" x14ac:dyDescent="0.25">
      <c r="B65" s="167" t="s">
        <v>145</v>
      </c>
      <c r="C65" s="168">
        <f t="shared" ref="C65:H65" si="8">C57-SUM(C58:C64)</f>
        <v>298</v>
      </c>
      <c r="D65" s="168">
        <f t="shared" si="8"/>
        <v>191</v>
      </c>
      <c r="E65" s="168">
        <f t="shared" si="8"/>
        <v>804</v>
      </c>
      <c r="F65" s="168">
        <f t="shared" si="8"/>
        <v>1022</v>
      </c>
      <c r="G65" s="168">
        <f t="shared" si="8"/>
        <v>1072</v>
      </c>
      <c r="H65" s="168">
        <f t="shared" si="8"/>
        <v>908</v>
      </c>
      <c r="I65" s="169">
        <f t="shared" si="7"/>
        <v>-0.15298507462686572</v>
      </c>
      <c r="J65" s="169">
        <f>H65/H53</f>
        <v>0.22587064676616916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2577</v>
      </c>
      <c r="D67" s="175">
        <v>2990</v>
      </c>
      <c r="E67" s="175">
        <v>10842</v>
      </c>
      <c r="F67" s="175">
        <v>16137</v>
      </c>
      <c r="G67" s="175">
        <v>20474</v>
      </c>
      <c r="H67" s="175">
        <v>15653</v>
      </c>
      <c r="I67" s="176">
        <f t="shared" ref="I67:I79" si="9">IFERROR(H67/G67-1,"-")</f>
        <v>-0.23546937579368954</v>
      </c>
      <c r="J67" s="176">
        <f>H67/H67</f>
        <v>1</v>
      </c>
    </row>
    <row r="68" spans="2:10" x14ac:dyDescent="0.25">
      <c r="B68" s="158" t="s">
        <v>97</v>
      </c>
      <c r="C68" s="159">
        <v>224</v>
      </c>
      <c r="D68" s="159">
        <v>1702</v>
      </c>
      <c r="E68" s="159">
        <v>1994</v>
      </c>
      <c r="F68" s="159">
        <v>785</v>
      </c>
      <c r="G68" s="159">
        <v>2080</v>
      </c>
      <c r="H68" s="159">
        <v>2072</v>
      </c>
      <c r="I68" s="160">
        <f t="shared" si="9"/>
        <v>-3.8461538461538325E-3</v>
      </c>
      <c r="J68" s="160">
        <f>H68/H67</f>
        <v>0.13237079154155754</v>
      </c>
    </row>
    <row r="69" spans="2:10" x14ac:dyDescent="0.25">
      <c r="B69" s="162" t="s">
        <v>103</v>
      </c>
      <c r="C69" s="163">
        <v>82</v>
      </c>
      <c r="D69" s="163">
        <v>1677</v>
      </c>
      <c r="E69" s="163">
        <v>1228</v>
      </c>
      <c r="F69" s="163">
        <v>150</v>
      </c>
      <c r="G69" s="163">
        <v>467</v>
      </c>
      <c r="H69" s="163">
        <v>753</v>
      </c>
      <c r="I69" s="164">
        <f t="shared" si="9"/>
        <v>0.61241970021413272</v>
      </c>
      <c r="J69" s="164">
        <f>H69/H67</f>
        <v>4.8105794416405799E-2</v>
      </c>
    </row>
    <row r="70" spans="2:10" x14ac:dyDescent="0.25">
      <c r="B70" s="162" t="s">
        <v>100</v>
      </c>
      <c r="C70" s="163">
        <v>142</v>
      </c>
      <c r="D70" s="163">
        <v>25</v>
      </c>
      <c r="E70" s="163">
        <v>766</v>
      </c>
      <c r="F70" s="163">
        <v>635</v>
      </c>
      <c r="G70" s="163">
        <v>1613</v>
      </c>
      <c r="H70" s="163">
        <v>1319</v>
      </c>
      <c r="I70" s="164">
        <f t="shared" si="9"/>
        <v>-0.18226906385616859</v>
      </c>
      <c r="J70" s="164">
        <f>H70/H67</f>
        <v>8.426499712515173E-2</v>
      </c>
    </row>
    <row r="71" spans="2:10" x14ac:dyDescent="0.25">
      <c r="B71" s="158" t="s">
        <v>107</v>
      </c>
      <c r="C71" s="159">
        <v>2353</v>
      </c>
      <c r="D71" s="159">
        <v>1288</v>
      </c>
      <c r="E71" s="159">
        <v>8848</v>
      </c>
      <c r="F71" s="159">
        <v>15352</v>
      </c>
      <c r="G71" s="159">
        <v>18394</v>
      </c>
      <c r="H71" s="159">
        <v>13581</v>
      </c>
      <c r="I71" s="160">
        <f t="shared" si="9"/>
        <v>-0.26166141132978149</v>
      </c>
      <c r="J71" s="160">
        <f>H71/H67</f>
        <v>0.86762920845844249</v>
      </c>
    </row>
    <row r="72" spans="2:10" x14ac:dyDescent="0.25">
      <c r="B72" s="162" t="s">
        <v>110</v>
      </c>
      <c r="C72" s="163">
        <v>1088</v>
      </c>
      <c r="D72" s="163">
        <v>0</v>
      </c>
      <c r="E72" s="163">
        <v>4157</v>
      </c>
      <c r="F72" s="163">
        <v>5893</v>
      </c>
      <c r="G72" s="163">
        <v>5818</v>
      </c>
      <c r="H72" s="163">
        <v>6378</v>
      </c>
      <c r="I72" s="164">
        <f t="shared" si="9"/>
        <v>9.6253007906497157E-2</v>
      </c>
      <c r="J72" s="164">
        <f>H72/H67</f>
        <v>0.40746182840350093</v>
      </c>
    </row>
    <row r="73" spans="2:10" x14ac:dyDescent="0.25">
      <c r="B73" s="162" t="s">
        <v>113</v>
      </c>
      <c r="C73" s="163">
        <v>398</v>
      </c>
      <c r="D73" s="163">
        <v>429</v>
      </c>
      <c r="E73" s="163">
        <v>1581</v>
      </c>
      <c r="F73" s="163">
        <v>833</v>
      </c>
      <c r="G73" s="163">
        <v>1912</v>
      </c>
      <c r="H73" s="163">
        <v>1263</v>
      </c>
      <c r="I73" s="164">
        <f t="shared" si="9"/>
        <v>-0.33943514644351469</v>
      </c>
      <c r="J73" s="164">
        <f>H73/H67</f>
        <v>8.0687408164569097E-2</v>
      </c>
    </row>
    <row r="74" spans="2:10" x14ac:dyDescent="0.25">
      <c r="B74" s="162" t="s">
        <v>116</v>
      </c>
      <c r="C74" s="163">
        <v>164</v>
      </c>
      <c r="D74" s="163">
        <v>241</v>
      </c>
      <c r="E74" s="163">
        <v>804</v>
      </c>
      <c r="F74" s="163">
        <v>2052</v>
      </c>
      <c r="G74" s="163">
        <v>1915</v>
      </c>
      <c r="H74" s="163">
        <v>760</v>
      </c>
      <c r="I74" s="164">
        <f t="shared" si="9"/>
        <v>-0.60313315926892952</v>
      </c>
      <c r="J74" s="164">
        <f>H74/H67</f>
        <v>4.8552993036478628E-2</v>
      </c>
    </row>
    <row r="75" spans="2:10" x14ac:dyDescent="0.25">
      <c r="B75" s="162" t="s">
        <v>123</v>
      </c>
      <c r="C75" s="163">
        <v>33</v>
      </c>
      <c r="D75" s="163">
        <v>24</v>
      </c>
      <c r="E75" s="163">
        <v>62</v>
      </c>
      <c r="F75" s="163">
        <v>367</v>
      </c>
      <c r="G75" s="163">
        <v>552</v>
      </c>
      <c r="H75" s="163">
        <v>537</v>
      </c>
      <c r="I75" s="164">
        <f t="shared" si="9"/>
        <v>-2.7173913043478271E-2</v>
      </c>
      <c r="J75" s="164">
        <f>H75/H67</f>
        <v>3.430652271130135E-2</v>
      </c>
    </row>
    <row r="76" spans="2:10" x14ac:dyDescent="0.25">
      <c r="B76" s="162" t="s">
        <v>119</v>
      </c>
      <c r="C76" s="163">
        <v>93</v>
      </c>
      <c r="D76" s="163">
        <v>1</v>
      </c>
      <c r="E76" s="163">
        <v>444</v>
      </c>
      <c r="F76" s="163">
        <v>215</v>
      </c>
      <c r="G76" s="163">
        <v>450</v>
      </c>
      <c r="H76" s="163">
        <v>265</v>
      </c>
      <c r="I76" s="164">
        <f t="shared" si="9"/>
        <v>-0.41111111111111109</v>
      </c>
      <c r="J76" s="164">
        <f>H76/H67</f>
        <v>1.692966204561426E-2</v>
      </c>
    </row>
    <row r="77" spans="2:10" x14ac:dyDescent="0.25">
      <c r="B77" s="162" t="s">
        <v>128</v>
      </c>
      <c r="C77" s="163">
        <v>40</v>
      </c>
      <c r="D77" s="163">
        <v>0</v>
      </c>
      <c r="E77" s="163">
        <v>206</v>
      </c>
      <c r="F77" s="163">
        <v>656</v>
      </c>
      <c r="G77" s="163">
        <v>1053</v>
      </c>
      <c r="H77" s="163">
        <v>407</v>
      </c>
      <c r="I77" s="164">
        <f t="shared" si="9"/>
        <v>-0.61348528015194681</v>
      </c>
      <c r="J77" s="164">
        <f>H77/H67</f>
        <v>2.600140548137737E-2</v>
      </c>
    </row>
    <row r="78" spans="2:10" x14ac:dyDescent="0.25">
      <c r="B78" s="162" t="s">
        <v>131</v>
      </c>
      <c r="C78" s="163">
        <v>113</v>
      </c>
      <c r="D78" s="163">
        <v>0</v>
      </c>
      <c r="E78" s="163">
        <v>4</v>
      </c>
      <c r="F78" s="163">
        <v>204</v>
      </c>
      <c r="G78" s="163">
        <v>460</v>
      </c>
      <c r="H78" s="163">
        <v>480</v>
      </c>
      <c r="I78" s="164">
        <f t="shared" si="9"/>
        <v>4.3478260869565188E-2</v>
      </c>
      <c r="J78" s="164">
        <f>H78/H67</f>
        <v>3.0665048233565452E-2</v>
      </c>
    </row>
    <row r="79" spans="2:10" x14ac:dyDescent="0.25">
      <c r="B79" s="167" t="s">
        <v>145</v>
      </c>
      <c r="C79" s="168">
        <f t="shared" ref="C79:H79" si="10">C71-SUM(C72:C78)</f>
        <v>424</v>
      </c>
      <c r="D79" s="168">
        <f t="shared" si="10"/>
        <v>593</v>
      </c>
      <c r="E79" s="168">
        <f t="shared" si="10"/>
        <v>1590</v>
      </c>
      <c r="F79" s="168">
        <f t="shared" si="10"/>
        <v>5132</v>
      </c>
      <c r="G79" s="168">
        <f t="shared" si="10"/>
        <v>6234</v>
      </c>
      <c r="H79" s="168">
        <f t="shared" si="10"/>
        <v>3491</v>
      </c>
      <c r="I79" s="169">
        <f t="shared" si="9"/>
        <v>-0.44000641642605065</v>
      </c>
      <c r="J79" s="169">
        <f>H79/H67</f>
        <v>0.22302434038203539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23288</v>
      </c>
      <c r="D81" s="175">
        <v>8151</v>
      </c>
      <c r="E81" s="175">
        <v>57186</v>
      </c>
      <c r="F81" s="175">
        <v>66430</v>
      </c>
      <c r="G81" s="175">
        <v>76278</v>
      </c>
      <c r="H81" s="175">
        <v>79107</v>
      </c>
      <c r="I81" s="176">
        <f t="shared" ref="I81:I93" si="11">IFERROR(H81/G81-1,"-")</f>
        <v>3.7088020136867739E-2</v>
      </c>
      <c r="J81" s="176">
        <f>H81/H81</f>
        <v>1</v>
      </c>
    </row>
    <row r="82" spans="2:10" x14ac:dyDescent="0.25">
      <c r="B82" s="158" t="s">
        <v>97</v>
      </c>
      <c r="C82" s="159">
        <v>7560</v>
      </c>
      <c r="D82" s="159">
        <v>3489</v>
      </c>
      <c r="E82" s="159">
        <v>21912</v>
      </c>
      <c r="F82" s="159">
        <v>25120</v>
      </c>
      <c r="G82" s="159">
        <v>25095</v>
      </c>
      <c r="H82" s="159">
        <v>24776</v>
      </c>
      <c r="I82" s="160">
        <f t="shared" si="11"/>
        <v>-1.2711695556883895E-2</v>
      </c>
      <c r="J82" s="160">
        <f>H82/H81</f>
        <v>0.31319605091837638</v>
      </c>
    </row>
    <row r="83" spans="2:10" x14ac:dyDescent="0.25">
      <c r="B83" s="162" t="s">
        <v>103</v>
      </c>
      <c r="C83" s="163">
        <v>1220</v>
      </c>
      <c r="D83" s="163">
        <v>1725</v>
      </c>
      <c r="E83" s="163">
        <v>5354</v>
      </c>
      <c r="F83" s="163">
        <v>5138</v>
      </c>
      <c r="G83" s="163">
        <v>5968</v>
      </c>
      <c r="H83" s="163">
        <v>4931</v>
      </c>
      <c r="I83" s="164">
        <f t="shared" si="11"/>
        <v>-0.17376005361930291</v>
      </c>
      <c r="J83" s="164">
        <f>H83/H81</f>
        <v>6.2333295410014283E-2</v>
      </c>
    </row>
    <row r="84" spans="2:10" x14ac:dyDescent="0.25">
      <c r="B84" s="162" t="s">
        <v>100</v>
      </c>
      <c r="C84" s="163">
        <v>6340</v>
      </c>
      <c r="D84" s="163">
        <v>1764</v>
      </c>
      <c r="E84" s="163">
        <v>16558</v>
      </c>
      <c r="F84" s="163">
        <v>19982</v>
      </c>
      <c r="G84" s="163">
        <v>19127</v>
      </c>
      <c r="H84" s="163">
        <v>19845</v>
      </c>
      <c r="I84" s="164">
        <f t="shared" si="11"/>
        <v>3.7538558059287963E-2</v>
      </c>
      <c r="J84" s="164">
        <f>H84/H81</f>
        <v>0.25086275550836207</v>
      </c>
    </row>
    <row r="85" spans="2:10" x14ac:dyDescent="0.25">
      <c r="B85" s="158" t="s">
        <v>107</v>
      </c>
      <c r="C85" s="159">
        <v>15728</v>
      </c>
      <c r="D85" s="159">
        <v>4662</v>
      </c>
      <c r="E85" s="159">
        <v>35274</v>
      </c>
      <c r="F85" s="159">
        <v>41310</v>
      </c>
      <c r="G85" s="159">
        <v>51183</v>
      </c>
      <c r="H85" s="159">
        <v>54331</v>
      </c>
      <c r="I85" s="160">
        <f t="shared" si="11"/>
        <v>6.1504796514467719E-2</v>
      </c>
      <c r="J85" s="160">
        <f>H85/H81</f>
        <v>0.68680394908162368</v>
      </c>
    </row>
    <row r="86" spans="2:10" x14ac:dyDescent="0.25">
      <c r="B86" s="162" t="s">
        <v>110</v>
      </c>
      <c r="C86" s="163">
        <v>2950</v>
      </c>
      <c r="D86" s="163">
        <v>274</v>
      </c>
      <c r="E86" s="163">
        <v>5912</v>
      </c>
      <c r="F86" s="163">
        <v>7695</v>
      </c>
      <c r="G86" s="163">
        <v>9705</v>
      </c>
      <c r="H86" s="163">
        <v>9430</v>
      </c>
      <c r="I86" s="164">
        <f t="shared" si="11"/>
        <v>-2.8335909325090114E-2</v>
      </c>
      <c r="J86" s="164">
        <f>H86/H81</f>
        <v>0.11920563287698939</v>
      </c>
    </row>
    <row r="87" spans="2:10" x14ac:dyDescent="0.25">
      <c r="B87" s="162" t="s">
        <v>113</v>
      </c>
      <c r="C87" s="163">
        <v>5816</v>
      </c>
      <c r="D87" s="163">
        <v>1017</v>
      </c>
      <c r="E87" s="163">
        <v>11732</v>
      </c>
      <c r="F87" s="163">
        <v>13300</v>
      </c>
      <c r="G87" s="163">
        <v>16585</v>
      </c>
      <c r="H87" s="163">
        <v>17078</v>
      </c>
      <c r="I87" s="164">
        <f t="shared" si="11"/>
        <v>2.9725655712993682E-2</v>
      </c>
      <c r="J87" s="164">
        <f>H87/H81</f>
        <v>0.21588481423894218</v>
      </c>
    </row>
    <row r="88" spans="2:10" x14ac:dyDescent="0.25">
      <c r="B88" s="162" t="s">
        <v>116</v>
      </c>
      <c r="C88" s="163">
        <v>794</v>
      </c>
      <c r="D88" s="163">
        <v>1289</v>
      </c>
      <c r="E88" s="163">
        <v>3335</v>
      </c>
      <c r="F88" s="163">
        <v>3835</v>
      </c>
      <c r="G88" s="163">
        <v>5266</v>
      </c>
      <c r="H88" s="163">
        <v>5421</v>
      </c>
      <c r="I88" s="164">
        <f t="shared" si="11"/>
        <v>2.9434105582985204E-2</v>
      </c>
      <c r="J88" s="164">
        <f>H88/H81</f>
        <v>6.8527437521331863E-2</v>
      </c>
    </row>
    <row r="89" spans="2:10" x14ac:dyDescent="0.25">
      <c r="B89" s="162" t="s">
        <v>123</v>
      </c>
      <c r="C89" s="163">
        <v>256</v>
      </c>
      <c r="D89" s="163">
        <v>63</v>
      </c>
      <c r="E89" s="163">
        <v>771</v>
      </c>
      <c r="F89" s="163">
        <v>855</v>
      </c>
      <c r="G89" s="163">
        <v>1050</v>
      </c>
      <c r="H89" s="163">
        <v>1283</v>
      </c>
      <c r="I89" s="164">
        <f t="shared" si="11"/>
        <v>0.22190476190476183</v>
      </c>
      <c r="J89" s="164">
        <f>H89/H81</f>
        <v>1.6218539446572363E-2</v>
      </c>
    </row>
    <row r="90" spans="2:10" x14ac:dyDescent="0.25">
      <c r="B90" s="162" t="s">
        <v>119</v>
      </c>
      <c r="C90" s="163">
        <v>255</v>
      </c>
      <c r="D90" s="163">
        <v>27</v>
      </c>
      <c r="E90" s="163">
        <v>493</v>
      </c>
      <c r="F90" s="163">
        <v>655</v>
      </c>
      <c r="G90" s="163">
        <v>624</v>
      </c>
      <c r="H90" s="163">
        <v>736</v>
      </c>
      <c r="I90" s="164">
        <f t="shared" si="11"/>
        <v>0.17948717948717952</v>
      </c>
      <c r="J90" s="164">
        <f>H90/H81</f>
        <v>9.303854273326001E-3</v>
      </c>
    </row>
    <row r="91" spans="2:10" x14ac:dyDescent="0.25">
      <c r="B91" s="162" t="s">
        <v>128</v>
      </c>
      <c r="C91" s="163">
        <v>571</v>
      </c>
      <c r="D91" s="163">
        <v>14</v>
      </c>
      <c r="E91" s="163">
        <v>943</v>
      </c>
      <c r="F91" s="163">
        <v>1196</v>
      </c>
      <c r="G91" s="163">
        <v>1166</v>
      </c>
      <c r="H91" s="163">
        <v>1384</v>
      </c>
      <c r="I91" s="164">
        <f t="shared" si="11"/>
        <v>0.18696397941680964</v>
      </c>
      <c r="J91" s="164">
        <f>H91/H81</f>
        <v>1.7495291187884763E-2</v>
      </c>
    </row>
    <row r="92" spans="2:10" x14ac:dyDescent="0.25">
      <c r="B92" s="162" t="s">
        <v>131</v>
      </c>
      <c r="C92" s="163">
        <v>708</v>
      </c>
      <c r="D92" s="163">
        <v>74</v>
      </c>
      <c r="E92" s="163">
        <v>795</v>
      </c>
      <c r="F92" s="163">
        <v>1579</v>
      </c>
      <c r="G92" s="163">
        <v>1711</v>
      </c>
      <c r="H92" s="163">
        <v>1235</v>
      </c>
      <c r="I92" s="164">
        <f t="shared" si="11"/>
        <v>-0.27819988310929278</v>
      </c>
      <c r="J92" s="164">
        <f>H92/H81</f>
        <v>1.5611766341790234E-2</v>
      </c>
    </row>
    <row r="93" spans="2:10" x14ac:dyDescent="0.25">
      <c r="B93" s="167" t="s">
        <v>145</v>
      </c>
      <c r="C93" s="168">
        <f t="shared" ref="C93:H93" si="12">C85-SUM(C86:C92)</f>
        <v>4378</v>
      </c>
      <c r="D93" s="168">
        <f t="shared" si="12"/>
        <v>1904</v>
      </c>
      <c r="E93" s="168">
        <f t="shared" si="12"/>
        <v>11293</v>
      </c>
      <c r="F93" s="168">
        <f t="shared" si="12"/>
        <v>12195</v>
      </c>
      <c r="G93" s="168">
        <f t="shared" si="12"/>
        <v>15076</v>
      </c>
      <c r="H93" s="168">
        <f t="shared" si="12"/>
        <v>17764</v>
      </c>
      <c r="I93" s="169">
        <f t="shared" si="11"/>
        <v>0.17829663040594323</v>
      </c>
      <c r="J93" s="169">
        <f>H93/H81</f>
        <v>0.22455661319478681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2198</v>
      </c>
      <c r="D95" s="175">
        <v>2288</v>
      </c>
      <c r="E95" s="175">
        <v>4740</v>
      </c>
      <c r="F95" s="175">
        <v>5659</v>
      </c>
      <c r="G95" s="175">
        <v>5168</v>
      </c>
      <c r="H95" s="175">
        <v>5342</v>
      </c>
      <c r="I95" s="176">
        <f t="shared" ref="I95:I107" si="13">IFERROR(H95/G95-1,"-")</f>
        <v>3.3668730650154854E-2</v>
      </c>
      <c r="J95" s="176">
        <f>H95/H95</f>
        <v>1</v>
      </c>
    </row>
    <row r="96" spans="2:10" x14ac:dyDescent="0.25">
      <c r="B96" s="158" t="s">
        <v>97</v>
      </c>
      <c r="C96" s="159">
        <v>1334</v>
      </c>
      <c r="D96" s="159">
        <v>1368</v>
      </c>
      <c r="E96" s="159">
        <v>2677</v>
      </c>
      <c r="F96" s="159">
        <v>3421</v>
      </c>
      <c r="G96" s="159">
        <v>2632</v>
      </c>
      <c r="H96" s="159">
        <v>2763</v>
      </c>
      <c r="I96" s="160">
        <f t="shared" si="13"/>
        <v>4.9772036474164061E-2</v>
      </c>
      <c r="J96" s="160">
        <f>H96/H95</f>
        <v>0.5172220142268813</v>
      </c>
    </row>
    <row r="97" spans="2:10" x14ac:dyDescent="0.25">
      <c r="B97" s="162" t="s">
        <v>103</v>
      </c>
      <c r="C97" s="163">
        <v>714</v>
      </c>
      <c r="D97" s="163">
        <v>868</v>
      </c>
      <c r="E97" s="163">
        <v>1378</v>
      </c>
      <c r="F97" s="163">
        <v>627</v>
      </c>
      <c r="G97" s="163">
        <v>749</v>
      </c>
      <c r="H97" s="163">
        <v>836</v>
      </c>
      <c r="I97" s="164">
        <f t="shared" si="13"/>
        <v>0.11615487316421902</v>
      </c>
      <c r="J97" s="164">
        <f>H97/H95</f>
        <v>0.15649569449644327</v>
      </c>
    </row>
    <row r="98" spans="2:10" x14ac:dyDescent="0.25">
      <c r="B98" s="162" t="s">
        <v>100</v>
      </c>
      <c r="C98" s="163">
        <v>620</v>
      </c>
      <c r="D98" s="163">
        <v>500</v>
      </c>
      <c r="E98" s="163">
        <v>1299</v>
      </c>
      <c r="F98" s="163">
        <v>2794</v>
      </c>
      <c r="G98" s="163">
        <v>1883</v>
      </c>
      <c r="H98" s="163">
        <v>1927</v>
      </c>
      <c r="I98" s="164">
        <f t="shared" si="13"/>
        <v>2.3366967604885769E-2</v>
      </c>
      <c r="J98" s="164">
        <f>H98/H95</f>
        <v>0.36072631973043806</v>
      </c>
    </row>
    <row r="99" spans="2:10" x14ac:dyDescent="0.25">
      <c r="B99" s="158" t="s">
        <v>107</v>
      </c>
      <c r="C99" s="159">
        <v>864</v>
      </c>
      <c r="D99" s="159">
        <v>920</v>
      </c>
      <c r="E99" s="159">
        <v>2063</v>
      </c>
      <c r="F99" s="159">
        <v>2238</v>
      </c>
      <c r="G99" s="159">
        <v>2536</v>
      </c>
      <c r="H99" s="159">
        <v>2579</v>
      </c>
      <c r="I99" s="160">
        <f t="shared" si="13"/>
        <v>1.6955835962145116E-2</v>
      </c>
      <c r="J99" s="160">
        <f>H99/H95</f>
        <v>0.4827779857731187</v>
      </c>
    </row>
    <row r="100" spans="2:10" x14ac:dyDescent="0.25">
      <c r="B100" s="162" t="s">
        <v>110</v>
      </c>
      <c r="C100" s="163">
        <v>112</v>
      </c>
      <c r="D100" s="163">
        <v>35</v>
      </c>
      <c r="E100" s="163">
        <v>308</v>
      </c>
      <c r="F100" s="163">
        <v>344</v>
      </c>
      <c r="G100" s="163">
        <v>445</v>
      </c>
      <c r="H100" s="163">
        <v>317</v>
      </c>
      <c r="I100" s="164">
        <f t="shared" si="13"/>
        <v>-0.28764044943820222</v>
      </c>
      <c r="J100" s="164">
        <f>H100/H95</f>
        <v>5.9341070760014977E-2</v>
      </c>
    </row>
    <row r="101" spans="2:10" x14ac:dyDescent="0.25">
      <c r="B101" s="162" t="s">
        <v>113</v>
      </c>
      <c r="C101" s="163">
        <v>186</v>
      </c>
      <c r="D101" s="163">
        <v>167</v>
      </c>
      <c r="E101" s="163">
        <v>431</v>
      </c>
      <c r="F101" s="163">
        <v>450</v>
      </c>
      <c r="G101" s="163">
        <v>565</v>
      </c>
      <c r="H101" s="163">
        <v>519</v>
      </c>
      <c r="I101" s="164">
        <f t="shared" si="13"/>
        <v>-8.1415929203539794E-2</v>
      </c>
      <c r="J101" s="164">
        <f>H101/H95</f>
        <v>9.7154623736428303E-2</v>
      </c>
    </row>
    <row r="102" spans="2:10" x14ac:dyDescent="0.25">
      <c r="B102" s="162" t="s">
        <v>116</v>
      </c>
      <c r="C102" s="163">
        <v>256</v>
      </c>
      <c r="D102" s="163">
        <v>451</v>
      </c>
      <c r="E102" s="163">
        <v>383</v>
      </c>
      <c r="F102" s="163">
        <v>468</v>
      </c>
      <c r="G102" s="163">
        <v>490</v>
      </c>
      <c r="H102" s="163">
        <v>507</v>
      </c>
      <c r="I102" s="164">
        <f t="shared" si="13"/>
        <v>3.469387755102038E-2</v>
      </c>
      <c r="J102" s="164">
        <f>H102/H95</f>
        <v>9.4908274054661179E-2</v>
      </c>
    </row>
    <row r="103" spans="2:10" x14ac:dyDescent="0.25">
      <c r="B103" s="162" t="s">
        <v>123</v>
      </c>
      <c r="C103" s="163">
        <v>23</v>
      </c>
      <c r="D103" s="163">
        <v>22</v>
      </c>
      <c r="E103" s="163">
        <v>156</v>
      </c>
      <c r="F103" s="163">
        <v>155</v>
      </c>
      <c r="G103" s="163">
        <v>158</v>
      </c>
      <c r="H103" s="163">
        <v>109</v>
      </c>
      <c r="I103" s="164">
        <f t="shared" si="13"/>
        <v>-0.310126582278481</v>
      </c>
      <c r="J103" s="164">
        <f>H103/H95</f>
        <v>2.0404342942718083E-2</v>
      </c>
    </row>
    <row r="104" spans="2:10" x14ac:dyDescent="0.25">
      <c r="B104" s="162" t="s">
        <v>119</v>
      </c>
      <c r="C104" s="163">
        <v>32</v>
      </c>
      <c r="D104" s="163">
        <v>12</v>
      </c>
      <c r="E104" s="163">
        <v>80</v>
      </c>
      <c r="F104" s="163">
        <v>71</v>
      </c>
      <c r="G104" s="163">
        <v>93</v>
      </c>
      <c r="H104" s="163">
        <v>112</v>
      </c>
      <c r="I104" s="164">
        <f t="shared" si="13"/>
        <v>0.20430107526881724</v>
      </c>
      <c r="J104" s="164">
        <f>H104/H95</f>
        <v>2.0965930363159864E-2</v>
      </c>
    </row>
    <row r="105" spans="2:10" x14ac:dyDescent="0.25">
      <c r="B105" s="162" t="s">
        <v>128</v>
      </c>
      <c r="C105" s="163">
        <v>8</v>
      </c>
      <c r="D105" s="163">
        <v>1</v>
      </c>
      <c r="E105" s="163">
        <v>44</v>
      </c>
      <c r="F105" s="163">
        <v>14</v>
      </c>
      <c r="G105" s="163">
        <v>13</v>
      </c>
      <c r="H105" s="163">
        <v>10</v>
      </c>
      <c r="I105" s="164">
        <f t="shared" si="13"/>
        <v>-0.23076923076923073</v>
      </c>
      <c r="J105" s="164">
        <f>H105/H95</f>
        <v>1.8719580681392737E-3</v>
      </c>
    </row>
    <row r="106" spans="2:10" x14ac:dyDescent="0.25">
      <c r="B106" s="162" t="s">
        <v>131</v>
      </c>
      <c r="C106" s="163">
        <v>5</v>
      </c>
      <c r="D106" s="163">
        <v>8</v>
      </c>
      <c r="E106" s="163">
        <v>22</v>
      </c>
      <c r="F106" s="163">
        <v>38</v>
      </c>
      <c r="G106" s="163">
        <v>35</v>
      </c>
      <c r="H106" s="163">
        <v>29</v>
      </c>
      <c r="I106" s="164">
        <f t="shared" si="13"/>
        <v>-0.17142857142857137</v>
      </c>
      <c r="J106" s="164">
        <f>H106/H95</f>
        <v>5.4286783976038935E-3</v>
      </c>
    </row>
    <row r="107" spans="2:10" x14ac:dyDescent="0.25">
      <c r="B107" s="167" t="s">
        <v>145</v>
      </c>
      <c r="C107" s="168">
        <f t="shared" ref="C107:H107" si="14">C99-SUM(C100:C106)</f>
        <v>242</v>
      </c>
      <c r="D107" s="168">
        <f t="shared" si="14"/>
        <v>224</v>
      </c>
      <c r="E107" s="168">
        <f t="shared" si="14"/>
        <v>639</v>
      </c>
      <c r="F107" s="168">
        <f t="shared" si="14"/>
        <v>698</v>
      </c>
      <c r="G107" s="168">
        <f t="shared" si="14"/>
        <v>737</v>
      </c>
      <c r="H107" s="168">
        <f t="shared" si="14"/>
        <v>976</v>
      </c>
      <c r="I107" s="169">
        <f t="shared" si="13"/>
        <v>0.32428765264586157</v>
      </c>
      <c r="J107" s="169">
        <f>H107/H95</f>
        <v>0.18270310745039312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5930</v>
      </c>
      <c r="D109" s="175">
        <v>3083</v>
      </c>
      <c r="E109" s="175">
        <v>19941</v>
      </c>
      <c r="F109" s="175">
        <v>21527</v>
      </c>
      <c r="G109" s="175">
        <v>21188</v>
      </c>
      <c r="H109" s="175">
        <v>20505</v>
      </c>
      <c r="I109" s="176">
        <f t="shared" ref="I109:I121" si="15">IFERROR(H109/G109-1,"-")</f>
        <v>-3.2235227487256934E-2</v>
      </c>
      <c r="J109" s="176">
        <f>H109/H109</f>
        <v>1</v>
      </c>
    </row>
    <row r="110" spans="2:10" x14ac:dyDescent="0.25">
      <c r="B110" s="158" t="s">
        <v>97</v>
      </c>
      <c r="C110" s="159">
        <v>996</v>
      </c>
      <c r="D110" s="159">
        <v>1896</v>
      </c>
      <c r="E110" s="159">
        <v>2841</v>
      </c>
      <c r="F110" s="159">
        <v>3676</v>
      </c>
      <c r="G110" s="159">
        <v>3382</v>
      </c>
      <c r="H110" s="159">
        <v>3102</v>
      </c>
      <c r="I110" s="160">
        <f t="shared" si="15"/>
        <v>-8.2791247782377342E-2</v>
      </c>
      <c r="J110" s="160">
        <f>H110/H109</f>
        <v>0.1512801755669349</v>
      </c>
    </row>
    <row r="111" spans="2:10" x14ac:dyDescent="0.25">
      <c r="B111" s="162" t="s">
        <v>103</v>
      </c>
      <c r="C111" s="163">
        <v>328</v>
      </c>
      <c r="D111" s="163">
        <v>1896</v>
      </c>
      <c r="E111" s="163">
        <v>1444</v>
      </c>
      <c r="F111" s="163">
        <v>1522</v>
      </c>
      <c r="G111" s="163">
        <v>858</v>
      </c>
      <c r="H111" s="163">
        <v>1049</v>
      </c>
      <c r="I111" s="164">
        <f t="shared" si="15"/>
        <v>0.22261072261072257</v>
      </c>
      <c r="J111" s="164">
        <f>H111/H109</f>
        <v>5.1158254084369664E-2</v>
      </c>
    </row>
    <row r="112" spans="2:10" x14ac:dyDescent="0.25">
      <c r="B112" s="162" t="s">
        <v>100</v>
      </c>
      <c r="C112" s="163">
        <v>668</v>
      </c>
      <c r="D112" s="163">
        <v>0</v>
      </c>
      <c r="E112" s="163">
        <v>1397</v>
      </c>
      <c r="F112" s="163">
        <v>2154</v>
      </c>
      <c r="G112" s="163">
        <v>2524</v>
      </c>
      <c r="H112" s="163">
        <v>2053</v>
      </c>
      <c r="I112" s="164">
        <f t="shared" si="15"/>
        <v>-0.18660855784469099</v>
      </c>
      <c r="J112" s="164">
        <f>H112/H109</f>
        <v>0.10012192148256523</v>
      </c>
    </row>
    <row r="113" spans="2:10" x14ac:dyDescent="0.25">
      <c r="B113" s="158" t="s">
        <v>107</v>
      </c>
      <c r="C113" s="159">
        <v>4934</v>
      </c>
      <c r="D113" s="159">
        <v>1187</v>
      </c>
      <c r="E113" s="159">
        <v>17100</v>
      </c>
      <c r="F113" s="159">
        <v>17851</v>
      </c>
      <c r="G113" s="159">
        <v>17806</v>
      </c>
      <c r="H113" s="159">
        <v>17403</v>
      </c>
      <c r="I113" s="160">
        <f t="shared" si="15"/>
        <v>-2.2632820397618825E-2</v>
      </c>
      <c r="J113" s="160">
        <f>H113/H109</f>
        <v>0.84871982443306515</v>
      </c>
    </row>
    <row r="114" spans="2:10" x14ac:dyDescent="0.25">
      <c r="B114" s="162" t="s">
        <v>110</v>
      </c>
      <c r="C114" s="163">
        <v>2539</v>
      </c>
      <c r="D114" s="163">
        <v>171</v>
      </c>
      <c r="E114" s="163">
        <v>8538</v>
      </c>
      <c r="F114" s="163">
        <v>11193</v>
      </c>
      <c r="G114" s="163">
        <v>10352</v>
      </c>
      <c r="H114" s="163">
        <v>9405</v>
      </c>
      <c r="I114" s="164">
        <f t="shared" si="15"/>
        <v>-9.1479907264296778E-2</v>
      </c>
      <c r="J114" s="164">
        <f>H114/H109</f>
        <v>0.45866861741038772</v>
      </c>
    </row>
    <row r="115" spans="2:10" x14ac:dyDescent="0.25">
      <c r="B115" s="162" t="s">
        <v>113</v>
      </c>
      <c r="C115" s="163">
        <v>482</v>
      </c>
      <c r="D115" s="163">
        <v>337</v>
      </c>
      <c r="E115" s="163">
        <v>1542</v>
      </c>
      <c r="F115" s="163">
        <v>991</v>
      </c>
      <c r="G115" s="163">
        <v>1079</v>
      </c>
      <c r="H115" s="163">
        <v>1207</v>
      </c>
      <c r="I115" s="164">
        <f t="shared" si="15"/>
        <v>0.11862835959221507</v>
      </c>
      <c r="J115" s="164">
        <f>H115/H109</f>
        <v>5.8863691782492074E-2</v>
      </c>
    </row>
    <row r="116" spans="2:10" x14ac:dyDescent="0.25">
      <c r="B116" s="162" t="s">
        <v>116</v>
      </c>
      <c r="C116" s="163">
        <v>341</v>
      </c>
      <c r="D116" s="163">
        <v>394</v>
      </c>
      <c r="E116" s="163">
        <v>1327</v>
      </c>
      <c r="F116" s="163">
        <v>1634</v>
      </c>
      <c r="G116" s="163">
        <v>802</v>
      </c>
      <c r="H116" s="163">
        <v>1332</v>
      </c>
      <c r="I116" s="164">
        <f t="shared" si="15"/>
        <v>0.6608478802992519</v>
      </c>
      <c r="J116" s="164">
        <f>H116/H109</f>
        <v>6.4959765910753475E-2</v>
      </c>
    </row>
    <row r="117" spans="2:10" x14ac:dyDescent="0.25">
      <c r="B117" s="162" t="s">
        <v>123</v>
      </c>
      <c r="C117" s="163">
        <v>111</v>
      </c>
      <c r="D117" s="163">
        <v>18</v>
      </c>
      <c r="E117" s="163">
        <v>743</v>
      </c>
      <c r="F117" s="163">
        <v>692</v>
      </c>
      <c r="G117" s="163">
        <v>527</v>
      </c>
      <c r="H117" s="163">
        <v>676</v>
      </c>
      <c r="I117" s="164">
        <f t="shared" si="15"/>
        <v>0.2827324478178368</v>
      </c>
      <c r="J117" s="164">
        <f>H117/H109</f>
        <v>3.2967568885637649E-2</v>
      </c>
    </row>
    <row r="118" spans="2:10" x14ac:dyDescent="0.25">
      <c r="B118" s="162" t="s">
        <v>119</v>
      </c>
      <c r="C118" s="163">
        <v>167</v>
      </c>
      <c r="D118" s="163">
        <v>32</v>
      </c>
      <c r="E118" s="163">
        <v>540</v>
      </c>
      <c r="F118" s="163">
        <v>372</v>
      </c>
      <c r="G118" s="163">
        <v>497</v>
      </c>
      <c r="H118" s="163">
        <v>581</v>
      </c>
      <c r="I118" s="164">
        <f t="shared" si="15"/>
        <v>0.16901408450704225</v>
      </c>
      <c r="J118" s="164">
        <f>H118/H109</f>
        <v>2.8334552548158986E-2</v>
      </c>
    </row>
    <row r="119" spans="2:10" x14ac:dyDescent="0.25">
      <c r="B119" s="162" t="s">
        <v>128</v>
      </c>
      <c r="C119" s="163">
        <v>90</v>
      </c>
      <c r="D119" s="163">
        <v>0</v>
      </c>
      <c r="E119" s="163">
        <v>132</v>
      </c>
      <c r="F119" s="163">
        <v>204</v>
      </c>
      <c r="G119" s="163">
        <v>254</v>
      </c>
      <c r="H119" s="163">
        <v>232</v>
      </c>
      <c r="I119" s="164">
        <f t="shared" si="15"/>
        <v>-8.6614173228346414E-2</v>
      </c>
      <c r="J119" s="164">
        <f>H119/H109</f>
        <v>1.1314313582053159E-2</v>
      </c>
    </row>
    <row r="120" spans="2:10" x14ac:dyDescent="0.25">
      <c r="B120" s="162" t="s">
        <v>131</v>
      </c>
      <c r="C120" s="163">
        <v>134</v>
      </c>
      <c r="D120" s="163">
        <v>0</v>
      </c>
      <c r="E120" s="163">
        <v>250</v>
      </c>
      <c r="F120" s="163">
        <v>80</v>
      </c>
      <c r="G120" s="163">
        <v>313</v>
      </c>
      <c r="H120" s="163">
        <v>173</v>
      </c>
      <c r="I120" s="164">
        <f t="shared" si="15"/>
        <v>-0.44728434504792336</v>
      </c>
      <c r="J120" s="164">
        <f>H120/H109</f>
        <v>8.4369665935137769E-3</v>
      </c>
    </row>
    <row r="121" spans="2:10" x14ac:dyDescent="0.25">
      <c r="B121" s="167" t="s">
        <v>145</v>
      </c>
      <c r="C121" s="168">
        <f t="shared" ref="C121:H121" si="16">C113-SUM(C114:C120)</f>
        <v>1070</v>
      </c>
      <c r="D121" s="168">
        <f t="shared" si="16"/>
        <v>235</v>
      </c>
      <c r="E121" s="168">
        <f t="shared" si="16"/>
        <v>4028</v>
      </c>
      <c r="F121" s="168">
        <f t="shared" si="16"/>
        <v>2685</v>
      </c>
      <c r="G121" s="168">
        <f t="shared" si="16"/>
        <v>3982</v>
      </c>
      <c r="H121" s="168">
        <f t="shared" si="16"/>
        <v>3797</v>
      </c>
      <c r="I121" s="169">
        <f t="shared" si="15"/>
        <v>-4.6459065796082388E-2</v>
      </c>
      <c r="J121" s="169">
        <f>H121/H109</f>
        <v>0.18517434772006827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8936</v>
      </c>
      <c r="D123" s="175">
        <v>10312</v>
      </c>
      <c r="E123" s="175">
        <v>20054</v>
      </c>
      <c r="F123" s="175">
        <v>25174</v>
      </c>
      <c r="G123" s="175">
        <v>22971</v>
      </c>
      <c r="H123" s="175">
        <v>26883</v>
      </c>
      <c r="I123" s="176">
        <f t="shared" ref="I123:I135" si="17">IFERROR(H123/G123-1,"-")</f>
        <v>0.17030168473292417</v>
      </c>
      <c r="J123" s="176">
        <f>H123/H123</f>
        <v>1</v>
      </c>
    </row>
    <row r="124" spans="2:10" x14ac:dyDescent="0.25">
      <c r="B124" s="158" t="s">
        <v>97</v>
      </c>
      <c r="C124" s="159">
        <v>4939</v>
      </c>
      <c r="D124" s="159">
        <v>6171</v>
      </c>
      <c r="E124" s="159">
        <v>11575</v>
      </c>
      <c r="F124" s="159">
        <v>15380</v>
      </c>
      <c r="G124" s="159">
        <v>12803</v>
      </c>
      <c r="H124" s="159">
        <v>15642</v>
      </c>
      <c r="I124" s="160">
        <f t="shared" si="17"/>
        <v>0.22174490353823328</v>
      </c>
      <c r="J124" s="160">
        <f>H124/H123</f>
        <v>0.58185470371610315</v>
      </c>
    </row>
    <row r="125" spans="2:10" x14ac:dyDescent="0.25">
      <c r="B125" s="162" t="s">
        <v>103</v>
      </c>
      <c r="C125" s="163">
        <v>2412</v>
      </c>
      <c r="D125" s="163">
        <v>3474</v>
      </c>
      <c r="E125" s="163">
        <v>5247</v>
      </c>
      <c r="F125" s="163">
        <v>6582</v>
      </c>
      <c r="G125" s="163">
        <v>5942</v>
      </c>
      <c r="H125" s="163">
        <v>7976</v>
      </c>
      <c r="I125" s="164">
        <f t="shared" si="17"/>
        <v>0.34230898687310662</v>
      </c>
      <c r="J125" s="164">
        <f>H125/H123</f>
        <v>0.29669307740951528</v>
      </c>
    </row>
    <row r="126" spans="2:10" x14ac:dyDescent="0.25">
      <c r="B126" s="162" t="s">
        <v>100</v>
      </c>
      <c r="C126" s="163">
        <v>2527</v>
      </c>
      <c r="D126" s="163">
        <v>2697</v>
      </c>
      <c r="E126" s="163">
        <v>6328</v>
      </c>
      <c r="F126" s="163">
        <v>8798</v>
      </c>
      <c r="G126" s="163">
        <v>6861</v>
      </c>
      <c r="H126" s="163">
        <v>7666</v>
      </c>
      <c r="I126" s="164">
        <f t="shared" si="17"/>
        <v>0.11732983530097663</v>
      </c>
      <c r="J126" s="164">
        <f>H126/H123</f>
        <v>0.28516162630658781</v>
      </c>
    </row>
    <row r="127" spans="2:10" x14ac:dyDescent="0.25">
      <c r="B127" s="158" t="s">
        <v>107</v>
      </c>
      <c r="C127" s="159">
        <v>3997</v>
      </c>
      <c r="D127" s="159">
        <v>4141</v>
      </c>
      <c r="E127" s="159">
        <v>8479</v>
      </c>
      <c r="F127" s="159">
        <v>9794</v>
      </c>
      <c r="G127" s="159">
        <v>10168</v>
      </c>
      <c r="H127" s="159">
        <v>11241</v>
      </c>
      <c r="I127" s="160">
        <f t="shared" si="17"/>
        <v>0.10552714398111718</v>
      </c>
      <c r="J127" s="160">
        <f>H127/H123</f>
        <v>0.41814529628389691</v>
      </c>
    </row>
    <row r="128" spans="2:10" x14ac:dyDescent="0.25">
      <c r="B128" s="162" t="s">
        <v>110</v>
      </c>
      <c r="C128" s="163">
        <v>370</v>
      </c>
      <c r="D128" s="163">
        <v>143</v>
      </c>
      <c r="E128" s="163">
        <v>816</v>
      </c>
      <c r="F128" s="163">
        <v>1157</v>
      </c>
      <c r="G128" s="163">
        <v>1094</v>
      </c>
      <c r="H128" s="163">
        <v>1052</v>
      </c>
      <c r="I128" s="164">
        <f t="shared" si="17"/>
        <v>-3.8391224862888484E-2</v>
      </c>
      <c r="J128" s="164">
        <f>H128/H123</f>
        <v>3.9132537291224935E-2</v>
      </c>
    </row>
    <row r="129" spans="2:10" x14ac:dyDescent="0.25">
      <c r="B129" s="162" t="s">
        <v>113</v>
      </c>
      <c r="C129" s="163">
        <v>472</v>
      </c>
      <c r="D129" s="163">
        <v>488</v>
      </c>
      <c r="E129" s="163">
        <v>1100</v>
      </c>
      <c r="F129" s="163">
        <v>1761</v>
      </c>
      <c r="G129" s="163">
        <v>1731</v>
      </c>
      <c r="H129" s="163">
        <v>2042</v>
      </c>
      <c r="I129" s="164">
        <f t="shared" si="17"/>
        <v>0.1796649335644136</v>
      </c>
      <c r="J129" s="164">
        <f>H129/H123</f>
        <v>7.5958784361864373E-2</v>
      </c>
    </row>
    <row r="130" spans="2:10" x14ac:dyDescent="0.25">
      <c r="B130" s="162" t="s">
        <v>116</v>
      </c>
      <c r="C130" s="163">
        <v>389</v>
      </c>
      <c r="D130" s="163">
        <v>544</v>
      </c>
      <c r="E130" s="163">
        <v>918</v>
      </c>
      <c r="F130" s="163">
        <v>952</v>
      </c>
      <c r="G130" s="163">
        <v>929</v>
      </c>
      <c r="H130" s="163">
        <v>747</v>
      </c>
      <c r="I130" s="164">
        <f t="shared" si="17"/>
        <v>-0.1959095801937567</v>
      </c>
      <c r="J130" s="164">
        <f>H130/H123</f>
        <v>2.778707733511885E-2</v>
      </c>
    </row>
    <row r="131" spans="2:10" x14ac:dyDescent="0.25">
      <c r="B131" s="162" t="s">
        <v>123</v>
      </c>
      <c r="C131" s="163">
        <v>81</v>
      </c>
      <c r="D131" s="163">
        <v>46</v>
      </c>
      <c r="E131" s="163">
        <v>212</v>
      </c>
      <c r="F131" s="163">
        <v>247</v>
      </c>
      <c r="G131" s="163">
        <v>210</v>
      </c>
      <c r="H131" s="163">
        <v>251</v>
      </c>
      <c r="I131" s="164">
        <f t="shared" si="17"/>
        <v>0.19523809523809521</v>
      </c>
      <c r="J131" s="164">
        <f>H131/H123</f>
        <v>9.3367555704348473E-3</v>
      </c>
    </row>
    <row r="132" spans="2:10" x14ac:dyDescent="0.25">
      <c r="B132" s="162" t="s">
        <v>119</v>
      </c>
      <c r="C132" s="163">
        <v>85</v>
      </c>
      <c r="D132" s="163">
        <v>32</v>
      </c>
      <c r="E132" s="163">
        <v>197</v>
      </c>
      <c r="F132" s="163">
        <v>206</v>
      </c>
      <c r="G132" s="163">
        <v>181</v>
      </c>
      <c r="H132" s="163">
        <v>183</v>
      </c>
      <c r="I132" s="164">
        <f t="shared" si="17"/>
        <v>1.1049723756906049E-2</v>
      </c>
      <c r="J132" s="164">
        <f>H132/H123</f>
        <v>6.8072759736636538E-3</v>
      </c>
    </row>
    <row r="133" spans="2:10" x14ac:dyDescent="0.25">
      <c r="B133" s="162" t="s">
        <v>128</v>
      </c>
      <c r="C133" s="163">
        <v>115</v>
      </c>
      <c r="D133" s="163">
        <v>4</v>
      </c>
      <c r="E133" s="163">
        <v>124</v>
      </c>
      <c r="F133" s="163">
        <v>264</v>
      </c>
      <c r="G133" s="163">
        <v>198</v>
      </c>
      <c r="H133" s="163">
        <v>146</v>
      </c>
      <c r="I133" s="164">
        <f t="shared" si="17"/>
        <v>-0.26262626262626265</v>
      </c>
      <c r="J133" s="164">
        <f>H133/H123</f>
        <v>5.4309414871852096E-3</v>
      </c>
    </row>
    <row r="134" spans="2:10" x14ac:dyDescent="0.25">
      <c r="B134" s="162" t="s">
        <v>131</v>
      </c>
      <c r="C134" s="163">
        <v>176</v>
      </c>
      <c r="D134" s="163">
        <v>24</v>
      </c>
      <c r="E134" s="163">
        <v>204</v>
      </c>
      <c r="F134" s="163">
        <v>321</v>
      </c>
      <c r="G134" s="163">
        <v>324</v>
      </c>
      <c r="H134" s="163">
        <v>322</v>
      </c>
      <c r="I134" s="164">
        <f t="shared" si="17"/>
        <v>-6.1728395061728669E-3</v>
      </c>
      <c r="J134" s="164">
        <f>H134/H123</f>
        <v>1.1977829855298888E-2</v>
      </c>
    </row>
    <row r="135" spans="2:10" x14ac:dyDescent="0.25">
      <c r="B135" s="167" t="s">
        <v>145</v>
      </c>
      <c r="C135" s="168">
        <f t="shared" ref="C135:H135" si="18">C127-SUM(C128:C134)</f>
        <v>2309</v>
      </c>
      <c r="D135" s="168">
        <f t="shared" si="18"/>
        <v>2860</v>
      </c>
      <c r="E135" s="168">
        <f t="shared" si="18"/>
        <v>4908</v>
      </c>
      <c r="F135" s="168">
        <f t="shared" si="18"/>
        <v>4886</v>
      </c>
      <c r="G135" s="168">
        <f t="shared" si="18"/>
        <v>5501</v>
      </c>
      <c r="H135" s="168">
        <f t="shared" si="18"/>
        <v>6498</v>
      </c>
      <c r="I135" s="169">
        <f t="shared" si="17"/>
        <v>0.18123977458643892</v>
      </c>
      <c r="J135" s="169">
        <f>H135/H123</f>
        <v>0.24171409440910613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8865</v>
      </c>
      <c r="D137" s="175">
        <v>5413</v>
      </c>
      <c r="E137" s="175">
        <v>22231</v>
      </c>
      <c r="F137" s="175">
        <v>21689</v>
      </c>
      <c r="G137" s="175">
        <v>27356</v>
      </c>
      <c r="H137" s="175">
        <v>24054</v>
      </c>
      <c r="I137" s="176">
        <f t="shared" ref="I137:I149" si="19">IFERROR(H137/G137-1,"-")</f>
        <v>-0.12070478140078955</v>
      </c>
      <c r="J137" s="176">
        <f>H137/H137</f>
        <v>1</v>
      </c>
    </row>
    <row r="138" spans="2:10" x14ac:dyDescent="0.25">
      <c r="B138" s="158" t="s">
        <v>97</v>
      </c>
      <c r="C138" s="159">
        <v>486</v>
      </c>
      <c r="D138" s="159">
        <v>3098</v>
      </c>
      <c r="E138" s="159">
        <v>1477</v>
      </c>
      <c r="F138" s="159">
        <v>1783</v>
      </c>
      <c r="G138" s="159">
        <v>2340</v>
      </c>
      <c r="H138" s="159">
        <v>929</v>
      </c>
      <c r="I138" s="160">
        <f t="shared" si="19"/>
        <v>-0.60299145299145307</v>
      </c>
      <c r="J138" s="160">
        <f>H138/H137</f>
        <v>3.8621435104348546E-2</v>
      </c>
    </row>
    <row r="139" spans="2:10" x14ac:dyDescent="0.25">
      <c r="B139" s="162" t="s">
        <v>103</v>
      </c>
      <c r="C139" s="163">
        <v>351</v>
      </c>
      <c r="D139" s="163">
        <v>2721</v>
      </c>
      <c r="E139" s="163">
        <v>936</v>
      </c>
      <c r="F139" s="163">
        <v>1036</v>
      </c>
      <c r="G139" s="163">
        <v>1527</v>
      </c>
      <c r="H139" s="163">
        <v>325</v>
      </c>
      <c r="I139" s="164">
        <f t="shared" si="19"/>
        <v>-0.78716437459070066</v>
      </c>
      <c r="J139" s="164">
        <f>H139/H137</f>
        <v>1.3511266317452399E-2</v>
      </c>
    </row>
    <row r="140" spans="2:10" x14ac:dyDescent="0.25">
      <c r="B140" s="162" t="s">
        <v>100</v>
      </c>
      <c r="C140" s="163">
        <v>135</v>
      </c>
      <c r="D140" s="163">
        <v>377</v>
      </c>
      <c r="E140" s="163">
        <v>541</v>
      </c>
      <c r="F140" s="163">
        <v>747</v>
      </c>
      <c r="G140" s="163">
        <v>813</v>
      </c>
      <c r="H140" s="163">
        <v>604</v>
      </c>
      <c r="I140" s="164">
        <f t="shared" si="19"/>
        <v>-0.25707257072570722</v>
      </c>
      <c r="J140" s="164">
        <f>H140/H137</f>
        <v>2.5110168786896151E-2</v>
      </c>
    </row>
    <row r="141" spans="2:10" x14ac:dyDescent="0.25">
      <c r="B141" s="158" t="s">
        <v>107</v>
      </c>
      <c r="C141" s="159">
        <v>8379</v>
      </c>
      <c r="D141" s="159">
        <v>2315</v>
      </c>
      <c r="E141" s="159">
        <v>20754</v>
      </c>
      <c r="F141" s="159">
        <v>19906</v>
      </c>
      <c r="G141" s="159">
        <v>25016</v>
      </c>
      <c r="H141" s="159">
        <v>23125</v>
      </c>
      <c r="I141" s="160">
        <f t="shared" si="19"/>
        <v>-7.559162136232811E-2</v>
      </c>
      <c r="J141" s="160">
        <f>H141/H137</f>
        <v>0.96137856489565143</v>
      </c>
    </row>
    <row r="142" spans="2:10" x14ac:dyDescent="0.25">
      <c r="B142" s="162" t="s">
        <v>110</v>
      </c>
      <c r="C142" s="163">
        <v>4215</v>
      </c>
      <c r="D142" s="163">
        <v>65</v>
      </c>
      <c r="E142" s="163">
        <v>8841</v>
      </c>
      <c r="F142" s="163">
        <v>7226</v>
      </c>
      <c r="G142" s="163">
        <v>9445</v>
      </c>
      <c r="H142" s="163">
        <v>9153</v>
      </c>
      <c r="I142" s="164">
        <f t="shared" si="19"/>
        <v>-3.0915828480677643E-2</v>
      </c>
      <c r="J142" s="164">
        <f>H142/H137</f>
        <v>0.3805188326265902</v>
      </c>
    </row>
    <row r="143" spans="2:10" x14ac:dyDescent="0.25">
      <c r="B143" s="162" t="s">
        <v>113</v>
      </c>
      <c r="C143" s="163">
        <v>620</v>
      </c>
      <c r="D143" s="163">
        <v>316</v>
      </c>
      <c r="E143" s="163">
        <v>1553</v>
      </c>
      <c r="F143" s="163">
        <v>2140</v>
      </c>
      <c r="G143" s="163">
        <v>3428</v>
      </c>
      <c r="H143" s="163">
        <v>2359</v>
      </c>
      <c r="I143" s="164">
        <f t="shared" si="19"/>
        <v>-0.31184364060676784</v>
      </c>
      <c r="J143" s="164">
        <f>H143/H137</f>
        <v>9.807100690113911E-2</v>
      </c>
    </row>
    <row r="144" spans="2:10" x14ac:dyDescent="0.25">
      <c r="B144" s="162" t="s">
        <v>116</v>
      </c>
      <c r="C144" s="163">
        <v>592</v>
      </c>
      <c r="D144" s="163">
        <v>728</v>
      </c>
      <c r="E144" s="163">
        <v>2196</v>
      </c>
      <c r="F144" s="163">
        <v>1764</v>
      </c>
      <c r="G144" s="163">
        <v>2459</v>
      </c>
      <c r="H144" s="163">
        <v>2000</v>
      </c>
      <c r="I144" s="164">
        <f t="shared" si="19"/>
        <v>-0.18666124440829601</v>
      </c>
      <c r="J144" s="164">
        <f>H144/H137</f>
        <v>8.3146254261245528E-2</v>
      </c>
    </row>
    <row r="145" spans="2:10" x14ac:dyDescent="0.25">
      <c r="B145" s="162" t="s">
        <v>123</v>
      </c>
      <c r="C145" s="163">
        <v>154</v>
      </c>
      <c r="D145" s="163">
        <v>18</v>
      </c>
      <c r="E145" s="163">
        <v>561</v>
      </c>
      <c r="F145" s="163">
        <v>636</v>
      </c>
      <c r="G145" s="163">
        <v>493</v>
      </c>
      <c r="H145" s="163">
        <v>547</v>
      </c>
      <c r="I145" s="164">
        <f t="shared" si="19"/>
        <v>0.1095334685598377</v>
      </c>
      <c r="J145" s="164">
        <f>H145/H137</f>
        <v>2.2740500540450653E-2</v>
      </c>
    </row>
    <row r="146" spans="2:10" x14ac:dyDescent="0.25">
      <c r="B146" s="162" t="s">
        <v>119</v>
      </c>
      <c r="C146" s="163">
        <v>227</v>
      </c>
      <c r="D146" s="163">
        <v>20</v>
      </c>
      <c r="E146" s="163">
        <v>354</v>
      </c>
      <c r="F146" s="163">
        <v>318</v>
      </c>
      <c r="G146" s="163">
        <v>592</v>
      </c>
      <c r="H146" s="163">
        <v>381</v>
      </c>
      <c r="I146" s="164">
        <f t="shared" si="19"/>
        <v>-0.35641891891891897</v>
      </c>
      <c r="J146" s="164">
        <f>H146/H137</f>
        <v>1.5839361436767275E-2</v>
      </c>
    </row>
    <row r="147" spans="2:10" x14ac:dyDescent="0.25">
      <c r="B147" s="162" t="s">
        <v>128</v>
      </c>
      <c r="C147" s="163">
        <v>282</v>
      </c>
      <c r="D147" s="163">
        <v>3</v>
      </c>
      <c r="E147" s="163">
        <v>515</v>
      </c>
      <c r="F147" s="163">
        <v>457</v>
      </c>
      <c r="G147" s="163">
        <v>499</v>
      </c>
      <c r="H147" s="163">
        <v>650</v>
      </c>
      <c r="I147" s="164">
        <f t="shared" si="19"/>
        <v>0.30260521042084165</v>
      </c>
      <c r="J147" s="164">
        <f>H147/H137</f>
        <v>2.7022532634904797E-2</v>
      </c>
    </row>
    <row r="148" spans="2:10" x14ac:dyDescent="0.25">
      <c r="B148" s="162" t="s">
        <v>131</v>
      </c>
      <c r="C148" s="163">
        <v>454</v>
      </c>
      <c r="D148" s="163">
        <v>15</v>
      </c>
      <c r="E148" s="163">
        <v>261</v>
      </c>
      <c r="F148" s="163">
        <v>280</v>
      </c>
      <c r="G148" s="163">
        <v>446</v>
      </c>
      <c r="H148" s="163">
        <v>331</v>
      </c>
      <c r="I148" s="164">
        <f t="shared" si="19"/>
        <v>-0.25784753363228696</v>
      </c>
      <c r="J148" s="164">
        <f>H148/H137</f>
        <v>1.3760705080236135E-2</v>
      </c>
    </row>
    <row r="149" spans="2:10" x14ac:dyDescent="0.25">
      <c r="B149" s="167" t="s">
        <v>145</v>
      </c>
      <c r="C149" s="168">
        <f t="shared" ref="C149:H149" si="20">C141-SUM(C142:C148)</f>
        <v>1835</v>
      </c>
      <c r="D149" s="168">
        <f t="shared" si="20"/>
        <v>1150</v>
      </c>
      <c r="E149" s="168">
        <f t="shared" si="20"/>
        <v>6473</v>
      </c>
      <c r="F149" s="168">
        <f t="shared" si="20"/>
        <v>7085</v>
      </c>
      <c r="G149" s="168">
        <f t="shared" si="20"/>
        <v>7654</v>
      </c>
      <c r="H149" s="168">
        <f t="shared" si="20"/>
        <v>7704</v>
      </c>
      <c r="I149" s="169">
        <f t="shared" si="19"/>
        <v>6.532532009406955E-3</v>
      </c>
      <c r="J149" s="169">
        <f>H149/H137</f>
        <v>0.32027937141431778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4078</v>
      </c>
      <c r="D151" s="175">
        <v>3239</v>
      </c>
      <c r="E151" s="175">
        <v>10133</v>
      </c>
      <c r="F151" s="175">
        <v>10492</v>
      </c>
      <c r="G151" s="175">
        <v>11534</v>
      </c>
      <c r="H151" s="175">
        <v>11055</v>
      </c>
      <c r="I151" s="176">
        <f t="shared" ref="I151:I163" si="21">IFERROR(H151/G151-1,"-")</f>
        <v>-4.152939136466105E-2</v>
      </c>
      <c r="J151" s="176">
        <f>H151/H151</f>
        <v>1</v>
      </c>
    </row>
    <row r="152" spans="2:10" x14ac:dyDescent="0.25">
      <c r="B152" s="158" t="s">
        <v>97</v>
      </c>
      <c r="C152" s="159">
        <v>1547</v>
      </c>
      <c r="D152" s="159">
        <v>2092</v>
      </c>
      <c r="E152" s="159">
        <v>4949</v>
      </c>
      <c r="F152" s="159">
        <v>4502</v>
      </c>
      <c r="G152" s="159">
        <v>4215</v>
      </c>
      <c r="H152" s="159">
        <v>3746</v>
      </c>
      <c r="I152" s="160">
        <f t="shared" si="21"/>
        <v>-0.11126927639383155</v>
      </c>
      <c r="J152" s="160">
        <f>H152/H151</f>
        <v>0.33885119855269108</v>
      </c>
    </row>
    <row r="153" spans="2:10" x14ac:dyDescent="0.25">
      <c r="B153" s="162" t="s">
        <v>103</v>
      </c>
      <c r="C153" s="163">
        <v>982</v>
      </c>
      <c r="D153" s="163">
        <v>1908</v>
      </c>
      <c r="E153" s="163">
        <v>3312</v>
      </c>
      <c r="F153" s="163">
        <v>2825</v>
      </c>
      <c r="G153" s="163">
        <v>3020</v>
      </c>
      <c r="H153" s="163">
        <v>2510</v>
      </c>
      <c r="I153" s="164">
        <f t="shared" si="21"/>
        <v>-0.16887417218543044</v>
      </c>
      <c r="J153" s="164">
        <f>H153/H151</f>
        <v>0.22704658525554047</v>
      </c>
    </row>
    <row r="154" spans="2:10" x14ac:dyDescent="0.25">
      <c r="B154" s="162" t="s">
        <v>100</v>
      </c>
      <c r="C154" s="163">
        <v>565</v>
      </c>
      <c r="D154" s="163">
        <v>184</v>
      </c>
      <c r="E154" s="163">
        <v>1637</v>
      </c>
      <c r="F154" s="163">
        <v>1677</v>
      </c>
      <c r="G154" s="163">
        <v>1195</v>
      </c>
      <c r="H154" s="163">
        <v>1236</v>
      </c>
      <c r="I154" s="164">
        <f t="shared" si="21"/>
        <v>3.4309623430962333E-2</v>
      </c>
      <c r="J154" s="164">
        <f>H154/H151</f>
        <v>0.11180461329715061</v>
      </c>
    </row>
    <row r="155" spans="2:10" x14ac:dyDescent="0.25">
      <c r="B155" s="158" t="s">
        <v>107</v>
      </c>
      <c r="C155" s="159">
        <v>2531</v>
      </c>
      <c r="D155" s="159">
        <v>1147</v>
      </c>
      <c r="E155" s="159">
        <v>5184</v>
      </c>
      <c r="F155" s="159">
        <v>5990</v>
      </c>
      <c r="G155" s="159">
        <v>7319</v>
      </c>
      <c r="H155" s="159">
        <v>7309</v>
      </c>
      <c r="I155" s="160">
        <f t="shared" si="21"/>
        <v>-1.3663068725235927E-3</v>
      </c>
      <c r="J155" s="160">
        <f>H155/H151</f>
        <v>0.66114880144730892</v>
      </c>
    </row>
    <row r="156" spans="2:10" x14ac:dyDescent="0.25">
      <c r="B156" s="162" t="s">
        <v>110</v>
      </c>
      <c r="C156" s="163">
        <v>772</v>
      </c>
      <c r="D156" s="163">
        <v>33</v>
      </c>
      <c r="E156" s="163">
        <v>1958</v>
      </c>
      <c r="F156" s="163">
        <v>2013</v>
      </c>
      <c r="G156" s="163">
        <v>2165</v>
      </c>
      <c r="H156" s="163">
        <v>1902</v>
      </c>
      <c r="I156" s="164">
        <f t="shared" si="21"/>
        <v>-0.12147806004618933</v>
      </c>
      <c r="J156" s="164">
        <f>H156/H151</f>
        <v>0.17204884667571235</v>
      </c>
    </row>
    <row r="157" spans="2:10" x14ac:dyDescent="0.25">
      <c r="B157" s="162" t="s">
        <v>113</v>
      </c>
      <c r="C157" s="163">
        <v>819</v>
      </c>
      <c r="D157" s="163">
        <v>269</v>
      </c>
      <c r="E157" s="163">
        <v>1270</v>
      </c>
      <c r="F157" s="163">
        <v>1265</v>
      </c>
      <c r="G157" s="163">
        <v>1643</v>
      </c>
      <c r="H157" s="163">
        <v>1563</v>
      </c>
      <c r="I157" s="164">
        <f t="shared" si="21"/>
        <v>-4.8691418137553288E-2</v>
      </c>
      <c r="J157" s="164">
        <f>H157/H151</f>
        <v>0.14138398914518319</v>
      </c>
    </row>
    <row r="158" spans="2:10" x14ac:dyDescent="0.25">
      <c r="B158" s="162" t="s">
        <v>116</v>
      </c>
      <c r="C158" s="163">
        <v>222</v>
      </c>
      <c r="D158" s="163">
        <v>379</v>
      </c>
      <c r="E158" s="163">
        <v>590</v>
      </c>
      <c r="F158" s="163">
        <v>789</v>
      </c>
      <c r="G158" s="163">
        <v>991</v>
      </c>
      <c r="H158" s="163">
        <v>1477</v>
      </c>
      <c r="I158" s="164">
        <f t="shared" si="21"/>
        <v>0.49041372351160439</v>
      </c>
      <c r="J158" s="164">
        <f>H158/H151</f>
        <v>0.1336047037539575</v>
      </c>
    </row>
    <row r="159" spans="2:10" x14ac:dyDescent="0.25">
      <c r="B159" s="162" t="s">
        <v>123</v>
      </c>
      <c r="C159" s="163">
        <v>118</v>
      </c>
      <c r="D159" s="163">
        <v>27</v>
      </c>
      <c r="E159" s="163">
        <v>131</v>
      </c>
      <c r="F159" s="163">
        <v>215</v>
      </c>
      <c r="G159" s="163">
        <v>251</v>
      </c>
      <c r="H159" s="163">
        <v>303</v>
      </c>
      <c r="I159" s="164">
        <f t="shared" si="21"/>
        <v>0.20717131474103589</v>
      </c>
      <c r="J159" s="164">
        <f>H159/H151</f>
        <v>2.7408412483039348E-2</v>
      </c>
    </row>
    <row r="160" spans="2:10" x14ac:dyDescent="0.25">
      <c r="B160" s="162" t="s">
        <v>119</v>
      </c>
      <c r="C160" s="163">
        <v>98</v>
      </c>
      <c r="D160" s="163">
        <v>37</v>
      </c>
      <c r="E160" s="163">
        <v>167</v>
      </c>
      <c r="F160" s="163">
        <v>223</v>
      </c>
      <c r="G160" s="163">
        <v>286</v>
      </c>
      <c r="H160" s="163">
        <v>177</v>
      </c>
      <c r="I160" s="164">
        <f t="shared" si="21"/>
        <v>-0.38111888111888115</v>
      </c>
      <c r="J160" s="164">
        <f>H160/H151</f>
        <v>1.6010854816824967E-2</v>
      </c>
    </row>
    <row r="161" spans="2:10" x14ac:dyDescent="0.25">
      <c r="B161" s="162" t="s">
        <v>128</v>
      </c>
      <c r="C161" s="163">
        <v>49</v>
      </c>
      <c r="D161" s="163">
        <v>6</v>
      </c>
      <c r="E161" s="163">
        <v>48</v>
      </c>
      <c r="F161" s="163">
        <v>107</v>
      </c>
      <c r="G161" s="163">
        <v>59</v>
      </c>
      <c r="H161" s="163">
        <v>63</v>
      </c>
      <c r="I161" s="164">
        <f t="shared" si="21"/>
        <v>6.7796610169491567E-2</v>
      </c>
      <c r="J161" s="164">
        <f>H161/H151</f>
        <v>5.6987788331071916E-3</v>
      </c>
    </row>
    <row r="162" spans="2:10" x14ac:dyDescent="0.25">
      <c r="B162" s="162" t="s">
        <v>131</v>
      </c>
      <c r="C162" s="163">
        <v>83</v>
      </c>
      <c r="D162" s="163">
        <v>8</v>
      </c>
      <c r="E162" s="163">
        <v>129</v>
      </c>
      <c r="F162" s="163">
        <v>144</v>
      </c>
      <c r="G162" s="163">
        <v>168</v>
      </c>
      <c r="H162" s="163">
        <v>119</v>
      </c>
      <c r="I162" s="164">
        <f t="shared" si="21"/>
        <v>-0.29166666666666663</v>
      </c>
      <c r="J162" s="164">
        <f>H162/H151</f>
        <v>1.0764360018091361E-2</v>
      </c>
    </row>
    <row r="163" spans="2:10" x14ac:dyDescent="0.25">
      <c r="B163" s="167" t="s">
        <v>145</v>
      </c>
      <c r="C163" s="168">
        <f t="shared" ref="C163:H163" si="22">C155-SUM(C156:C162)</f>
        <v>370</v>
      </c>
      <c r="D163" s="168">
        <f t="shared" si="22"/>
        <v>388</v>
      </c>
      <c r="E163" s="168">
        <f t="shared" si="22"/>
        <v>891</v>
      </c>
      <c r="F163" s="168">
        <f t="shared" si="22"/>
        <v>1234</v>
      </c>
      <c r="G163" s="168">
        <f t="shared" si="22"/>
        <v>1756</v>
      </c>
      <c r="H163" s="168">
        <f t="shared" si="22"/>
        <v>1705</v>
      </c>
      <c r="I163" s="169">
        <f t="shared" si="21"/>
        <v>-2.9043280182232345E-2</v>
      </c>
      <c r="J163" s="169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B0BC-9247-4EC8-A2CD-BDDCED8F38C5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143"/>
      <c r="L4" s="143"/>
      <c r="M4" s="143"/>
      <c r="P4" s="142" t="s">
        <v>257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258</v>
      </c>
      <c r="R7" s="171" t="s">
        <v>259</v>
      </c>
      <c r="S7" s="171" t="s">
        <v>260</v>
      </c>
      <c r="T7" s="171" t="s">
        <v>261</v>
      </c>
      <c r="U7" s="171" t="s">
        <v>262</v>
      </c>
      <c r="V7" s="171" t="s">
        <v>263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49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947316</v>
      </c>
      <c r="D9" s="175">
        <v>177350</v>
      </c>
      <c r="E9" s="175">
        <v>1016463</v>
      </c>
      <c r="F9" s="175">
        <v>1255136</v>
      </c>
      <c r="G9" s="175">
        <v>1350767</v>
      </c>
      <c r="H9" s="175">
        <v>1324994</v>
      </c>
      <c r="I9" s="176">
        <f>IFERROR(H9/G9-1,"-")</f>
        <v>-1.9080270690652101E-2</v>
      </c>
      <c r="J9" s="176">
        <f>IFERROR(H9/D9-1,"-")</f>
        <v>6.4710685085988162</v>
      </c>
      <c r="K9" s="175">
        <f>H9-G9</f>
        <v>-25773</v>
      </c>
      <c r="L9" s="175">
        <f>H9-D9</f>
        <v>1147644</v>
      </c>
      <c r="M9" s="176">
        <f t="shared" ref="M9:M21" si="0">H9/H$9</f>
        <v>1</v>
      </c>
      <c r="P9" s="155" t="s">
        <v>68</v>
      </c>
      <c r="Q9" s="175">
        <v>12754</v>
      </c>
      <c r="R9" s="175">
        <v>4819</v>
      </c>
      <c r="S9" s="175">
        <v>12444</v>
      </c>
      <c r="T9" s="175">
        <v>16319</v>
      </c>
      <c r="U9" s="175">
        <v>15188</v>
      </c>
      <c r="V9" s="175">
        <v>14847</v>
      </c>
      <c r="W9" s="176">
        <f>IFERROR(V9/U9-1,"-")</f>
        <v>-2.2451935738741158E-2</v>
      </c>
      <c r="X9" s="175">
        <f>V9-U9</f>
        <v>-341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140270</v>
      </c>
      <c r="D10" s="159">
        <v>83810</v>
      </c>
      <c r="E10" s="159">
        <v>160574</v>
      </c>
      <c r="F10" s="159">
        <v>187574</v>
      </c>
      <c r="G10" s="159">
        <v>185063</v>
      </c>
      <c r="H10" s="159">
        <v>175786</v>
      </c>
      <c r="I10" s="177">
        <f>IFERROR(H10/G10-1,"-")</f>
        <v>-5.0128875031745901E-2</v>
      </c>
      <c r="J10" s="160">
        <f t="shared" ref="J10:J21" si="2">IFERROR(H10/D10-1,"-")</f>
        <v>1.0974346736666267</v>
      </c>
      <c r="K10" s="159">
        <f t="shared" ref="K10:K20" si="3">H10-G10</f>
        <v>-9277</v>
      </c>
      <c r="L10" s="159">
        <f t="shared" ref="L10:L21" si="4">H10-D10</f>
        <v>91976</v>
      </c>
      <c r="M10" s="160">
        <f t="shared" si="0"/>
        <v>0.13266928001183401</v>
      </c>
      <c r="P10" s="158" t="s">
        <v>97</v>
      </c>
      <c r="Q10" s="159">
        <v>7454</v>
      </c>
      <c r="R10" s="159">
        <v>2749</v>
      </c>
      <c r="S10" s="159">
        <v>6703</v>
      </c>
      <c r="T10" s="159">
        <v>9564</v>
      </c>
      <c r="U10" s="159">
        <v>6976</v>
      </c>
      <c r="V10" s="159">
        <v>7175</v>
      </c>
      <c r="W10" s="177">
        <f>IFERROR(V10/U10-1,"-")</f>
        <v>2.8526376146789101E-2</v>
      </c>
      <c r="X10" s="158">
        <f t="shared" ref="X10:X20" si="5">V10-U10</f>
        <v>199</v>
      </c>
      <c r="Y10" s="160">
        <f t="shared" si="1"/>
        <v>0.48326261197548326</v>
      </c>
    </row>
    <row r="11" spans="1:25" x14ac:dyDescent="0.25">
      <c r="A11" s="161" t="s">
        <v>100</v>
      </c>
      <c r="B11" s="162" t="s">
        <v>103</v>
      </c>
      <c r="C11" s="163">
        <v>51219</v>
      </c>
      <c r="D11" s="163">
        <v>60872</v>
      </c>
      <c r="E11" s="163">
        <v>66276</v>
      </c>
      <c r="F11" s="163">
        <v>69280</v>
      </c>
      <c r="G11" s="163">
        <v>67716</v>
      </c>
      <c r="H11" s="163">
        <v>59020</v>
      </c>
      <c r="I11" s="178">
        <f>IFERROR(H11/G11-1,"-")</f>
        <v>-0.12841868982219862</v>
      </c>
      <c r="J11" s="164">
        <f t="shared" si="2"/>
        <v>-3.0424497305822085E-2</v>
      </c>
      <c r="K11" s="163">
        <f t="shared" si="3"/>
        <v>-8696</v>
      </c>
      <c r="L11" s="163">
        <f t="shared" si="4"/>
        <v>-1852</v>
      </c>
      <c r="M11" s="164">
        <f t="shared" si="0"/>
        <v>4.4543597933273657E-2</v>
      </c>
      <c r="P11" s="162" t="s">
        <v>103</v>
      </c>
      <c r="Q11" s="163">
        <v>4239</v>
      </c>
      <c r="R11" s="163">
        <v>1608</v>
      </c>
      <c r="S11" s="163">
        <v>3234</v>
      </c>
      <c r="T11" s="163">
        <v>2601</v>
      </c>
      <c r="U11" s="163">
        <v>1796</v>
      </c>
      <c r="V11" s="163">
        <v>2125</v>
      </c>
      <c r="W11" s="178">
        <f>IFERROR(V11/U11-1,"-")</f>
        <v>0.18318485523385308</v>
      </c>
      <c r="X11" s="162">
        <f t="shared" si="5"/>
        <v>329</v>
      </c>
      <c r="Y11" s="164">
        <f>V11/V$9</f>
        <v>0.14312655755371456</v>
      </c>
    </row>
    <row r="12" spans="1:25" x14ac:dyDescent="0.25">
      <c r="A12" s="1"/>
      <c r="B12" s="162" t="s">
        <v>100</v>
      </c>
      <c r="C12" s="163">
        <v>89051</v>
      </c>
      <c r="D12" s="163">
        <v>22938</v>
      </c>
      <c r="E12" s="163">
        <v>94298</v>
      </c>
      <c r="F12" s="163">
        <v>118294</v>
      </c>
      <c r="G12" s="163">
        <v>117347</v>
      </c>
      <c r="H12" s="163">
        <v>116766</v>
      </c>
      <c r="I12" s="178">
        <f>IFERROR(H12/G12-1,"-")</f>
        <v>-4.9511278515854684E-3</v>
      </c>
      <c r="J12" s="164">
        <f t="shared" si="2"/>
        <v>4.0905048391315724</v>
      </c>
      <c r="K12" s="163">
        <f t="shared" si="3"/>
        <v>-581</v>
      </c>
      <c r="L12" s="163">
        <f t="shared" si="4"/>
        <v>93828</v>
      </c>
      <c r="M12" s="164">
        <f t="shared" si="0"/>
        <v>8.812568207856035E-2</v>
      </c>
      <c r="P12" s="162" t="s">
        <v>100</v>
      </c>
      <c r="Q12" s="163">
        <v>3215</v>
      </c>
      <c r="R12" s="163">
        <v>1141</v>
      </c>
      <c r="S12" s="163">
        <v>3469</v>
      </c>
      <c r="T12" s="163">
        <v>6963</v>
      </c>
      <c r="U12" s="163">
        <v>5180</v>
      </c>
      <c r="V12" s="163">
        <v>5050</v>
      </c>
      <c r="W12" s="178">
        <f>IFERROR(V12/U12-1,"-")</f>
        <v>-2.5096525096525046E-2</v>
      </c>
      <c r="X12" s="162">
        <f t="shared" si="5"/>
        <v>-130</v>
      </c>
      <c r="Y12" s="164">
        <f t="shared" si="1"/>
        <v>0.3401360544217687</v>
      </c>
    </row>
    <row r="13" spans="1:25" s="56" customFormat="1" x14ac:dyDescent="0.25">
      <c r="B13" s="158" t="s">
        <v>107</v>
      </c>
      <c r="C13" s="159">
        <v>807046</v>
      </c>
      <c r="D13" s="159">
        <v>93540</v>
      </c>
      <c r="E13" s="159">
        <v>855889</v>
      </c>
      <c r="F13" s="159">
        <v>1067562</v>
      </c>
      <c r="G13" s="159">
        <v>1165704</v>
      </c>
      <c r="H13" s="159">
        <v>1149208</v>
      </c>
      <c r="I13" s="177">
        <f>IFERROR(H13/G13-1,"-")</f>
        <v>-1.4151105254850305E-2</v>
      </c>
      <c r="J13" s="160">
        <f t="shared" si="2"/>
        <v>11.285738721402609</v>
      </c>
      <c r="K13" s="159">
        <f t="shared" si="3"/>
        <v>-16496</v>
      </c>
      <c r="L13" s="159">
        <f t="shared" si="4"/>
        <v>1055668</v>
      </c>
      <c r="M13" s="160">
        <f t="shared" si="0"/>
        <v>0.86733071998816602</v>
      </c>
      <c r="P13" s="158" t="s">
        <v>107</v>
      </c>
      <c r="Q13" s="159">
        <v>5300</v>
      </c>
      <c r="R13" s="159">
        <v>2070</v>
      </c>
      <c r="S13" s="159">
        <v>5741</v>
      </c>
      <c r="T13" s="159">
        <v>6755</v>
      </c>
      <c r="U13" s="159">
        <v>8212</v>
      </c>
      <c r="V13" s="159">
        <v>7672</v>
      </c>
      <c r="W13" s="177">
        <f>IFERROR(V13/U13-1,"-")</f>
        <v>-6.5757428153921049E-2</v>
      </c>
      <c r="X13" s="158">
        <f t="shared" si="5"/>
        <v>-540</v>
      </c>
      <c r="Y13" s="160">
        <f t="shared" si="1"/>
        <v>0.51673738802451674</v>
      </c>
    </row>
    <row r="14" spans="1:25" s="56" customFormat="1" x14ac:dyDescent="0.25">
      <c r="B14" s="162" t="s">
        <v>110</v>
      </c>
      <c r="C14" s="163">
        <v>328440</v>
      </c>
      <c r="D14" s="163">
        <v>4918</v>
      </c>
      <c r="E14" s="163">
        <v>332221</v>
      </c>
      <c r="F14" s="163">
        <v>436470</v>
      </c>
      <c r="G14" s="163">
        <v>473384</v>
      </c>
      <c r="H14" s="163">
        <v>475616</v>
      </c>
      <c r="I14" s="178">
        <f t="shared" ref="I14:I21" si="6">IFERROR(H14/G14-1,"-")</f>
        <v>4.7149882547783406E-3</v>
      </c>
      <c r="J14" s="164">
        <f t="shared" si="2"/>
        <v>95.709231394875971</v>
      </c>
      <c r="K14" s="163">
        <f t="shared" si="3"/>
        <v>2232</v>
      </c>
      <c r="L14" s="163">
        <f t="shared" si="4"/>
        <v>470698</v>
      </c>
      <c r="M14" s="164">
        <f t="shared" si="0"/>
        <v>0.35895709716421359</v>
      </c>
      <c r="P14" s="162" t="s">
        <v>110</v>
      </c>
      <c r="Q14" s="163">
        <v>994</v>
      </c>
      <c r="R14" s="163">
        <v>84</v>
      </c>
      <c r="S14" s="163">
        <v>915</v>
      </c>
      <c r="T14" s="163">
        <v>1133</v>
      </c>
      <c r="U14" s="163">
        <v>1364</v>
      </c>
      <c r="V14" s="163">
        <v>1188</v>
      </c>
      <c r="W14" s="178">
        <f t="shared" ref="W14:W21" si="7">IFERROR(V14/U14-1,"-")</f>
        <v>-0.12903225806451613</v>
      </c>
      <c r="X14" s="162">
        <f t="shared" si="5"/>
        <v>-176</v>
      </c>
      <c r="Y14" s="164">
        <f t="shared" si="1"/>
        <v>8.0016164881794305E-2</v>
      </c>
    </row>
    <row r="15" spans="1:25" x14ac:dyDescent="0.25">
      <c r="A15" s="1"/>
      <c r="B15" s="162" t="s">
        <v>113</v>
      </c>
      <c r="C15" s="163">
        <v>101729</v>
      </c>
      <c r="D15" s="163">
        <v>14503</v>
      </c>
      <c r="E15" s="163">
        <v>93377</v>
      </c>
      <c r="F15" s="163">
        <v>120889</v>
      </c>
      <c r="G15" s="163">
        <v>137245</v>
      </c>
      <c r="H15" s="163">
        <v>128489</v>
      </c>
      <c r="I15" s="178">
        <f t="shared" si="6"/>
        <v>-6.3798316878574846E-2</v>
      </c>
      <c r="J15" s="164">
        <f t="shared" si="2"/>
        <v>7.8594773495138934</v>
      </c>
      <c r="K15" s="163">
        <f t="shared" si="3"/>
        <v>-8756</v>
      </c>
      <c r="L15" s="163">
        <f t="shared" si="4"/>
        <v>113986</v>
      </c>
      <c r="M15" s="164">
        <f t="shared" si="0"/>
        <v>9.6973269312917637E-2</v>
      </c>
      <c r="P15" s="162" t="s">
        <v>113</v>
      </c>
      <c r="Q15" s="163">
        <v>1071</v>
      </c>
      <c r="R15" s="163">
        <v>348</v>
      </c>
      <c r="S15" s="163">
        <v>1130</v>
      </c>
      <c r="T15" s="163">
        <v>1350</v>
      </c>
      <c r="U15" s="163">
        <v>1745</v>
      </c>
      <c r="V15" s="163">
        <v>1550</v>
      </c>
      <c r="W15" s="178">
        <f t="shared" si="7"/>
        <v>-0.11174785100286533</v>
      </c>
      <c r="X15" s="162">
        <f t="shared" si="5"/>
        <v>-195</v>
      </c>
      <c r="Y15" s="164">
        <f t="shared" si="1"/>
        <v>0.10439819492153297</v>
      </c>
    </row>
    <row r="16" spans="1:25" x14ac:dyDescent="0.25">
      <c r="A16" s="1"/>
      <c r="B16" s="162" t="s">
        <v>116</v>
      </c>
      <c r="C16" s="163">
        <v>37338</v>
      </c>
      <c r="D16" s="163">
        <v>19884</v>
      </c>
      <c r="E16" s="163">
        <v>47408</v>
      </c>
      <c r="F16" s="163">
        <v>57906</v>
      </c>
      <c r="G16" s="163">
        <v>60170</v>
      </c>
      <c r="H16" s="163">
        <v>58080</v>
      </c>
      <c r="I16" s="178">
        <f t="shared" si="6"/>
        <v>-3.4734917733089565E-2</v>
      </c>
      <c r="J16" s="164">
        <f t="shared" si="2"/>
        <v>1.9209414604707304</v>
      </c>
      <c r="K16" s="163">
        <f t="shared" si="3"/>
        <v>-2090</v>
      </c>
      <c r="L16" s="163">
        <f t="shared" si="4"/>
        <v>38196</v>
      </c>
      <c r="M16" s="164">
        <f t="shared" si="0"/>
        <v>4.383416075846381E-2</v>
      </c>
      <c r="P16" s="162" t="s">
        <v>116</v>
      </c>
      <c r="Q16" s="163">
        <v>1161</v>
      </c>
      <c r="R16" s="163">
        <v>935</v>
      </c>
      <c r="S16" s="163">
        <v>1096</v>
      </c>
      <c r="T16" s="163">
        <v>1358</v>
      </c>
      <c r="U16" s="163">
        <v>1331</v>
      </c>
      <c r="V16" s="163">
        <v>1317</v>
      </c>
      <c r="W16" s="178">
        <f t="shared" si="7"/>
        <v>-1.0518407212622094E-2</v>
      </c>
      <c r="X16" s="162">
        <f t="shared" si="5"/>
        <v>-14</v>
      </c>
      <c r="Y16" s="164">
        <f t="shared" si="1"/>
        <v>8.8704788846231564E-2</v>
      </c>
    </row>
    <row r="17" spans="1:25" x14ac:dyDescent="0.25">
      <c r="A17" s="1"/>
      <c r="B17" s="162" t="s">
        <v>123</v>
      </c>
      <c r="C17" s="163">
        <v>27502</v>
      </c>
      <c r="D17" s="163">
        <v>1546</v>
      </c>
      <c r="E17" s="163">
        <v>42283</v>
      </c>
      <c r="F17" s="163">
        <v>37295</v>
      </c>
      <c r="G17" s="163">
        <v>41222</v>
      </c>
      <c r="H17" s="163">
        <v>41640</v>
      </c>
      <c r="I17" s="178">
        <f t="shared" si="6"/>
        <v>1.0140216389306733E-2</v>
      </c>
      <c r="J17" s="164">
        <f t="shared" si="2"/>
        <v>25.934023285899094</v>
      </c>
      <c r="K17" s="163">
        <f t="shared" si="3"/>
        <v>418</v>
      </c>
      <c r="L17" s="163">
        <f t="shared" si="4"/>
        <v>40094</v>
      </c>
      <c r="M17" s="164">
        <f t="shared" si="0"/>
        <v>3.1426557403278807E-2</v>
      </c>
      <c r="P17" s="162" t="s">
        <v>123</v>
      </c>
      <c r="Q17" s="163">
        <v>265</v>
      </c>
      <c r="R17" s="163">
        <v>37</v>
      </c>
      <c r="S17" s="163">
        <v>402</v>
      </c>
      <c r="T17" s="163">
        <v>380</v>
      </c>
      <c r="U17" s="163">
        <v>458</v>
      </c>
      <c r="V17" s="163">
        <v>425</v>
      </c>
      <c r="W17" s="178">
        <f t="shared" si="7"/>
        <v>-7.2052401746724892E-2</v>
      </c>
      <c r="X17" s="162">
        <f t="shared" si="5"/>
        <v>-33</v>
      </c>
      <c r="Y17" s="164">
        <f t="shared" si="1"/>
        <v>2.862531151074291E-2</v>
      </c>
    </row>
    <row r="18" spans="1:25" x14ac:dyDescent="0.25">
      <c r="A18" s="1"/>
      <c r="B18" s="162" t="s">
        <v>119</v>
      </c>
      <c r="C18" s="163">
        <v>29486</v>
      </c>
      <c r="D18" s="163">
        <v>2408</v>
      </c>
      <c r="E18" s="163">
        <v>37975</v>
      </c>
      <c r="F18" s="163">
        <v>36778</v>
      </c>
      <c r="G18" s="163">
        <v>40939</v>
      </c>
      <c r="H18" s="163">
        <v>37775</v>
      </c>
      <c r="I18" s="178">
        <f t="shared" si="6"/>
        <v>-7.7285717775226526E-2</v>
      </c>
      <c r="J18" s="164">
        <f t="shared" si="2"/>
        <v>14.687292358803987</v>
      </c>
      <c r="K18" s="163">
        <f t="shared" si="3"/>
        <v>-3164</v>
      </c>
      <c r="L18" s="163">
        <f t="shared" si="4"/>
        <v>35367</v>
      </c>
      <c r="M18" s="164">
        <f t="shared" si="0"/>
        <v>2.8509563062172356E-2</v>
      </c>
      <c r="P18" s="162" t="s">
        <v>119</v>
      </c>
      <c r="Q18" s="163">
        <v>132</v>
      </c>
      <c r="R18" s="163">
        <v>50</v>
      </c>
      <c r="S18" s="163">
        <v>250</v>
      </c>
      <c r="T18" s="163">
        <v>185</v>
      </c>
      <c r="U18" s="163">
        <v>359</v>
      </c>
      <c r="V18" s="163">
        <v>334</v>
      </c>
      <c r="W18" s="178">
        <f t="shared" si="7"/>
        <v>-6.9637883008356494E-2</v>
      </c>
      <c r="X18" s="162">
        <f t="shared" si="5"/>
        <v>-25</v>
      </c>
      <c r="Y18" s="164">
        <f t="shared" si="1"/>
        <v>2.2496127163736782E-2</v>
      </c>
    </row>
    <row r="19" spans="1:25" x14ac:dyDescent="0.25">
      <c r="A19" s="161" t="s">
        <v>144</v>
      </c>
      <c r="B19" s="162" t="s">
        <v>128</v>
      </c>
      <c r="C19" s="163">
        <v>28328</v>
      </c>
      <c r="D19" s="163">
        <v>347</v>
      </c>
      <c r="E19" s="163">
        <v>25695</v>
      </c>
      <c r="F19" s="163">
        <v>34916</v>
      </c>
      <c r="G19" s="163">
        <v>31489</v>
      </c>
      <c r="H19" s="163">
        <v>28744</v>
      </c>
      <c r="I19" s="178">
        <f t="shared" si="6"/>
        <v>-8.717329861221379E-2</v>
      </c>
      <c r="J19" s="164">
        <f t="shared" si="2"/>
        <v>81.835734870316998</v>
      </c>
      <c r="K19" s="163">
        <f t="shared" si="3"/>
        <v>-2745</v>
      </c>
      <c r="L19" s="163">
        <f t="shared" si="4"/>
        <v>28397</v>
      </c>
      <c r="M19" s="164">
        <f t="shared" si="0"/>
        <v>2.1693683141206677E-2</v>
      </c>
      <c r="P19" s="162" t="s">
        <v>128</v>
      </c>
      <c r="Q19" s="163">
        <v>112</v>
      </c>
      <c r="R19" s="163">
        <v>10</v>
      </c>
      <c r="S19" s="163">
        <v>159</v>
      </c>
      <c r="T19" s="163">
        <v>67</v>
      </c>
      <c r="U19" s="163">
        <v>104</v>
      </c>
      <c r="V19" s="163">
        <v>110</v>
      </c>
      <c r="W19" s="178">
        <f t="shared" si="7"/>
        <v>5.7692307692307709E-2</v>
      </c>
      <c r="X19" s="162">
        <f t="shared" si="5"/>
        <v>6</v>
      </c>
      <c r="Y19" s="164">
        <f t="shared" si="1"/>
        <v>7.4089041557216942E-3</v>
      </c>
    </row>
    <row r="20" spans="1:25" x14ac:dyDescent="0.25">
      <c r="A20" s="166" t="s">
        <v>145</v>
      </c>
      <c r="B20" s="162" t="s">
        <v>131</v>
      </c>
      <c r="C20" s="163">
        <v>40085</v>
      </c>
      <c r="D20" s="163">
        <v>1965</v>
      </c>
      <c r="E20" s="163">
        <v>20537</v>
      </c>
      <c r="F20" s="163">
        <v>31475</v>
      </c>
      <c r="G20" s="163">
        <v>35552</v>
      </c>
      <c r="H20" s="163">
        <v>27097</v>
      </c>
      <c r="I20" s="178">
        <f t="shared" si="6"/>
        <v>-0.23782065706570654</v>
      </c>
      <c r="J20" s="164">
        <f t="shared" si="2"/>
        <v>12.789821882951655</v>
      </c>
      <c r="K20" s="163">
        <f t="shared" si="3"/>
        <v>-8455</v>
      </c>
      <c r="L20" s="163">
        <f t="shared" si="4"/>
        <v>25132</v>
      </c>
      <c r="M20" s="164">
        <f t="shared" si="0"/>
        <v>2.0450658644491974E-2</v>
      </c>
      <c r="P20" s="162" t="s">
        <v>131</v>
      </c>
      <c r="Q20" s="163">
        <v>61</v>
      </c>
      <c r="R20" s="163">
        <v>17</v>
      </c>
      <c r="S20" s="163">
        <v>69</v>
      </c>
      <c r="T20" s="163">
        <v>118</v>
      </c>
      <c r="U20" s="163">
        <v>241</v>
      </c>
      <c r="V20" s="163">
        <v>123</v>
      </c>
      <c r="W20" s="178">
        <f t="shared" si="7"/>
        <v>-0.48962655601659755</v>
      </c>
      <c r="X20" s="162">
        <f t="shared" si="5"/>
        <v>-118</v>
      </c>
      <c r="Y20" s="164">
        <f t="shared" si="1"/>
        <v>8.2845019195797124E-3</v>
      </c>
    </row>
    <row r="21" spans="1:25" x14ac:dyDescent="0.25">
      <c r="B21" s="167" t="s">
        <v>145</v>
      </c>
      <c r="C21" s="168">
        <f t="shared" ref="C21" si="8">C13-SUM(C14:C20)</f>
        <v>214138</v>
      </c>
      <c r="D21" s="168">
        <f t="shared" ref="D21:E21" si="9">D13-SUM(D14:D20)</f>
        <v>47969</v>
      </c>
      <c r="E21" s="168">
        <f t="shared" si="9"/>
        <v>256393</v>
      </c>
      <c r="F21" s="168">
        <f t="shared" ref="F21:H21" si="10">F13-SUM(F14:F20)</f>
        <v>311833</v>
      </c>
      <c r="G21" s="168">
        <f t="shared" si="10"/>
        <v>345703</v>
      </c>
      <c r="H21" s="168">
        <f t="shared" si="10"/>
        <v>351767</v>
      </c>
      <c r="I21" s="179">
        <f t="shared" si="6"/>
        <v>1.7541068489425937E-2</v>
      </c>
      <c r="J21" s="169">
        <f t="shared" si="2"/>
        <v>6.3332152014842915</v>
      </c>
      <c r="K21" s="168">
        <f>H21-G21</f>
        <v>6064</v>
      </c>
      <c r="L21" s="168">
        <f t="shared" si="4"/>
        <v>303798</v>
      </c>
      <c r="M21" s="169">
        <f t="shared" si="0"/>
        <v>0.26548573050142116</v>
      </c>
      <c r="P21" s="167" t="s">
        <v>145</v>
      </c>
      <c r="Q21" s="168">
        <f t="shared" ref="Q21:V21" si="11">Q13-SUM(Q14:Q20)</f>
        <v>1504</v>
      </c>
      <c r="R21" s="168">
        <f t="shared" si="11"/>
        <v>589</v>
      </c>
      <c r="S21" s="168">
        <f t="shared" si="11"/>
        <v>1720</v>
      </c>
      <c r="T21" s="168">
        <f t="shared" si="11"/>
        <v>2164</v>
      </c>
      <c r="U21" s="168">
        <f t="shared" si="11"/>
        <v>2610</v>
      </c>
      <c r="V21" s="168">
        <f t="shared" si="11"/>
        <v>2625</v>
      </c>
      <c r="W21" s="179">
        <f t="shared" si="7"/>
        <v>5.7471264367816577E-3</v>
      </c>
      <c r="X21" s="167">
        <f>V21-U21</f>
        <v>15</v>
      </c>
      <c r="Y21" s="169">
        <f t="shared" si="1"/>
        <v>0.1768033946251768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344170</v>
      </c>
      <c r="D23" s="175">
        <v>59505</v>
      </c>
      <c r="E23" s="175">
        <v>371149</v>
      </c>
      <c r="F23" s="175">
        <v>440745</v>
      </c>
      <c r="G23" s="175">
        <v>481439</v>
      </c>
      <c r="H23" s="175">
        <v>452899</v>
      </c>
      <c r="I23" s="176">
        <f>IFERROR(H23/G23-1,"-")</f>
        <v>-5.9280614989645652E-2</v>
      </c>
      <c r="J23" s="176">
        <f>IFERROR(H23/D23-1,"-")</f>
        <v>6.6111083102260313</v>
      </c>
      <c r="K23" s="175">
        <f>H23-G23</f>
        <v>-28540</v>
      </c>
      <c r="L23" s="175">
        <f>H23-D23</f>
        <v>393394</v>
      </c>
      <c r="M23" s="176">
        <f t="shared" ref="M23:M35" si="12">H23/H$9</f>
        <v>0.34181211386617599</v>
      </c>
    </row>
    <row r="24" spans="1:25" x14ac:dyDescent="0.25">
      <c r="B24" s="158" t="s">
        <v>97</v>
      </c>
      <c r="C24" s="159">
        <v>20277</v>
      </c>
      <c r="D24" s="159">
        <v>27632</v>
      </c>
      <c r="E24" s="159">
        <v>26735</v>
      </c>
      <c r="F24" s="159">
        <v>23815</v>
      </c>
      <c r="G24" s="159">
        <v>25613</v>
      </c>
      <c r="H24" s="159">
        <v>19299</v>
      </c>
      <c r="I24" s="177">
        <f>IFERROR(H24/G24-1,"-")</f>
        <v>-0.24651544137742554</v>
      </c>
      <c r="J24" s="160">
        <f t="shared" ref="J24:J35" si="13">IFERROR(H24/D24-1,"-")</f>
        <v>-0.30157064273306311</v>
      </c>
      <c r="K24" s="159">
        <f t="shared" ref="K24:K34" si="14">H24-G24</f>
        <v>-6314</v>
      </c>
      <c r="L24" s="159">
        <f t="shared" ref="L24:L35" si="15">H24-D24</f>
        <v>-8333</v>
      </c>
      <c r="M24" s="160">
        <f t="shared" si="12"/>
        <v>1.4565348975165171E-2</v>
      </c>
    </row>
    <row r="25" spans="1:25" x14ac:dyDescent="0.25">
      <c r="B25" s="162" t="s">
        <v>103</v>
      </c>
      <c r="C25" s="163">
        <v>9378</v>
      </c>
      <c r="D25" s="163">
        <v>19854</v>
      </c>
      <c r="E25" s="163">
        <v>12038</v>
      </c>
      <c r="F25" s="163">
        <v>9658</v>
      </c>
      <c r="G25" s="163">
        <v>8929</v>
      </c>
      <c r="H25" s="163">
        <v>6782</v>
      </c>
      <c r="I25" s="178">
        <f>IFERROR(H25/G25-1,"-")</f>
        <v>-0.24045245828200246</v>
      </c>
      <c r="J25" s="164">
        <f t="shared" si="13"/>
        <v>-0.65840636647526951</v>
      </c>
      <c r="K25" s="163">
        <f t="shared" si="14"/>
        <v>-2147</v>
      </c>
      <c r="L25" s="163">
        <f t="shared" si="15"/>
        <v>-13072</v>
      </c>
      <c r="M25" s="164">
        <f t="shared" si="12"/>
        <v>5.1185137442131814E-3</v>
      </c>
    </row>
    <row r="26" spans="1:25" x14ac:dyDescent="0.25">
      <c r="B26" s="162" t="s">
        <v>100</v>
      </c>
      <c r="C26" s="163">
        <v>10899</v>
      </c>
      <c r="D26" s="163">
        <v>7778</v>
      </c>
      <c r="E26" s="163">
        <v>14697</v>
      </c>
      <c r="F26" s="163">
        <v>14157</v>
      </c>
      <c r="G26" s="163">
        <v>16684</v>
      </c>
      <c r="H26" s="163">
        <v>12517</v>
      </c>
      <c r="I26" s="178">
        <f>IFERROR(H26/G26-1,"-")</f>
        <v>-0.24976024934068564</v>
      </c>
      <c r="J26" s="164">
        <f t="shared" si="13"/>
        <v>0.60928259192594503</v>
      </c>
      <c r="K26" s="163">
        <f t="shared" si="14"/>
        <v>-4167</v>
      </c>
      <c r="L26" s="163">
        <f t="shared" si="15"/>
        <v>4739</v>
      </c>
      <c r="M26" s="164">
        <f t="shared" si="12"/>
        <v>9.4468352309519891E-3</v>
      </c>
    </row>
    <row r="27" spans="1:25" x14ac:dyDescent="0.25">
      <c r="B27" s="158" t="s">
        <v>107</v>
      </c>
      <c r="C27" s="159">
        <v>323893</v>
      </c>
      <c r="D27" s="159">
        <v>31873</v>
      </c>
      <c r="E27" s="159">
        <v>344414</v>
      </c>
      <c r="F27" s="159">
        <v>416930</v>
      </c>
      <c r="G27" s="159">
        <v>455826</v>
      </c>
      <c r="H27" s="159">
        <v>433600</v>
      </c>
      <c r="I27" s="177">
        <f>IFERROR(H27/G27-1,"-")</f>
        <v>-4.8759833796229279E-2</v>
      </c>
      <c r="J27" s="160">
        <f t="shared" si="13"/>
        <v>12.603990838640856</v>
      </c>
      <c r="K27" s="159">
        <f t="shared" si="14"/>
        <v>-22226</v>
      </c>
      <c r="L27" s="159">
        <f t="shared" si="15"/>
        <v>401727</v>
      </c>
      <c r="M27" s="160">
        <f t="shared" si="12"/>
        <v>0.32724676489101084</v>
      </c>
    </row>
    <row r="28" spans="1:25" x14ac:dyDescent="0.25">
      <c r="B28" s="162" t="s">
        <v>110</v>
      </c>
      <c r="C28" s="163">
        <v>148381</v>
      </c>
      <c r="D28" s="163">
        <v>1626</v>
      </c>
      <c r="E28" s="163">
        <v>155145</v>
      </c>
      <c r="F28" s="163">
        <v>196645</v>
      </c>
      <c r="G28" s="163">
        <v>213023</v>
      </c>
      <c r="H28" s="163">
        <v>210135</v>
      </c>
      <c r="I28" s="178">
        <f t="shared" ref="I28:I35" si="16">IFERROR(H28/G28-1,"-")</f>
        <v>-1.355722152068084E-2</v>
      </c>
      <c r="J28" s="164">
        <f t="shared" si="13"/>
        <v>128.23431734317344</v>
      </c>
      <c r="K28" s="163">
        <f t="shared" si="14"/>
        <v>-2888</v>
      </c>
      <c r="L28" s="163">
        <f t="shared" si="15"/>
        <v>208509</v>
      </c>
      <c r="M28" s="164">
        <f t="shared" si="12"/>
        <v>0.15859317098794409</v>
      </c>
    </row>
    <row r="29" spans="1:25" x14ac:dyDescent="0.25">
      <c r="B29" s="162" t="s">
        <v>113</v>
      </c>
      <c r="C29" s="163">
        <v>39437</v>
      </c>
      <c r="D29" s="163">
        <v>5368</v>
      </c>
      <c r="E29" s="163">
        <v>36386</v>
      </c>
      <c r="F29" s="163">
        <v>45082</v>
      </c>
      <c r="G29" s="163">
        <v>49504</v>
      </c>
      <c r="H29" s="163">
        <v>44013</v>
      </c>
      <c r="I29" s="178">
        <f t="shared" si="16"/>
        <v>-0.11092032967032972</v>
      </c>
      <c r="J29" s="164">
        <f t="shared" si="13"/>
        <v>7.199143070044709</v>
      </c>
      <c r="K29" s="163">
        <f t="shared" si="14"/>
        <v>-5491</v>
      </c>
      <c r="L29" s="163">
        <f t="shared" si="15"/>
        <v>38645</v>
      </c>
      <c r="M29" s="164">
        <f t="shared" si="12"/>
        <v>3.3217508909474308E-2</v>
      </c>
    </row>
    <row r="30" spans="1:25" x14ac:dyDescent="0.25">
      <c r="B30" s="162" t="s">
        <v>116</v>
      </c>
      <c r="C30" s="163">
        <v>12858</v>
      </c>
      <c r="D30" s="163">
        <v>7002</v>
      </c>
      <c r="E30" s="163">
        <v>15057</v>
      </c>
      <c r="F30" s="163">
        <v>16327</v>
      </c>
      <c r="G30" s="163">
        <v>17643</v>
      </c>
      <c r="H30" s="163">
        <v>14292</v>
      </c>
      <c r="I30" s="178">
        <f t="shared" si="16"/>
        <v>-0.18993368474749195</v>
      </c>
      <c r="J30" s="164">
        <f t="shared" si="13"/>
        <v>1.0411311053984575</v>
      </c>
      <c r="K30" s="163">
        <f t="shared" si="14"/>
        <v>-3351</v>
      </c>
      <c r="L30" s="163">
        <f t="shared" si="15"/>
        <v>7290</v>
      </c>
      <c r="M30" s="164">
        <f t="shared" si="12"/>
        <v>1.0786463938704628E-2</v>
      </c>
    </row>
    <row r="31" spans="1:25" x14ac:dyDescent="0.25">
      <c r="B31" s="162" t="s">
        <v>123</v>
      </c>
      <c r="C31" s="163">
        <v>12503</v>
      </c>
      <c r="D31" s="163">
        <v>475</v>
      </c>
      <c r="E31" s="163">
        <v>18963</v>
      </c>
      <c r="F31" s="163">
        <v>15432</v>
      </c>
      <c r="G31" s="163">
        <v>16364</v>
      </c>
      <c r="H31" s="163">
        <v>15937</v>
      </c>
      <c r="I31" s="178">
        <f t="shared" si="16"/>
        <v>-2.6093864580787107E-2</v>
      </c>
      <c r="J31" s="164">
        <f t="shared" si="13"/>
        <v>32.551578947368419</v>
      </c>
      <c r="K31" s="163">
        <f t="shared" si="14"/>
        <v>-427</v>
      </c>
      <c r="L31" s="163">
        <f t="shared" si="15"/>
        <v>15462</v>
      </c>
      <c r="M31" s="164">
        <f t="shared" si="12"/>
        <v>1.2027978994621862E-2</v>
      </c>
    </row>
    <row r="32" spans="1:25" x14ac:dyDescent="0.25">
      <c r="B32" s="162" t="s">
        <v>119</v>
      </c>
      <c r="C32" s="163">
        <v>15876</v>
      </c>
      <c r="D32" s="163">
        <v>1114</v>
      </c>
      <c r="E32" s="163">
        <v>22384</v>
      </c>
      <c r="F32" s="163">
        <v>19692</v>
      </c>
      <c r="G32" s="163">
        <v>20745</v>
      </c>
      <c r="H32" s="163">
        <v>20483</v>
      </c>
      <c r="I32" s="178">
        <f t="shared" si="16"/>
        <v>-1.2629549288985298E-2</v>
      </c>
      <c r="J32" s="164">
        <f t="shared" si="13"/>
        <v>17.386894075403951</v>
      </c>
      <c r="K32" s="163">
        <f t="shared" si="14"/>
        <v>-262</v>
      </c>
      <c r="L32" s="163">
        <f t="shared" si="15"/>
        <v>19369</v>
      </c>
      <c r="M32" s="164">
        <f t="shared" si="12"/>
        <v>1.5458937927266086E-2</v>
      </c>
    </row>
    <row r="33" spans="2:13" x14ac:dyDescent="0.25">
      <c r="B33" s="162" t="s">
        <v>128</v>
      </c>
      <c r="C33" s="163">
        <v>11519</v>
      </c>
      <c r="D33" s="163">
        <v>79</v>
      </c>
      <c r="E33" s="163">
        <v>9419</v>
      </c>
      <c r="F33" s="163">
        <v>12227</v>
      </c>
      <c r="G33" s="163">
        <v>11047</v>
      </c>
      <c r="H33" s="163">
        <v>9510</v>
      </c>
      <c r="I33" s="178">
        <f t="shared" si="16"/>
        <v>-0.13913279623427177</v>
      </c>
      <c r="J33" s="164">
        <f t="shared" si="13"/>
        <v>119.37974683544304</v>
      </c>
      <c r="K33" s="163">
        <f t="shared" si="14"/>
        <v>-1537</v>
      </c>
      <c r="L33" s="163">
        <f t="shared" si="15"/>
        <v>9431</v>
      </c>
      <c r="M33" s="164">
        <f t="shared" si="12"/>
        <v>7.1773909919592089E-3</v>
      </c>
    </row>
    <row r="34" spans="2:13" x14ac:dyDescent="0.25">
      <c r="B34" s="162" t="s">
        <v>131</v>
      </c>
      <c r="C34" s="163">
        <v>12800</v>
      </c>
      <c r="D34" s="163">
        <v>201</v>
      </c>
      <c r="E34" s="163">
        <v>5788</v>
      </c>
      <c r="F34" s="163">
        <v>11053</v>
      </c>
      <c r="G34" s="163">
        <v>11603</v>
      </c>
      <c r="H34" s="163">
        <v>8810</v>
      </c>
      <c r="I34" s="178">
        <f t="shared" si="16"/>
        <v>-0.24071360854951307</v>
      </c>
      <c r="J34" s="164">
        <f t="shared" si="13"/>
        <v>42.830845771144276</v>
      </c>
      <c r="K34" s="163">
        <f t="shared" si="14"/>
        <v>-2793</v>
      </c>
      <c r="L34" s="163">
        <f t="shared" si="15"/>
        <v>8609</v>
      </c>
      <c r="M34" s="164">
        <f t="shared" si="12"/>
        <v>6.6490867128454921E-3</v>
      </c>
    </row>
    <row r="35" spans="2:13" x14ac:dyDescent="0.25">
      <c r="B35" s="167" t="s">
        <v>145</v>
      </c>
      <c r="C35" s="168">
        <f t="shared" ref="C35" si="17">C27-SUM(C28:C34)</f>
        <v>70519</v>
      </c>
      <c r="D35" s="168">
        <f t="shared" ref="D35:E35" si="18">D27-SUM(D28:D34)</f>
        <v>16008</v>
      </c>
      <c r="E35" s="168">
        <f t="shared" si="18"/>
        <v>81272</v>
      </c>
      <c r="F35" s="168">
        <f t="shared" ref="F35:H35" si="19">F27-SUM(F28:F34)</f>
        <v>100472</v>
      </c>
      <c r="G35" s="168">
        <f t="shared" si="19"/>
        <v>115897</v>
      </c>
      <c r="H35" s="168">
        <f t="shared" si="19"/>
        <v>110420</v>
      </c>
      <c r="I35" s="179">
        <f t="shared" si="16"/>
        <v>-4.7257478623260352E-2</v>
      </c>
      <c r="J35" s="169">
        <f t="shared" si="13"/>
        <v>5.897801099450275</v>
      </c>
      <c r="K35" s="168">
        <f>H35-G35</f>
        <v>-5477</v>
      </c>
      <c r="L35" s="168">
        <f t="shared" si="15"/>
        <v>94412</v>
      </c>
      <c r="M35" s="169">
        <f t="shared" si="12"/>
        <v>8.3336226428195145E-2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249277</v>
      </c>
      <c r="D37" s="175">
        <v>31048</v>
      </c>
      <c r="E37" s="175">
        <v>265756</v>
      </c>
      <c r="F37" s="175">
        <v>318583</v>
      </c>
      <c r="G37" s="175">
        <v>337344</v>
      </c>
      <c r="H37" s="175">
        <v>346975</v>
      </c>
      <c r="I37" s="176">
        <f>IFERROR(H37/G37-1,"-")</f>
        <v>2.8549492506165786E-2</v>
      </c>
      <c r="J37" s="176">
        <f>IFERROR(H37/D37-1,"-")</f>
        <v>10.175438031435197</v>
      </c>
      <c r="K37" s="175">
        <f>H37-G37</f>
        <v>9631</v>
      </c>
      <c r="L37" s="175">
        <f>H37-D37</f>
        <v>315927</v>
      </c>
      <c r="M37" s="176">
        <f t="shared" ref="M37:M49" si="20">H37/H$9</f>
        <v>0.26186911035068838</v>
      </c>
    </row>
    <row r="38" spans="2:13" x14ac:dyDescent="0.25">
      <c r="B38" s="158" t="s">
        <v>97</v>
      </c>
      <c r="C38" s="159">
        <v>13953</v>
      </c>
      <c r="D38" s="159">
        <v>9125</v>
      </c>
      <c r="E38" s="159">
        <v>15766</v>
      </c>
      <c r="F38" s="159">
        <v>16153</v>
      </c>
      <c r="G38" s="159">
        <v>18063</v>
      </c>
      <c r="H38" s="159">
        <v>16843</v>
      </c>
      <c r="I38" s="177">
        <f>IFERROR(H38/G38-1,"-")</f>
        <v>-6.7541382937496564E-2</v>
      </c>
      <c r="J38" s="160">
        <f t="shared" ref="J38:J49" si="21">IFERROR(H38/D38-1,"-")</f>
        <v>0.84580821917808224</v>
      </c>
      <c r="K38" s="159">
        <f t="shared" ref="K38:K48" si="22">H38-G38</f>
        <v>-1220</v>
      </c>
      <c r="L38" s="159">
        <f t="shared" ref="L38:L49" si="23">H38-D38</f>
        <v>7718</v>
      </c>
      <c r="M38" s="160">
        <f t="shared" si="20"/>
        <v>1.2711755675874759E-2</v>
      </c>
    </row>
    <row r="39" spans="2:13" x14ac:dyDescent="0.25">
      <c r="B39" s="162" t="s">
        <v>103</v>
      </c>
      <c r="C39" s="163">
        <v>5079</v>
      </c>
      <c r="D39" s="163">
        <v>7270</v>
      </c>
      <c r="E39" s="163">
        <v>6458</v>
      </c>
      <c r="F39" s="163">
        <v>4860</v>
      </c>
      <c r="G39" s="163">
        <v>6854</v>
      </c>
      <c r="H39" s="163">
        <v>5817</v>
      </c>
      <c r="I39" s="178">
        <f>IFERROR(H39/G39-1,"-")</f>
        <v>-0.15129851181791654</v>
      </c>
      <c r="J39" s="164">
        <f t="shared" si="21"/>
        <v>-0.19986244841815681</v>
      </c>
      <c r="K39" s="163">
        <f t="shared" si="22"/>
        <v>-1037</v>
      </c>
      <c r="L39" s="163">
        <f t="shared" si="23"/>
        <v>-1453</v>
      </c>
      <c r="M39" s="164">
        <f t="shared" si="20"/>
        <v>4.3902085594349858E-3</v>
      </c>
    </row>
    <row r="40" spans="2:13" x14ac:dyDescent="0.25">
      <c r="B40" s="162" t="s">
        <v>100</v>
      </c>
      <c r="C40" s="163">
        <v>8874</v>
      </c>
      <c r="D40" s="163">
        <v>1855</v>
      </c>
      <c r="E40" s="163">
        <v>9308</v>
      </c>
      <c r="F40" s="163">
        <v>11293</v>
      </c>
      <c r="G40" s="163">
        <v>11209</v>
      </c>
      <c r="H40" s="163">
        <v>11026</v>
      </c>
      <c r="I40" s="178">
        <f>IFERROR(H40/G40-1,"-")</f>
        <v>-1.6326166473369597E-2</v>
      </c>
      <c r="J40" s="164">
        <f t="shared" si="21"/>
        <v>4.9439353099730461</v>
      </c>
      <c r="K40" s="163">
        <f t="shared" si="22"/>
        <v>-183</v>
      </c>
      <c r="L40" s="163">
        <f t="shared" si="23"/>
        <v>9171</v>
      </c>
      <c r="M40" s="164">
        <f t="shared" si="20"/>
        <v>8.3215471164397731E-3</v>
      </c>
    </row>
    <row r="41" spans="2:13" x14ac:dyDescent="0.25">
      <c r="B41" s="158" t="s">
        <v>107</v>
      </c>
      <c r="C41" s="159">
        <v>235324</v>
      </c>
      <c r="D41" s="159">
        <v>21923</v>
      </c>
      <c r="E41" s="159">
        <v>249990</v>
      </c>
      <c r="F41" s="159">
        <v>302430</v>
      </c>
      <c r="G41" s="159">
        <v>319281</v>
      </c>
      <c r="H41" s="159">
        <v>330132</v>
      </c>
      <c r="I41" s="177">
        <f>IFERROR(H41/G41-1,"-")</f>
        <v>3.3985736702152547E-2</v>
      </c>
      <c r="J41" s="160">
        <f t="shared" si="21"/>
        <v>14.058705469141996</v>
      </c>
      <c r="K41" s="159">
        <f t="shared" si="22"/>
        <v>10851</v>
      </c>
      <c r="L41" s="159">
        <f t="shared" si="23"/>
        <v>308209</v>
      </c>
      <c r="M41" s="160">
        <f t="shared" si="20"/>
        <v>0.24915735467481362</v>
      </c>
    </row>
    <row r="42" spans="2:13" x14ac:dyDescent="0.25">
      <c r="B42" s="162" t="s">
        <v>110</v>
      </c>
      <c r="C42" s="163">
        <v>106790</v>
      </c>
      <c r="D42" s="163">
        <v>1013</v>
      </c>
      <c r="E42" s="163">
        <v>102995</v>
      </c>
      <c r="F42" s="163">
        <v>134663</v>
      </c>
      <c r="G42" s="163">
        <v>143447</v>
      </c>
      <c r="H42" s="163">
        <v>150193</v>
      </c>
      <c r="I42" s="178">
        <f t="shared" ref="I42:I49" si="24">IFERROR(H42/G42-1,"-")</f>
        <v>4.7027822122456486E-2</v>
      </c>
      <c r="J42" s="164">
        <f t="shared" si="21"/>
        <v>147.2655478775913</v>
      </c>
      <c r="K42" s="163">
        <f t="shared" si="22"/>
        <v>6746</v>
      </c>
      <c r="L42" s="163">
        <f t="shared" si="23"/>
        <v>149180</v>
      </c>
      <c r="M42" s="164">
        <f t="shared" si="20"/>
        <v>0.11335372084703779</v>
      </c>
    </row>
    <row r="43" spans="2:13" x14ac:dyDescent="0.25">
      <c r="B43" s="162" t="s">
        <v>113</v>
      </c>
      <c r="C43" s="163">
        <v>11703</v>
      </c>
      <c r="D43" s="163">
        <v>1857</v>
      </c>
      <c r="E43" s="163">
        <v>10061</v>
      </c>
      <c r="F43" s="163">
        <v>13840</v>
      </c>
      <c r="G43" s="163">
        <v>14017</v>
      </c>
      <c r="H43" s="163">
        <v>13661</v>
      </c>
      <c r="I43" s="178">
        <f t="shared" si="24"/>
        <v>-2.5397731326246675E-2</v>
      </c>
      <c r="J43" s="164">
        <f t="shared" si="21"/>
        <v>6.3564889606892834</v>
      </c>
      <c r="K43" s="163">
        <f t="shared" si="22"/>
        <v>-356</v>
      </c>
      <c r="L43" s="163">
        <f t="shared" si="23"/>
        <v>11804</v>
      </c>
      <c r="M43" s="164">
        <f t="shared" si="20"/>
        <v>1.031023536710355E-2</v>
      </c>
    </row>
    <row r="44" spans="2:13" x14ac:dyDescent="0.25">
      <c r="B44" s="162" t="s">
        <v>116</v>
      </c>
      <c r="C44" s="163">
        <v>5799</v>
      </c>
      <c r="D44" s="163">
        <v>3226</v>
      </c>
      <c r="E44" s="163">
        <v>6731</v>
      </c>
      <c r="F44" s="163">
        <v>7399</v>
      </c>
      <c r="G44" s="163">
        <v>7370</v>
      </c>
      <c r="H44" s="163">
        <v>8309</v>
      </c>
      <c r="I44" s="178">
        <f t="shared" si="24"/>
        <v>0.12740841248303925</v>
      </c>
      <c r="J44" s="164">
        <f t="shared" si="21"/>
        <v>1.5756354618722876</v>
      </c>
      <c r="K44" s="163">
        <f t="shared" si="22"/>
        <v>939</v>
      </c>
      <c r="L44" s="163">
        <f t="shared" si="23"/>
        <v>5083</v>
      </c>
      <c r="M44" s="164">
        <f t="shared" si="20"/>
        <v>6.2709717930798181E-3</v>
      </c>
    </row>
    <row r="45" spans="2:13" x14ac:dyDescent="0.25">
      <c r="B45" s="162" t="s">
        <v>123</v>
      </c>
      <c r="C45" s="163">
        <v>10447</v>
      </c>
      <c r="D45" s="163">
        <v>473</v>
      </c>
      <c r="E45" s="163">
        <v>13329</v>
      </c>
      <c r="F45" s="163">
        <v>12411</v>
      </c>
      <c r="G45" s="163">
        <v>12858</v>
      </c>
      <c r="H45" s="163">
        <v>13066</v>
      </c>
      <c r="I45" s="178">
        <f t="shared" si="24"/>
        <v>1.617669933115562E-2</v>
      </c>
      <c r="J45" s="164">
        <f t="shared" si="21"/>
        <v>26.623678646934462</v>
      </c>
      <c r="K45" s="163">
        <f t="shared" si="22"/>
        <v>208</v>
      </c>
      <c r="L45" s="163">
        <f t="shared" si="23"/>
        <v>12593</v>
      </c>
      <c r="M45" s="164">
        <f t="shared" si="20"/>
        <v>9.8611767298568895E-3</v>
      </c>
    </row>
    <row r="46" spans="2:13" x14ac:dyDescent="0.25">
      <c r="B46" s="162" t="s">
        <v>119</v>
      </c>
      <c r="C46" s="163">
        <v>9027</v>
      </c>
      <c r="D46" s="163">
        <v>408</v>
      </c>
      <c r="E46" s="163">
        <v>8810</v>
      </c>
      <c r="F46" s="163">
        <v>10099</v>
      </c>
      <c r="G46" s="163">
        <v>11855</v>
      </c>
      <c r="H46" s="163">
        <v>9458</v>
      </c>
      <c r="I46" s="178">
        <f t="shared" si="24"/>
        <v>-0.20219316743989879</v>
      </c>
      <c r="J46" s="164">
        <f t="shared" si="21"/>
        <v>22.181372549019606</v>
      </c>
      <c r="K46" s="163">
        <f t="shared" si="22"/>
        <v>-2397</v>
      </c>
      <c r="L46" s="163">
        <f t="shared" si="23"/>
        <v>9050</v>
      </c>
      <c r="M46" s="164">
        <f t="shared" si="20"/>
        <v>7.1381455312250468E-3</v>
      </c>
    </row>
    <row r="47" spans="2:13" x14ac:dyDescent="0.25">
      <c r="B47" s="162" t="s">
        <v>128</v>
      </c>
      <c r="C47" s="163">
        <v>9587</v>
      </c>
      <c r="D47" s="163">
        <v>155</v>
      </c>
      <c r="E47" s="163">
        <v>10038</v>
      </c>
      <c r="F47" s="163">
        <v>11569</v>
      </c>
      <c r="G47" s="163">
        <v>10852</v>
      </c>
      <c r="H47" s="163">
        <v>10523</v>
      </c>
      <c r="I47" s="178">
        <f t="shared" si="24"/>
        <v>-3.031699225949136E-2</v>
      </c>
      <c r="J47" s="164">
        <f t="shared" si="21"/>
        <v>66.890322580645162</v>
      </c>
      <c r="K47" s="163">
        <f t="shared" si="22"/>
        <v>-329</v>
      </c>
      <c r="L47" s="163">
        <f t="shared" si="23"/>
        <v>10368</v>
      </c>
      <c r="M47" s="164">
        <f t="shared" si="20"/>
        <v>7.9419227558766309E-3</v>
      </c>
    </row>
    <row r="48" spans="2:13" x14ac:dyDescent="0.25">
      <c r="B48" s="162" t="s">
        <v>131</v>
      </c>
      <c r="C48" s="163">
        <v>15367</v>
      </c>
      <c r="D48" s="163">
        <v>1387</v>
      </c>
      <c r="E48" s="163">
        <v>9527</v>
      </c>
      <c r="F48" s="163">
        <v>11670</v>
      </c>
      <c r="G48" s="163">
        <v>13351</v>
      </c>
      <c r="H48" s="163">
        <v>9911</v>
      </c>
      <c r="I48" s="178">
        <f t="shared" si="24"/>
        <v>-0.25765860235188376</v>
      </c>
      <c r="J48" s="164">
        <f t="shared" si="21"/>
        <v>6.14563806777217</v>
      </c>
      <c r="K48" s="163">
        <f t="shared" si="22"/>
        <v>-3440</v>
      </c>
      <c r="L48" s="163">
        <f t="shared" si="23"/>
        <v>8524</v>
      </c>
      <c r="M48" s="164">
        <f t="shared" si="20"/>
        <v>7.4800338718514952E-3</v>
      </c>
    </row>
    <row r="49" spans="2:13" x14ac:dyDescent="0.25">
      <c r="B49" s="167" t="s">
        <v>145</v>
      </c>
      <c r="C49" s="168">
        <f t="shared" ref="C49" si="25">C41-SUM(C42:C48)</f>
        <v>66604</v>
      </c>
      <c r="D49" s="168">
        <f t="shared" ref="D49:E49" si="26">D41-SUM(D42:D48)</f>
        <v>13404</v>
      </c>
      <c r="E49" s="168">
        <f t="shared" si="26"/>
        <v>88499</v>
      </c>
      <c r="F49" s="168">
        <f t="shared" ref="F49:H49" si="27">F41-SUM(F42:F48)</f>
        <v>100779</v>
      </c>
      <c r="G49" s="168">
        <f t="shared" si="27"/>
        <v>105531</v>
      </c>
      <c r="H49" s="168">
        <f t="shared" si="27"/>
        <v>115011</v>
      </c>
      <c r="I49" s="179">
        <f t="shared" si="24"/>
        <v>8.983142394178012E-2</v>
      </c>
      <c r="J49" s="169">
        <f t="shared" si="21"/>
        <v>7.5803491495076099</v>
      </c>
      <c r="K49" s="168">
        <f>H49-G49</f>
        <v>9480</v>
      </c>
      <c r="L49" s="168">
        <f t="shared" si="23"/>
        <v>101607</v>
      </c>
      <c r="M49" s="169">
        <f t="shared" si="20"/>
        <v>8.6801147778782395E-2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10070</v>
      </c>
      <c r="D51" s="175">
        <v>1769</v>
      </c>
      <c r="E51" s="175">
        <v>8929</v>
      </c>
      <c r="F51" s="175">
        <v>16303</v>
      </c>
      <c r="G51" s="175">
        <v>15109</v>
      </c>
      <c r="H51" s="175">
        <v>12609</v>
      </c>
      <c r="I51" s="176">
        <f>IFERROR(H51/G51-1,"-")</f>
        <v>-0.16546429280561259</v>
      </c>
      <c r="J51" s="176">
        <f>IFERROR(H51/D51-1,"-")</f>
        <v>6.1277557942340302</v>
      </c>
      <c r="K51" s="175">
        <f>H51-G51</f>
        <v>-2500</v>
      </c>
      <c r="L51" s="175">
        <f>H51-D51</f>
        <v>10840</v>
      </c>
      <c r="M51" s="176">
        <f t="shared" ref="M51:M63" si="28">H51/H$9</f>
        <v>9.5162695076355056E-3</v>
      </c>
    </row>
    <row r="52" spans="2:13" x14ac:dyDescent="0.25">
      <c r="B52" s="158" t="s">
        <v>97</v>
      </c>
      <c r="C52" s="159">
        <v>1123</v>
      </c>
      <c r="D52" s="159">
        <v>312</v>
      </c>
      <c r="E52" s="159">
        <v>750</v>
      </c>
      <c r="F52" s="159">
        <v>6615</v>
      </c>
      <c r="G52" s="159">
        <v>3821</v>
      </c>
      <c r="H52" s="159">
        <v>2213</v>
      </c>
      <c r="I52" s="177">
        <f>IFERROR(H52/G52-1,"-")</f>
        <v>-0.42083224286835907</v>
      </c>
      <c r="J52" s="160">
        <f t="shared" ref="J52:J63" si="29">IFERROR(H52/D52-1,"-")</f>
        <v>6.0929487179487181</v>
      </c>
      <c r="K52" s="159">
        <f t="shared" ref="K52:K62" si="30">H52-G52</f>
        <v>-1608</v>
      </c>
      <c r="L52" s="159">
        <f t="shared" ref="L52:L63" si="31">H52-D52</f>
        <v>1901</v>
      </c>
      <c r="M52" s="160">
        <f t="shared" si="28"/>
        <v>1.6701962423980787E-3</v>
      </c>
    </row>
    <row r="53" spans="2:13" x14ac:dyDescent="0.25">
      <c r="B53" s="162" t="s">
        <v>103</v>
      </c>
      <c r="C53" s="163">
        <v>538</v>
      </c>
      <c r="D53" s="163">
        <v>116</v>
      </c>
      <c r="E53" s="163">
        <v>199</v>
      </c>
      <c r="F53" s="163">
        <v>4805</v>
      </c>
      <c r="G53" s="163">
        <v>2372</v>
      </c>
      <c r="H53" s="163">
        <v>1304</v>
      </c>
      <c r="I53" s="178">
        <f>IFERROR(H53/G53-1,"-")</f>
        <v>-0.4502529510961214</v>
      </c>
      <c r="J53" s="164">
        <f t="shared" si="29"/>
        <v>10.241379310344827</v>
      </c>
      <c r="K53" s="163">
        <f t="shared" si="30"/>
        <v>-1068</v>
      </c>
      <c r="L53" s="163">
        <f t="shared" si="31"/>
        <v>1188</v>
      </c>
      <c r="M53" s="164">
        <f t="shared" si="28"/>
        <v>9.8415539994898085E-4</v>
      </c>
    </row>
    <row r="54" spans="2:13" x14ac:dyDescent="0.25">
      <c r="B54" s="162" t="s">
        <v>100</v>
      </c>
      <c r="C54" s="163">
        <v>585</v>
      </c>
      <c r="D54" s="163">
        <v>196</v>
      </c>
      <c r="E54" s="163">
        <v>551</v>
      </c>
      <c r="F54" s="163">
        <v>1810</v>
      </c>
      <c r="G54" s="163">
        <v>1449</v>
      </c>
      <c r="H54" s="163">
        <v>909</v>
      </c>
      <c r="I54" s="178">
        <f>IFERROR(H54/G54-1,"-")</f>
        <v>-0.37267080745341619</v>
      </c>
      <c r="J54" s="164">
        <f t="shared" si="29"/>
        <v>3.6377551020408161</v>
      </c>
      <c r="K54" s="163">
        <f t="shared" si="30"/>
        <v>-540</v>
      </c>
      <c r="L54" s="163">
        <f t="shared" si="31"/>
        <v>713</v>
      </c>
      <c r="M54" s="164">
        <f t="shared" si="28"/>
        <v>6.8604084244909785E-4</v>
      </c>
    </row>
    <row r="55" spans="2:13" x14ac:dyDescent="0.25">
      <c r="B55" s="158" t="s">
        <v>107</v>
      </c>
      <c r="C55" s="159">
        <v>8947</v>
      </c>
      <c r="D55" s="159">
        <v>1457</v>
      </c>
      <c r="E55" s="159">
        <v>8179</v>
      </c>
      <c r="F55" s="159">
        <v>9688</v>
      </c>
      <c r="G55" s="159">
        <v>11288</v>
      </c>
      <c r="H55" s="159">
        <v>10396</v>
      </c>
      <c r="I55" s="177">
        <f>IFERROR(H55/G55-1,"-")</f>
        <v>-7.9021970233876693E-2</v>
      </c>
      <c r="J55" s="160">
        <f t="shared" si="29"/>
        <v>6.1352093342484562</v>
      </c>
      <c r="K55" s="159">
        <f t="shared" si="30"/>
        <v>-892</v>
      </c>
      <c r="L55" s="159">
        <f t="shared" si="31"/>
        <v>8939</v>
      </c>
      <c r="M55" s="160">
        <f t="shared" si="28"/>
        <v>7.8460732652374278E-3</v>
      </c>
    </row>
    <row r="56" spans="2:13" x14ac:dyDescent="0.25">
      <c r="B56" s="162" t="s">
        <v>110</v>
      </c>
      <c r="C56" s="163">
        <v>2897</v>
      </c>
      <c r="D56" s="163">
        <v>30</v>
      </c>
      <c r="E56" s="163">
        <v>2645</v>
      </c>
      <c r="F56" s="163">
        <v>2687</v>
      </c>
      <c r="G56" s="163">
        <v>2982</v>
      </c>
      <c r="H56" s="163">
        <v>3417</v>
      </c>
      <c r="I56" s="178">
        <f t="shared" ref="I56:I63" si="32">IFERROR(H56/G56-1,"-")</f>
        <v>0.14587525150905423</v>
      </c>
      <c r="J56" s="164">
        <f t="shared" si="29"/>
        <v>112.9</v>
      </c>
      <c r="K56" s="163">
        <f t="shared" si="30"/>
        <v>435</v>
      </c>
      <c r="L56" s="163">
        <f t="shared" si="31"/>
        <v>3387</v>
      </c>
      <c r="M56" s="164">
        <f t="shared" si="28"/>
        <v>2.5788796024736717E-3</v>
      </c>
    </row>
    <row r="57" spans="2:13" x14ac:dyDescent="0.25">
      <c r="B57" s="162" t="s">
        <v>113</v>
      </c>
      <c r="C57" s="163">
        <v>2253</v>
      </c>
      <c r="D57" s="163">
        <v>629</v>
      </c>
      <c r="E57" s="163">
        <v>2204</v>
      </c>
      <c r="F57" s="163">
        <v>1947</v>
      </c>
      <c r="G57" s="163">
        <v>2732</v>
      </c>
      <c r="H57" s="163">
        <v>2392</v>
      </c>
      <c r="I57" s="178">
        <f t="shared" si="32"/>
        <v>-0.1244509516837482</v>
      </c>
      <c r="J57" s="164">
        <f t="shared" si="29"/>
        <v>2.8028616852146264</v>
      </c>
      <c r="K57" s="163">
        <f t="shared" si="30"/>
        <v>-340</v>
      </c>
      <c r="L57" s="163">
        <f t="shared" si="31"/>
        <v>1763</v>
      </c>
      <c r="M57" s="164">
        <f t="shared" si="28"/>
        <v>1.8052911937714434E-3</v>
      </c>
    </row>
    <row r="58" spans="2:13" x14ac:dyDescent="0.25">
      <c r="B58" s="162" t="s">
        <v>116</v>
      </c>
      <c r="C58" s="163">
        <v>449</v>
      </c>
      <c r="D58" s="163">
        <v>213</v>
      </c>
      <c r="E58" s="163">
        <v>521</v>
      </c>
      <c r="F58" s="163">
        <v>973</v>
      </c>
      <c r="G58" s="163">
        <v>880</v>
      </c>
      <c r="H58" s="163">
        <v>591</v>
      </c>
      <c r="I58" s="178">
        <f t="shared" si="32"/>
        <v>-0.32840909090909087</v>
      </c>
      <c r="J58" s="164">
        <f t="shared" si="29"/>
        <v>1.7746478873239435</v>
      </c>
      <c r="K58" s="163">
        <f t="shared" si="30"/>
        <v>-289</v>
      </c>
      <c r="L58" s="163">
        <f t="shared" si="31"/>
        <v>378</v>
      </c>
      <c r="M58" s="164">
        <f t="shared" si="28"/>
        <v>4.4603975565172372E-4</v>
      </c>
    </row>
    <row r="59" spans="2:13" x14ac:dyDescent="0.25">
      <c r="B59" s="162" t="s">
        <v>123</v>
      </c>
      <c r="C59" s="163">
        <v>218</v>
      </c>
      <c r="D59" s="163">
        <v>24</v>
      </c>
      <c r="E59" s="163">
        <v>273</v>
      </c>
      <c r="F59" s="163">
        <v>247</v>
      </c>
      <c r="G59" s="163">
        <v>421</v>
      </c>
      <c r="H59" s="163">
        <v>349</v>
      </c>
      <c r="I59" s="178">
        <f t="shared" si="32"/>
        <v>-0.17102137767220904</v>
      </c>
      <c r="J59" s="164">
        <f t="shared" si="29"/>
        <v>13.541666666666666</v>
      </c>
      <c r="K59" s="163">
        <f t="shared" si="30"/>
        <v>-72</v>
      </c>
      <c r="L59" s="163">
        <f t="shared" si="31"/>
        <v>325</v>
      </c>
      <c r="M59" s="164">
        <f t="shared" si="28"/>
        <v>2.6339741915812451E-4</v>
      </c>
    </row>
    <row r="60" spans="2:13" x14ac:dyDescent="0.25">
      <c r="B60" s="162" t="s">
        <v>119</v>
      </c>
      <c r="C60" s="163">
        <v>187</v>
      </c>
      <c r="D60" s="163">
        <v>38</v>
      </c>
      <c r="E60" s="163">
        <v>253</v>
      </c>
      <c r="F60" s="163">
        <v>237</v>
      </c>
      <c r="G60" s="163">
        <v>335</v>
      </c>
      <c r="H60" s="163">
        <v>315</v>
      </c>
      <c r="I60" s="178">
        <f t="shared" si="32"/>
        <v>-5.9701492537313383E-2</v>
      </c>
      <c r="J60" s="164">
        <f t="shared" si="29"/>
        <v>7.2894736842105257</v>
      </c>
      <c r="K60" s="163">
        <f t="shared" si="30"/>
        <v>-20</v>
      </c>
      <c r="L60" s="163">
        <f t="shared" si="31"/>
        <v>277</v>
      </c>
      <c r="M60" s="164">
        <f t="shared" si="28"/>
        <v>2.3773692560117253E-4</v>
      </c>
    </row>
    <row r="61" spans="2:13" x14ac:dyDescent="0.25">
      <c r="B61" s="162" t="s">
        <v>128</v>
      </c>
      <c r="C61" s="163">
        <v>136</v>
      </c>
      <c r="D61" s="163">
        <v>11</v>
      </c>
      <c r="E61" s="163">
        <v>39</v>
      </c>
      <c r="F61" s="163">
        <v>131</v>
      </c>
      <c r="G61" s="163">
        <v>76</v>
      </c>
      <c r="H61" s="163">
        <v>145</v>
      </c>
      <c r="I61" s="178">
        <f t="shared" si="32"/>
        <v>0.90789473684210531</v>
      </c>
      <c r="J61" s="164">
        <f t="shared" si="29"/>
        <v>12.181818181818182</v>
      </c>
      <c r="K61" s="163">
        <f t="shared" si="30"/>
        <v>69</v>
      </c>
      <c r="L61" s="163">
        <f t="shared" si="31"/>
        <v>134</v>
      </c>
      <c r="M61" s="164">
        <f t="shared" si="28"/>
        <v>1.0943445781641276E-4</v>
      </c>
    </row>
    <row r="62" spans="2:13" x14ac:dyDescent="0.25">
      <c r="B62" s="162" t="s">
        <v>131</v>
      </c>
      <c r="C62" s="163">
        <v>201</v>
      </c>
      <c r="D62" s="163">
        <v>10</v>
      </c>
      <c r="E62" s="163">
        <v>79</v>
      </c>
      <c r="F62" s="163">
        <v>119</v>
      </c>
      <c r="G62" s="163">
        <v>77</v>
      </c>
      <c r="H62" s="163">
        <v>105</v>
      </c>
      <c r="I62" s="178">
        <f t="shared" si="32"/>
        <v>0.36363636363636354</v>
      </c>
      <c r="J62" s="164">
        <f t="shared" si="29"/>
        <v>9.5</v>
      </c>
      <c r="K62" s="163">
        <f t="shared" si="30"/>
        <v>28</v>
      </c>
      <c r="L62" s="163">
        <f t="shared" si="31"/>
        <v>95</v>
      </c>
      <c r="M62" s="164">
        <f t="shared" si="28"/>
        <v>7.9245641867057515E-5</v>
      </c>
    </row>
    <row r="63" spans="2:13" x14ac:dyDescent="0.25">
      <c r="B63" s="167" t="s">
        <v>145</v>
      </c>
      <c r="C63" s="168">
        <f t="shared" ref="C63" si="33">C55-SUM(C56:C62)</f>
        <v>2606</v>
      </c>
      <c r="D63" s="168">
        <f t="shared" ref="D63:E63" si="34">D55-SUM(D56:D62)</f>
        <v>502</v>
      </c>
      <c r="E63" s="168">
        <f t="shared" si="34"/>
        <v>2165</v>
      </c>
      <c r="F63" s="168">
        <f t="shared" ref="F63:H63" si="35">F55-SUM(F56:F62)</f>
        <v>3347</v>
      </c>
      <c r="G63" s="168">
        <f t="shared" si="35"/>
        <v>3785</v>
      </c>
      <c r="H63" s="168">
        <f t="shared" si="35"/>
        <v>3082</v>
      </c>
      <c r="I63" s="179">
        <f t="shared" si="32"/>
        <v>-0.18573315719947159</v>
      </c>
      <c r="J63" s="169">
        <f t="shared" si="29"/>
        <v>5.1394422310756971</v>
      </c>
      <c r="K63" s="168">
        <f>H63-G63</f>
        <v>-703</v>
      </c>
      <c r="L63" s="168">
        <f t="shared" si="31"/>
        <v>2580</v>
      </c>
      <c r="M63" s="169">
        <f t="shared" si="28"/>
        <v>2.3260482688978214E-3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24073</v>
      </c>
      <c r="D65" s="175">
        <v>5741</v>
      </c>
      <c r="E65" s="175">
        <v>31135</v>
      </c>
      <c r="F65" s="175">
        <v>52473</v>
      </c>
      <c r="G65" s="175">
        <v>60722</v>
      </c>
      <c r="H65" s="175">
        <v>46214</v>
      </c>
      <c r="I65" s="176">
        <f>IFERROR(H65/G65-1,"-")</f>
        <v>-0.23892493659629133</v>
      </c>
      <c r="J65" s="176">
        <f>IFERROR(H65/D65-1,"-")</f>
        <v>7.0498171050339664</v>
      </c>
      <c r="K65" s="175">
        <f>H65-G65</f>
        <v>-14508</v>
      </c>
      <c r="L65" s="175">
        <f>H65-D65</f>
        <v>40473</v>
      </c>
      <c r="M65" s="176">
        <f t="shared" ref="M65:M77" si="36">H65/H$9</f>
        <v>3.4878648507087578E-2</v>
      </c>
    </row>
    <row r="66" spans="2:13" x14ac:dyDescent="0.25">
      <c r="B66" s="158" t="s">
        <v>97</v>
      </c>
      <c r="C66" s="159">
        <v>5545</v>
      </c>
      <c r="D66" s="159">
        <v>3067</v>
      </c>
      <c r="E66" s="159">
        <v>6446</v>
      </c>
      <c r="F66" s="159">
        <v>5860</v>
      </c>
      <c r="G66" s="159">
        <v>8520</v>
      </c>
      <c r="H66" s="159">
        <v>6117</v>
      </c>
      <c r="I66" s="177">
        <f>IFERROR(H66/G66-1,"-")</f>
        <v>-0.28204225352112677</v>
      </c>
      <c r="J66" s="160">
        <f t="shared" ref="J66:J77" si="37">IFERROR(H66/D66-1,"-")</f>
        <v>0.99445712422562771</v>
      </c>
      <c r="K66" s="159">
        <f t="shared" ref="K66:K76" si="38">H66-G66</f>
        <v>-2403</v>
      </c>
      <c r="L66" s="159">
        <f t="shared" ref="L66:L77" si="39">H66-D66</f>
        <v>3050</v>
      </c>
      <c r="M66" s="160">
        <f t="shared" si="36"/>
        <v>4.6166246790551504E-3</v>
      </c>
    </row>
    <row r="67" spans="2:13" x14ac:dyDescent="0.25">
      <c r="B67" s="162" t="s">
        <v>103</v>
      </c>
      <c r="C67" s="163">
        <v>2263</v>
      </c>
      <c r="D67" s="163">
        <v>3016</v>
      </c>
      <c r="E67" s="163">
        <v>4002</v>
      </c>
      <c r="F67" s="163">
        <v>4353</v>
      </c>
      <c r="G67" s="163">
        <v>4437</v>
      </c>
      <c r="H67" s="163">
        <v>1861</v>
      </c>
      <c r="I67" s="178">
        <f>IFERROR(H67/G67-1,"-")</f>
        <v>-0.58057245886860498</v>
      </c>
      <c r="J67" s="164">
        <f t="shared" si="37"/>
        <v>-0.38295755968169765</v>
      </c>
      <c r="K67" s="163">
        <f t="shared" si="38"/>
        <v>-2576</v>
      </c>
      <c r="L67" s="163">
        <f t="shared" si="39"/>
        <v>-1155</v>
      </c>
      <c r="M67" s="164">
        <f t="shared" si="36"/>
        <v>1.4045346620437528E-3</v>
      </c>
    </row>
    <row r="68" spans="2:13" x14ac:dyDescent="0.25">
      <c r="B68" s="162" t="s">
        <v>100</v>
      </c>
      <c r="C68" s="163">
        <v>3282</v>
      </c>
      <c r="D68" s="163">
        <v>51</v>
      </c>
      <c r="E68" s="163">
        <v>2444</v>
      </c>
      <c r="F68" s="163">
        <v>1507</v>
      </c>
      <c r="G68" s="163">
        <v>4083</v>
      </c>
      <c r="H68" s="163">
        <v>4256</v>
      </c>
      <c r="I68" s="178">
        <f>IFERROR(H68/G68-1,"-")</f>
        <v>4.2370805780063581E-2</v>
      </c>
      <c r="J68" s="164">
        <f t="shared" si="37"/>
        <v>82.450980392156865</v>
      </c>
      <c r="K68" s="163">
        <f t="shared" si="38"/>
        <v>173</v>
      </c>
      <c r="L68" s="163">
        <f t="shared" si="39"/>
        <v>4205</v>
      </c>
      <c r="M68" s="164">
        <f t="shared" si="36"/>
        <v>3.2120900170113978E-3</v>
      </c>
    </row>
    <row r="69" spans="2:13" x14ac:dyDescent="0.25">
      <c r="B69" s="158" t="s">
        <v>107</v>
      </c>
      <c r="C69" s="159">
        <v>18528</v>
      </c>
      <c r="D69" s="159">
        <v>2674</v>
      </c>
      <c r="E69" s="159">
        <v>24689</v>
      </c>
      <c r="F69" s="159">
        <v>46613</v>
      </c>
      <c r="G69" s="159">
        <v>52202</v>
      </c>
      <c r="H69" s="159">
        <v>40097</v>
      </c>
      <c r="I69" s="177">
        <f>IFERROR(H69/G69-1,"-")</f>
        <v>-0.23188766713919007</v>
      </c>
      <c r="J69" s="160">
        <f t="shared" si="37"/>
        <v>13.99513836948392</v>
      </c>
      <c r="K69" s="159">
        <f t="shared" si="38"/>
        <v>-12105</v>
      </c>
      <c r="L69" s="159">
        <f t="shared" si="39"/>
        <v>37423</v>
      </c>
      <c r="M69" s="160">
        <f t="shared" si="36"/>
        <v>3.026202382803243E-2</v>
      </c>
    </row>
    <row r="70" spans="2:13" x14ac:dyDescent="0.25">
      <c r="B70" s="162" t="s">
        <v>110</v>
      </c>
      <c r="C70" s="163">
        <v>7372</v>
      </c>
      <c r="D70" s="163">
        <v>5</v>
      </c>
      <c r="E70" s="163">
        <v>8817</v>
      </c>
      <c r="F70" s="163">
        <v>16057</v>
      </c>
      <c r="G70" s="163">
        <v>18934</v>
      </c>
      <c r="H70" s="163">
        <v>18106</v>
      </c>
      <c r="I70" s="178">
        <f t="shared" ref="I70:I77" si="40">IFERROR(H70/G70-1,"-")</f>
        <v>-4.3730854547375131E-2</v>
      </c>
      <c r="J70" s="164">
        <f t="shared" si="37"/>
        <v>3620.2</v>
      </c>
      <c r="K70" s="163">
        <f t="shared" si="38"/>
        <v>-828</v>
      </c>
      <c r="L70" s="163">
        <f t="shared" si="39"/>
        <v>18101</v>
      </c>
      <c r="M70" s="164">
        <f t="shared" si="36"/>
        <v>1.366496753947565E-2</v>
      </c>
    </row>
    <row r="71" spans="2:13" x14ac:dyDescent="0.25">
      <c r="B71" s="162" t="s">
        <v>113</v>
      </c>
      <c r="C71" s="163">
        <v>2105</v>
      </c>
      <c r="D71" s="163">
        <v>731</v>
      </c>
      <c r="E71" s="163">
        <v>3077</v>
      </c>
      <c r="F71" s="163">
        <v>2561</v>
      </c>
      <c r="G71" s="163">
        <v>4307</v>
      </c>
      <c r="H71" s="163">
        <v>3324</v>
      </c>
      <c r="I71" s="178">
        <f t="shared" si="40"/>
        <v>-0.22823310889250059</v>
      </c>
      <c r="J71" s="164">
        <f t="shared" si="37"/>
        <v>3.5471956224350203</v>
      </c>
      <c r="K71" s="163">
        <f t="shared" si="38"/>
        <v>-983</v>
      </c>
      <c r="L71" s="163">
        <f t="shared" si="39"/>
        <v>2593</v>
      </c>
      <c r="M71" s="164">
        <f t="shared" si="36"/>
        <v>2.5086906053914206E-3</v>
      </c>
    </row>
    <row r="72" spans="2:13" x14ac:dyDescent="0.25">
      <c r="B72" s="162" t="s">
        <v>116</v>
      </c>
      <c r="C72" s="163">
        <v>2465</v>
      </c>
      <c r="D72" s="163">
        <v>449</v>
      </c>
      <c r="E72" s="163">
        <v>2698</v>
      </c>
      <c r="F72" s="163">
        <v>6653</v>
      </c>
      <c r="G72" s="163">
        <v>5012</v>
      </c>
      <c r="H72" s="163">
        <v>2335</v>
      </c>
      <c r="I72" s="178">
        <f t="shared" si="40"/>
        <v>-0.53411811652035124</v>
      </c>
      <c r="J72" s="164">
        <f t="shared" si="37"/>
        <v>4.200445434298441</v>
      </c>
      <c r="K72" s="163">
        <f t="shared" si="38"/>
        <v>-2677</v>
      </c>
      <c r="L72" s="163">
        <f t="shared" si="39"/>
        <v>1886</v>
      </c>
      <c r="M72" s="164">
        <f t="shared" si="36"/>
        <v>1.7622721310436122E-3</v>
      </c>
    </row>
    <row r="73" spans="2:13" x14ac:dyDescent="0.25">
      <c r="B73" s="162" t="s">
        <v>123</v>
      </c>
      <c r="C73" s="163">
        <v>210</v>
      </c>
      <c r="D73" s="163">
        <v>26</v>
      </c>
      <c r="E73" s="163">
        <v>1109</v>
      </c>
      <c r="F73" s="163">
        <v>1109</v>
      </c>
      <c r="G73" s="163">
        <v>2063</v>
      </c>
      <c r="H73" s="163">
        <v>1641</v>
      </c>
      <c r="I73" s="178">
        <f t="shared" si="40"/>
        <v>-0.20455647115850706</v>
      </c>
      <c r="J73" s="164">
        <f t="shared" si="37"/>
        <v>62.115384615384613</v>
      </c>
      <c r="K73" s="163">
        <f t="shared" si="38"/>
        <v>-422</v>
      </c>
      <c r="L73" s="163">
        <f t="shared" si="39"/>
        <v>1615</v>
      </c>
      <c r="M73" s="164">
        <f t="shared" si="36"/>
        <v>1.2384961743222987E-3</v>
      </c>
    </row>
    <row r="74" spans="2:13" x14ac:dyDescent="0.25">
      <c r="B74" s="162" t="s">
        <v>119</v>
      </c>
      <c r="C74" s="163">
        <v>472</v>
      </c>
      <c r="D74" s="163">
        <v>152</v>
      </c>
      <c r="E74" s="163">
        <v>865</v>
      </c>
      <c r="F74" s="163">
        <v>848</v>
      </c>
      <c r="G74" s="163">
        <v>1203</v>
      </c>
      <c r="H74" s="163">
        <v>853</v>
      </c>
      <c r="I74" s="178">
        <f t="shared" si="40"/>
        <v>-0.29093931837073983</v>
      </c>
      <c r="J74" s="164">
        <f t="shared" si="37"/>
        <v>4.6118421052631575</v>
      </c>
      <c r="K74" s="163">
        <f t="shared" si="38"/>
        <v>-350</v>
      </c>
      <c r="L74" s="163">
        <f t="shared" si="39"/>
        <v>701</v>
      </c>
      <c r="M74" s="164">
        <f t="shared" si="36"/>
        <v>6.4377650012000052E-4</v>
      </c>
    </row>
    <row r="75" spans="2:13" x14ac:dyDescent="0.25">
      <c r="B75" s="162" t="s">
        <v>128</v>
      </c>
      <c r="C75" s="163">
        <v>664</v>
      </c>
      <c r="D75" s="163">
        <v>0</v>
      </c>
      <c r="E75" s="163">
        <v>902</v>
      </c>
      <c r="F75" s="163">
        <v>3009</v>
      </c>
      <c r="G75" s="163">
        <v>2118</v>
      </c>
      <c r="H75" s="163">
        <v>1246</v>
      </c>
      <c r="I75" s="178">
        <f t="shared" si="40"/>
        <v>-0.41170915958451371</v>
      </c>
      <c r="J75" s="164" t="str">
        <f t="shared" si="37"/>
        <v>-</v>
      </c>
      <c r="K75" s="163">
        <f t="shared" si="38"/>
        <v>-872</v>
      </c>
      <c r="L75" s="163">
        <f t="shared" si="39"/>
        <v>1246</v>
      </c>
      <c r="M75" s="164">
        <f t="shared" si="36"/>
        <v>9.4038161682241585E-4</v>
      </c>
    </row>
    <row r="76" spans="2:13" x14ac:dyDescent="0.25">
      <c r="B76" s="162" t="s">
        <v>131</v>
      </c>
      <c r="C76" s="163">
        <v>788</v>
      </c>
      <c r="D76" s="163">
        <v>0</v>
      </c>
      <c r="E76" s="163">
        <v>317</v>
      </c>
      <c r="F76" s="163">
        <v>732</v>
      </c>
      <c r="G76" s="163">
        <v>1342</v>
      </c>
      <c r="H76" s="163">
        <v>1580</v>
      </c>
      <c r="I76" s="178">
        <f t="shared" si="40"/>
        <v>0.17734724292101345</v>
      </c>
      <c r="J76" s="164" t="str">
        <f t="shared" si="37"/>
        <v>-</v>
      </c>
      <c r="K76" s="163">
        <f t="shared" si="38"/>
        <v>238</v>
      </c>
      <c r="L76" s="163">
        <f t="shared" si="39"/>
        <v>1580</v>
      </c>
      <c r="M76" s="164">
        <f t="shared" si="36"/>
        <v>1.192458229999532E-3</v>
      </c>
    </row>
    <row r="77" spans="2:13" x14ac:dyDescent="0.25">
      <c r="B77" s="167" t="s">
        <v>145</v>
      </c>
      <c r="C77" s="168">
        <f t="shared" ref="C77" si="41">C69-SUM(C70:C76)</f>
        <v>4452</v>
      </c>
      <c r="D77" s="168">
        <f t="shared" ref="D77:E77" si="42">D69-SUM(D70:D76)</f>
        <v>1311</v>
      </c>
      <c r="E77" s="168">
        <f t="shared" si="42"/>
        <v>6904</v>
      </c>
      <c r="F77" s="168">
        <f t="shared" ref="F77:H77" si="43">F69-SUM(F70:F76)</f>
        <v>15644</v>
      </c>
      <c r="G77" s="168">
        <f t="shared" si="43"/>
        <v>17223</v>
      </c>
      <c r="H77" s="168">
        <f t="shared" si="43"/>
        <v>11012</v>
      </c>
      <c r="I77" s="179">
        <f t="shared" si="40"/>
        <v>-0.36062242350345464</v>
      </c>
      <c r="J77" s="169">
        <f t="shared" si="37"/>
        <v>7.3996948893974057</v>
      </c>
      <c r="K77" s="168">
        <f>H77-G77</f>
        <v>-6211</v>
      </c>
      <c r="L77" s="168">
        <f t="shared" si="39"/>
        <v>9701</v>
      </c>
      <c r="M77" s="169">
        <f t="shared" si="36"/>
        <v>8.3109810308574974E-3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142242</v>
      </c>
      <c r="D79" s="175">
        <v>18937</v>
      </c>
      <c r="E79" s="175">
        <v>143750</v>
      </c>
      <c r="F79" s="175">
        <v>184347</v>
      </c>
      <c r="G79" s="175">
        <v>207628</v>
      </c>
      <c r="H79" s="175">
        <v>213202</v>
      </c>
      <c r="I79" s="176">
        <f>IFERROR(H79/G79-1,"-")</f>
        <v>2.6846090122719435E-2</v>
      </c>
      <c r="J79" s="176">
        <f>IFERROR(H79/D79-1,"-")</f>
        <v>10.258488672968264</v>
      </c>
      <c r="K79" s="175">
        <f>H79-G79</f>
        <v>5574</v>
      </c>
      <c r="L79" s="175">
        <f>H79-D79</f>
        <v>194265</v>
      </c>
      <c r="M79" s="176">
        <f t="shared" ref="M79:M91" si="44">H79/H$9</f>
        <v>0.1609078984508609</v>
      </c>
    </row>
    <row r="80" spans="2:13" x14ac:dyDescent="0.25">
      <c r="B80" s="158" t="s">
        <v>97</v>
      </c>
      <c r="C80" s="159">
        <v>47060</v>
      </c>
      <c r="D80" s="159">
        <v>8589</v>
      </c>
      <c r="E80" s="159">
        <v>54191</v>
      </c>
      <c r="F80" s="159">
        <v>62046</v>
      </c>
      <c r="G80" s="159">
        <v>60965</v>
      </c>
      <c r="H80" s="159">
        <v>62437</v>
      </c>
      <c r="I80" s="177">
        <f>IFERROR(H80/G80-1,"-")</f>
        <v>2.4145001230214014E-2</v>
      </c>
      <c r="J80" s="160">
        <f t="shared" ref="J80:J91" si="45">IFERROR(H80/D80-1,"-")</f>
        <v>6.2694143672138782</v>
      </c>
      <c r="K80" s="159">
        <f t="shared" ref="K80:K90" si="46">H80-G80</f>
        <v>1472</v>
      </c>
      <c r="L80" s="159">
        <f t="shared" ref="L80:L91" si="47">H80-D80</f>
        <v>53848</v>
      </c>
      <c r="M80" s="160">
        <f t="shared" si="44"/>
        <v>4.7122477535747331E-2</v>
      </c>
    </row>
    <row r="81" spans="2:13" x14ac:dyDescent="0.25">
      <c r="B81" s="162" t="s">
        <v>103</v>
      </c>
      <c r="C81" s="163">
        <v>8752</v>
      </c>
      <c r="D81" s="163">
        <v>4667</v>
      </c>
      <c r="E81" s="163">
        <v>14394</v>
      </c>
      <c r="F81" s="163">
        <v>11792</v>
      </c>
      <c r="G81" s="163">
        <v>12804</v>
      </c>
      <c r="H81" s="163">
        <v>12202</v>
      </c>
      <c r="I81" s="178">
        <f>IFERROR(H81/G81-1,"-")</f>
        <v>-4.7016557325835651E-2</v>
      </c>
      <c r="J81" s="164">
        <f t="shared" si="45"/>
        <v>1.6145275337475895</v>
      </c>
      <c r="K81" s="163">
        <f t="shared" si="46"/>
        <v>-602</v>
      </c>
      <c r="L81" s="163">
        <f t="shared" si="47"/>
        <v>7535</v>
      </c>
      <c r="M81" s="164">
        <f t="shared" si="44"/>
        <v>9.2090983053508164E-3</v>
      </c>
    </row>
    <row r="82" spans="2:13" x14ac:dyDescent="0.25">
      <c r="B82" s="162" t="s">
        <v>100</v>
      </c>
      <c r="C82" s="163">
        <v>38308</v>
      </c>
      <c r="D82" s="163">
        <v>3922</v>
      </c>
      <c r="E82" s="163">
        <v>39797</v>
      </c>
      <c r="F82" s="163">
        <v>50254</v>
      </c>
      <c r="G82" s="163">
        <v>48161</v>
      </c>
      <c r="H82" s="163">
        <v>50235</v>
      </c>
      <c r="I82" s="178">
        <f>IFERROR(H82/G82-1,"-")</f>
        <v>4.3063889869396466E-2</v>
      </c>
      <c r="J82" s="164">
        <f t="shared" si="45"/>
        <v>11.808516063233045</v>
      </c>
      <c r="K82" s="163">
        <f t="shared" si="46"/>
        <v>2074</v>
      </c>
      <c r="L82" s="163">
        <f t="shared" si="47"/>
        <v>46313</v>
      </c>
      <c r="M82" s="164">
        <f t="shared" si="44"/>
        <v>3.7913379230396518E-2</v>
      </c>
    </row>
    <row r="83" spans="2:13" x14ac:dyDescent="0.25">
      <c r="B83" s="158" t="s">
        <v>107</v>
      </c>
      <c r="C83" s="159">
        <v>95182</v>
      </c>
      <c r="D83" s="159">
        <v>10348</v>
      </c>
      <c r="E83" s="159">
        <v>89559</v>
      </c>
      <c r="F83" s="159">
        <v>122301</v>
      </c>
      <c r="G83" s="159">
        <v>146663</v>
      </c>
      <c r="H83" s="159">
        <v>150765</v>
      </c>
      <c r="I83" s="177">
        <f>IFERROR(H83/G83-1,"-")</f>
        <v>2.7968881040207894E-2</v>
      </c>
      <c r="J83" s="160">
        <f t="shared" si="45"/>
        <v>13.569482025512176</v>
      </c>
      <c r="K83" s="159">
        <f t="shared" si="46"/>
        <v>4102</v>
      </c>
      <c r="L83" s="159">
        <f t="shared" si="47"/>
        <v>140417</v>
      </c>
      <c r="M83" s="160">
        <f t="shared" si="44"/>
        <v>0.11378542091511358</v>
      </c>
    </row>
    <row r="84" spans="2:13" x14ac:dyDescent="0.25">
      <c r="B84" s="162" t="s">
        <v>110</v>
      </c>
      <c r="C84" s="163">
        <v>16800</v>
      </c>
      <c r="D84" s="163">
        <v>688</v>
      </c>
      <c r="E84" s="163">
        <v>13808</v>
      </c>
      <c r="F84" s="163">
        <v>22321</v>
      </c>
      <c r="G84" s="163">
        <v>28242</v>
      </c>
      <c r="H84" s="163">
        <v>28107</v>
      </c>
      <c r="I84" s="178">
        <f t="shared" ref="I84:I91" si="48">IFERROR(H84/G84-1,"-")</f>
        <v>-4.7801147227533036E-3</v>
      </c>
      <c r="J84" s="164">
        <f t="shared" si="45"/>
        <v>39.853197674418603</v>
      </c>
      <c r="K84" s="163">
        <f t="shared" si="46"/>
        <v>-135</v>
      </c>
      <c r="L84" s="163">
        <f t="shared" si="47"/>
        <v>27419</v>
      </c>
      <c r="M84" s="164">
        <f t="shared" si="44"/>
        <v>2.1212926247213194E-2</v>
      </c>
    </row>
    <row r="85" spans="2:13" x14ac:dyDescent="0.25">
      <c r="B85" s="162" t="s">
        <v>113</v>
      </c>
      <c r="C85" s="163">
        <v>32881</v>
      </c>
      <c r="D85" s="163">
        <v>2231</v>
      </c>
      <c r="E85" s="163">
        <v>27582</v>
      </c>
      <c r="F85" s="163">
        <v>38185</v>
      </c>
      <c r="G85" s="163">
        <v>45162</v>
      </c>
      <c r="H85" s="163">
        <v>44400</v>
      </c>
      <c r="I85" s="178">
        <f t="shared" si="48"/>
        <v>-1.6872592002125653E-2</v>
      </c>
      <c r="J85" s="164">
        <f t="shared" si="45"/>
        <v>18.901389511429851</v>
      </c>
      <c r="K85" s="163">
        <f t="shared" si="46"/>
        <v>-762</v>
      </c>
      <c r="L85" s="163">
        <f t="shared" si="47"/>
        <v>42169</v>
      </c>
      <c r="M85" s="164">
        <f t="shared" si="44"/>
        <v>3.3509585703784317E-2</v>
      </c>
    </row>
    <row r="86" spans="2:13" x14ac:dyDescent="0.25">
      <c r="B86" s="162" t="s">
        <v>116</v>
      </c>
      <c r="C86" s="163">
        <v>5852</v>
      </c>
      <c r="D86" s="163">
        <v>2544</v>
      </c>
      <c r="E86" s="163">
        <v>8084</v>
      </c>
      <c r="F86" s="163">
        <v>10191</v>
      </c>
      <c r="G86" s="163">
        <v>13733</v>
      </c>
      <c r="H86" s="163">
        <v>14265</v>
      </c>
      <c r="I86" s="178">
        <f t="shared" si="48"/>
        <v>3.8738804339911059E-2</v>
      </c>
      <c r="J86" s="164">
        <f t="shared" si="45"/>
        <v>4.6073113207547172</v>
      </c>
      <c r="K86" s="163">
        <f t="shared" si="46"/>
        <v>532</v>
      </c>
      <c r="L86" s="163">
        <f t="shared" si="47"/>
        <v>11721</v>
      </c>
      <c r="M86" s="164">
        <f t="shared" si="44"/>
        <v>1.0766086487938814E-2</v>
      </c>
    </row>
    <row r="87" spans="2:13" x14ac:dyDescent="0.25">
      <c r="B87" s="162" t="s">
        <v>123</v>
      </c>
      <c r="C87" s="163">
        <v>1464</v>
      </c>
      <c r="D87" s="163">
        <v>147</v>
      </c>
      <c r="E87" s="163">
        <v>2726</v>
      </c>
      <c r="F87" s="163">
        <v>2477</v>
      </c>
      <c r="G87" s="163">
        <v>3511</v>
      </c>
      <c r="H87" s="163">
        <v>4364</v>
      </c>
      <c r="I87" s="178">
        <f t="shared" si="48"/>
        <v>0.24295072628880665</v>
      </c>
      <c r="J87" s="164">
        <f t="shared" si="45"/>
        <v>28.687074829931973</v>
      </c>
      <c r="K87" s="163">
        <f t="shared" si="46"/>
        <v>853</v>
      </c>
      <c r="L87" s="163">
        <f t="shared" si="47"/>
        <v>4217</v>
      </c>
      <c r="M87" s="164">
        <f t="shared" si="44"/>
        <v>3.293599820074657E-3</v>
      </c>
    </row>
    <row r="88" spans="2:13" x14ac:dyDescent="0.25">
      <c r="B88" s="162" t="s">
        <v>119</v>
      </c>
      <c r="C88" s="163">
        <v>1087</v>
      </c>
      <c r="D88" s="163">
        <v>159</v>
      </c>
      <c r="E88" s="163">
        <v>1660</v>
      </c>
      <c r="F88" s="163">
        <v>1696</v>
      </c>
      <c r="G88" s="163">
        <v>1829</v>
      </c>
      <c r="H88" s="163">
        <v>2250</v>
      </c>
      <c r="I88" s="178">
        <f t="shared" si="48"/>
        <v>0.23018042646254777</v>
      </c>
      <c r="J88" s="164">
        <f t="shared" si="45"/>
        <v>13.150943396226415</v>
      </c>
      <c r="K88" s="163">
        <f t="shared" si="46"/>
        <v>421</v>
      </c>
      <c r="L88" s="163">
        <f t="shared" si="47"/>
        <v>2091</v>
      </c>
      <c r="M88" s="164">
        <f t="shared" si="44"/>
        <v>1.6981208971512324E-3</v>
      </c>
    </row>
    <row r="89" spans="2:13" x14ac:dyDescent="0.25">
      <c r="B89" s="162" t="s">
        <v>128</v>
      </c>
      <c r="C89" s="163">
        <v>3002</v>
      </c>
      <c r="D89" s="163">
        <v>44</v>
      </c>
      <c r="E89" s="163">
        <v>2720</v>
      </c>
      <c r="F89" s="163">
        <v>4345</v>
      </c>
      <c r="G89" s="163">
        <v>3779</v>
      </c>
      <c r="H89" s="163">
        <v>3800</v>
      </c>
      <c r="I89" s="178">
        <f t="shared" si="48"/>
        <v>5.5570256681660712E-3</v>
      </c>
      <c r="J89" s="164">
        <f t="shared" si="45"/>
        <v>85.36363636363636</v>
      </c>
      <c r="K89" s="163">
        <f t="shared" si="46"/>
        <v>21</v>
      </c>
      <c r="L89" s="163">
        <f t="shared" si="47"/>
        <v>3756</v>
      </c>
      <c r="M89" s="164">
        <f t="shared" si="44"/>
        <v>2.8679375151887481E-3</v>
      </c>
    </row>
    <row r="90" spans="2:13" x14ac:dyDescent="0.25">
      <c r="B90" s="162" t="s">
        <v>131</v>
      </c>
      <c r="C90" s="163">
        <v>4636</v>
      </c>
      <c r="D90" s="163">
        <v>236</v>
      </c>
      <c r="E90" s="163">
        <v>2416</v>
      </c>
      <c r="F90" s="163">
        <v>4574</v>
      </c>
      <c r="G90" s="163">
        <v>5089</v>
      </c>
      <c r="H90" s="163">
        <v>3548</v>
      </c>
      <c r="I90" s="178">
        <f t="shared" si="48"/>
        <v>-0.30280998231479661</v>
      </c>
      <c r="J90" s="164">
        <f t="shared" si="45"/>
        <v>14.033898305084746</v>
      </c>
      <c r="K90" s="163">
        <f t="shared" si="46"/>
        <v>-1541</v>
      </c>
      <c r="L90" s="163">
        <f t="shared" si="47"/>
        <v>3312</v>
      </c>
      <c r="M90" s="164">
        <f t="shared" si="44"/>
        <v>2.67774797470781E-3</v>
      </c>
    </row>
    <row r="91" spans="2:13" x14ac:dyDescent="0.25">
      <c r="B91" s="167" t="s">
        <v>145</v>
      </c>
      <c r="C91" s="168">
        <f t="shared" ref="C91" si="49">C83-SUM(C84:C90)</f>
        <v>29460</v>
      </c>
      <c r="D91" s="168">
        <f t="shared" ref="D91:E91" si="50">D83-SUM(D84:D90)</f>
        <v>4299</v>
      </c>
      <c r="E91" s="168">
        <f t="shared" si="50"/>
        <v>30563</v>
      </c>
      <c r="F91" s="168">
        <f t="shared" ref="F91:H91" si="51">F83-SUM(F84:F90)</f>
        <v>38512</v>
      </c>
      <c r="G91" s="168">
        <f t="shared" si="51"/>
        <v>45318</v>
      </c>
      <c r="H91" s="168">
        <f t="shared" si="51"/>
        <v>50031</v>
      </c>
      <c r="I91" s="179">
        <f t="shared" si="48"/>
        <v>0.10399841122732689</v>
      </c>
      <c r="J91" s="169">
        <f t="shared" si="45"/>
        <v>10.637822749476623</v>
      </c>
      <c r="K91" s="168">
        <f>H91-G91</f>
        <v>4713</v>
      </c>
      <c r="L91" s="168">
        <f t="shared" si="47"/>
        <v>45732</v>
      </c>
      <c r="M91" s="169">
        <f t="shared" si="44"/>
        <v>3.7759416269054803E-2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12754</v>
      </c>
      <c r="D93" s="175">
        <v>4819</v>
      </c>
      <c r="E93" s="175">
        <v>12444</v>
      </c>
      <c r="F93" s="175">
        <v>16319</v>
      </c>
      <c r="G93" s="175">
        <v>15188</v>
      </c>
      <c r="H93" s="175">
        <v>14847</v>
      </c>
      <c r="I93" s="176">
        <f>IFERROR(H93/G93-1,"-")</f>
        <v>-2.2451935738741158E-2</v>
      </c>
      <c r="J93" s="176">
        <f>IFERROR(H93/D93-1,"-")</f>
        <v>2.0809296534550739</v>
      </c>
      <c r="K93" s="175">
        <f>H93-G93</f>
        <v>-341</v>
      </c>
      <c r="L93" s="175">
        <f>H93-D93</f>
        <v>10028</v>
      </c>
      <c r="M93" s="176">
        <f t="shared" ref="M93:M105" si="52">H93/H$9</f>
        <v>1.1205333760001933E-2</v>
      </c>
    </row>
    <row r="94" spans="2:13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60">
        <f t="shared" ref="J94:J105" si="53">IFERROR(H94/D94-1,"-")</f>
        <v>1.6100400145507456</v>
      </c>
      <c r="K94" s="159">
        <f t="shared" ref="K94:K104" si="54">H94-G94</f>
        <v>199</v>
      </c>
      <c r="L94" s="159">
        <f t="shared" ref="L94:L105" si="55">H94-D94</f>
        <v>4426</v>
      </c>
      <c r="M94" s="160">
        <f t="shared" si="52"/>
        <v>5.4151188609155966E-3</v>
      </c>
    </row>
    <row r="95" spans="2:13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4">
        <f t="shared" si="53"/>
        <v>0.32151741293532332</v>
      </c>
      <c r="K95" s="163">
        <f t="shared" si="54"/>
        <v>329</v>
      </c>
      <c r="L95" s="163">
        <f t="shared" si="55"/>
        <v>517</v>
      </c>
      <c r="M95" s="164">
        <f t="shared" si="52"/>
        <v>1.6037808473094973E-3</v>
      </c>
    </row>
    <row r="96" spans="2:13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4">
        <f t="shared" si="53"/>
        <v>3.4259421560035053</v>
      </c>
      <c r="K96" s="163">
        <f t="shared" si="54"/>
        <v>-130</v>
      </c>
      <c r="L96" s="163">
        <f t="shared" si="55"/>
        <v>3909</v>
      </c>
      <c r="M96" s="164">
        <f t="shared" si="52"/>
        <v>3.8113380136060994E-3</v>
      </c>
    </row>
    <row r="97" spans="2:13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60">
        <f t="shared" si="53"/>
        <v>2.7062801932367151</v>
      </c>
      <c r="K97" s="159">
        <f t="shared" si="54"/>
        <v>-540</v>
      </c>
      <c r="L97" s="159">
        <f t="shared" si="55"/>
        <v>5602</v>
      </c>
      <c r="M97" s="160">
        <f t="shared" si="52"/>
        <v>5.7902148990863359E-3</v>
      </c>
    </row>
    <row r="98" spans="2:13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56">IFERROR(H98/G98-1,"-")</f>
        <v>-0.12903225806451613</v>
      </c>
      <c r="J98" s="164">
        <f t="shared" si="53"/>
        <v>13.142857142857142</v>
      </c>
      <c r="K98" s="163">
        <f t="shared" si="54"/>
        <v>-176</v>
      </c>
      <c r="L98" s="163">
        <f t="shared" si="55"/>
        <v>1104</v>
      </c>
      <c r="M98" s="164">
        <f t="shared" si="52"/>
        <v>8.9660783369585075E-4</v>
      </c>
    </row>
    <row r="99" spans="2:13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56"/>
        <v>-0.11174785100286533</v>
      </c>
      <c r="J99" s="164">
        <f t="shared" si="53"/>
        <v>3.4540229885057467</v>
      </c>
      <c r="K99" s="163">
        <f t="shared" si="54"/>
        <v>-195</v>
      </c>
      <c r="L99" s="163">
        <f t="shared" si="55"/>
        <v>1202</v>
      </c>
      <c r="M99" s="164">
        <f t="shared" si="52"/>
        <v>1.1698166180375157E-3</v>
      </c>
    </row>
    <row r="100" spans="2:13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56"/>
        <v>-1.0518407212622094E-2</v>
      </c>
      <c r="J100" s="164">
        <f t="shared" si="53"/>
        <v>0.40855614973262022</v>
      </c>
      <c r="K100" s="163">
        <f t="shared" si="54"/>
        <v>-14</v>
      </c>
      <c r="L100" s="163">
        <f t="shared" si="55"/>
        <v>382</v>
      </c>
      <c r="M100" s="164">
        <f t="shared" si="52"/>
        <v>9.9396676513252135E-4</v>
      </c>
    </row>
    <row r="101" spans="2:13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56"/>
        <v>-7.2052401746724892E-2</v>
      </c>
      <c r="J101" s="164">
        <f t="shared" si="53"/>
        <v>10.486486486486486</v>
      </c>
      <c r="K101" s="163">
        <f t="shared" si="54"/>
        <v>-33</v>
      </c>
      <c r="L101" s="163">
        <f t="shared" si="55"/>
        <v>388</v>
      </c>
      <c r="M101" s="164">
        <f t="shared" si="52"/>
        <v>3.2075616946189943E-4</v>
      </c>
    </row>
    <row r="102" spans="2:13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56"/>
        <v>-6.9637883008356494E-2</v>
      </c>
      <c r="J102" s="164">
        <f t="shared" si="53"/>
        <v>5.68</v>
      </c>
      <c r="K102" s="163">
        <f t="shared" si="54"/>
        <v>-25</v>
      </c>
      <c r="L102" s="163">
        <f t="shared" si="55"/>
        <v>284</v>
      </c>
      <c r="M102" s="164">
        <f t="shared" si="52"/>
        <v>2.5207661317711629E-4</v>
      </c>
    </row>
    <row r="103" spans="2:13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56"/>
        <v>5.7692307692307709E-2</v>
      </c>
      <c r="J103" s="164">
        <f t="shared" si="53"/>
        <v>10</v>
      </c>
      <c r="K103" s="163">
        <f t="shared" si="54"/>
        <v>6</v>
      </c>
      <c r="L103" s="163">
        <f t="shared" si="55"/>
        <v>100</v>
      </c>
      <c r="M103" s="164">
        <f t="shared" si="52"/>
        <v>8.3019243860726913E-5</v>
      </c>
    </row>
    <row r="104" spans="2:13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56"/>
        <v>-0.48962655601659755</v>
      </c>
      <c r="J104" s="164">
        <f t="shared" si="53"/>
        <v>6.2352941176470589</v>
      </c>
      <c r="K104" s="163">
        <f t="shared" si="54"/>
        <v>-118</v>
      </c>
      <c r="L104" s="163">
        <f t="shared" si="55"/>
        <v>106</v>
      </c>
      <c r="M104" s="164">
        <f t="shared" si="52"/>
        <v>9.2830609044267375E-5</v>
      </c>
    </row>
    <row r="105" spans="2:13" x14ac:dyDescent="0.25">
      <c r="B105" s="167" t="s">
        <v>145</v>
      </c>
      <c r="C105" s="168">
        <f t="shared" ref="C105" si="57">C97-SUM(C98:C104)</f>
        <v>1504</v>
      </c>
      <c r="D105" s="168">
        <f t="shared" ref="D105:E105" si="58">D97-SUM(D98:D104)</f>
        <v>589</v>
      </c>
      <c r="E105" s="168">
        <f t="shared" si="58"/>
        <v>1720</v>
      </c>
      <c r="F105" s="168">
        <f t="shared" ref="F105:H105" si="59">F97-SUM(F98:F104)</f>
        <v>2164</v>
      </c>
      <c r="G105" s="168">
        <f t="shared" si="59"/>
        <v>2610</v>
      </c>
      <c r="H105" s="168">
        <f t="shared" si="59"/>
        <v>2625</v>
      </c>
      <c r="I105" s="179">
        <f t="shared" si="56"/>
        <v>5.7471264367816577E-3</v>
      </c>
      <c r="J105" s="169">
        <f t="shared" si="53"/>
        <v>3.4567062818336165</v>
      </c>
      <c r="K105" s="168">
        <f>H105-G105</f>
        <v>15</v>
      </c>
      <c r="L105" s="168">
        <f t="shared" si="55"/>
        <v>2036</v>
      </c>
      <c r="M105" s="169">
        <f t="shared" si="52"/>
        <v>1.981141046676438E-3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36009</v>
      </c>
      <c r="D107" s="175">
        <v>7484</v>
      </c>
      <c r="E107" s="175">
        <v>46196</v>
      </c>
      <c r="F107" s="175">
        <v>57673</v>
      </c>
      <c r="G107" s="175">
        <v>56380</v>
      </c>
      <c r="H107" s="175">
        <v>60362</v>
      </c>
      <c r="I107" s="176">
        <f>IFERROR(H107/G107-1,"-")</f>
        <v>7.0627882227740413E-2</v>
      </c>
      <c r="J107" s="176">
        <f>IFERROR(H107/D107-1,"-")</f>
        <v>7.06547300908605</v>
      </c>
      <c r="K107" s="175">
        <f>H107-G107</f>
        <v>3982</v>
      </c>
      <c r="L107" s="175">
        <f>H107-D107</f>
        <v>52878</v>
      </c>
      <c r="M107" s="176">
        <f t="shared" ref="M107:M119" si="60">H107/H$9</f>
        <v>4.5556432708374527E-2</v>
      </c>
    </row>
    <row r="108" spans="2:13" x14ac:dyDescent="0.25">
      <c r="B108" s="158" t="s">
        <v>97</v>
      </c>
      <c r="C108" s="159">
        <v>7208</v>
      </c>
      <c r="D108" s="159">
        <v>3817</v>
      </c>
      <c r="E108" s="159">
        <v>6988</v>
      </c>
      <c r="F108" s="159">
        <v>8715</v>
      </c>
      <c r="G108" s="159">
        <v>7680</v>
      </c>
      <c r="H108" s="159">
        <v>8153</v>
      </c>
      <c r="I108" s="177">
        <f>IFERROR(H108/G108-1,"-")</f>
        <v>6.1588541666666607E-2</v>
      </c>
      <c r="J108" s="160">
        <f t="shared" ref="J108:J119" si="61">IFERROR(H108/D108-1,"-")</f>
        <v>1.1359706575844903</v>
      </c>
      <c r="K108" s="159">
        <f t="shared" ref="K108:K118" si="62">H108-G108</f>
        <v>473</v>
      </c>
      <c r="L108" s="159">
        <f t="shared" ref="L108:L119" si="63">H108-D108</f>
        <v>4336</v>
      </c>
      <c r="M108" s="160">
        <f t="shared" si="60"/>
        <v>6.1532354108773321E-3</v>
      </c>
    </row>
    <row r="109" spans="2:13" x14ac:dyDescent="0.25">
      <c r="B109" s="162" t="s">
        <v>103</v>
      </c>
      <c r="C109" s="163">
        <v>1451</v>
      </c>
      <c r="D109" s="163">
        <v>3730</v>
      </c>
      <c r="E109" s="163">
        <v>3257</v>
      </c>
      <c r="F109" s="163">
        <v>2940</v>
      </c>
      <c r="G109" s="163">
        <v>2070</v>
      </c>
      <c r="H109" s="163">
        <v>2317</v>
      </c>
      <c r="I109" s="178">
        <f>IFERROR(H109/G109-1,"-")</f>
        <v>0.11932367149758449</v>
      </c>
      <c r="J109" s="164">
        <f t="shared" si="61"/>
        <v>-0.3788203753351207</v>
      </c>
      <c r="K109" s="163">
        <f t="shared" si="62"/>
        <v>247</v>
      </c>
      <c r="L109" s="163">
        <f t="shared" si="63"/>
        <v>-1413</v>
      </c>
      <c r="M109" s="164">
        <f t="shared" si="60"/>
        <v>1.7486871638664025E-3</v>
      </c>
    </row>
    <row r="110" spans="2:13" x14ac:dyDescent="0.25">
      <c r="B110" s="162" t="s">
        <v>100</v>
      </c>
      <c r="C110" s="163">
        <v>5757</v>
      </c>
      <c r="D110" s="163">
        <v>87</v>
      </c>
      <c r="E110" s="163">
        <v>3731</v>
      </c>
      <c r="F110" s="163">
        <v>5775</v>
      </c>
      <c r="G110" s="163">
        <v>5610</v>
      </c>
      <c r="H110" s="163">
        <v>5836</v>
      </c>
      <c r="I110" s="178">
        <f>IFERROR(H110/G110-1,"-")</f>
        <v>4.0285204991087342E-2</v>
      </c>
      <c r="J110" s="164">
        <f t="shared" si="61"/>
        <v>66.080459770114942</v>
      </c>
      <c r="K110" s="163">
        <f t="shared" si="62"/>
        <v>226</v>
      </c>
      <c r="L110" s="163">
        <f t="shared" si="63"/>
        <v>5749</v>
      </c>
      <c r="M110" s="164">
        <f t="shared" si="60"/>
        <v>4.4045482470109303E-3</v>
      </c>
    </row>
    <row r="111" spans="2:13" x14ac:dyDescent="0.25">
      <c r="B111" s="158" t="s">
        <v>107</v>
      </c>
      <c r="C111" s="159">
        <v>28801</v>
      </c>
      <c r="D111" s="159">
        <v>3667</v>
      </c>
      <c r="E111" s="159">
        <v>39208</v>
      </c>
      <c r="F111" s="159">
        <v>48958</v>
      </c>
      <c r="G111" s="159">
        <v>48700</v>
      </c>
      <c r="H111" s="159">
        <v>52209</v>
      </c>
      <c r="I111" s="177">
        <f>IFERROR(H111/G111-1,"-")</f>
        <v>7.2053388090349113E-2</v>
      </c>
      <c r="J111" s="160">
        <f t="shared" si="61"/>
        <v>13.237523861467139</v>
      </c>
      <c r="K111" s="159">
        <f t="shared" si="62"/>
        <v>3509</v>
      </c>
      <c r="L111" s="159">
        <f t="shared" si="63"/>
        <v>48542</v>
      </c>
      <c r="M111" s="160">
        <f t="shared" si="60"/>
        <v>3.9403197297497194E-2</v>
      </c>
    </row>
    <row r="112" spans="2:13" x14ac:dyDescent="0.25">
      <c r="B112" s="162" t="s">
        <v>110</v>
      </c>
      <c r="C112" s="163">
        <v>15739</v>
      </c>
      <c r="D112" s="163">
        <v>843</v>
      </c>
      <c r="E112" s="163">
        <v>19729</v>
      </c>
      <c r="F112" s="163">
        <v>30001</v>
      </c>
      <c r="G112" s="163">
        <v>27648</v>
      </c>
      <c r="H112" s="163">
        <v>28228</v>
      </c>
      <c r="I112" s="178">
        <f t="shared" ref="I112:I119" si="64">IFERROR(H112/G112-1,"-")</f>
        <v>2.09780092592593E-2</v>
      </c>
      <c r="J112" s="164">
        <f t="shared" si="61"/>
        <v>32.48517200474496</v>
      </c>
      <c r="K112" s="163">
        <f t="shared" si="62"/>
        <v>580</v>
      </c>
      <c r="L112" s="163">
        <f t="shared" si="63"/>
        <v>27385</v>
      </c>
      <c r="M112" s="164">
        <f t="shared" si="60"/>
        <v>2.1304247415459995E-2</v>
      </c>
    </row>
    <row r="113" spans="2:13" x14ac:dyDescent="0.25">
      <c r="B113" s="162" t="s">
        <v>113</v>
      </c>
      <c r="C113" s="163">
        <v>1827</v>
      </c>
      <c r="D113" s="163">
        <v>928</v>
      </c>
      <c r="E113" s="163">
        <v>2716</v>
      </c>
      <c r="F113" s="163">
        <v>2760</v>
      </c>
      <c r="G113" s="163">
        <v>2778</v>
      </c>
      <c r="H113" s="163">
        <v>2812</v>
      </c>
      <c r="I113" s="178">
        <f t="shared" si="64"/>
        <v>1.2239020878329843E-2</v>
      </c>
      <c r="J113" s="164">
        <f t="shared" si="61"/>
        <v>2.0301724137931036</v>
      </c>
      <c r="K113" s="163">
        <f t="shared" si="62"/>
        <v>34</v>
      </c>
      <c r="L113" s="163">
        <f t="shared" si="63"/>
        <v>1884</v>
      </c>
      <c r="M113" s="164">
        <f t="shared" si="60"/>
        <v>2.1222737612396733E-3</v>
      </c>
    </row>
    <row r="114" spans="2:13" x14ac:dyDescent="0.25">
      <c r="B114" s="162" t="s">
        <v>116</v>
      </c>
      <c r="C114" s="163">
        <v>1518</v>
      </c>
      <c r="D114" s="163">
        <v>962</v>
      </c>
      <c r="E114" s="163">
        <v>2767</v>
      </c>
      <c r="F114" s="163">
        <v>4286</v>
      </c>
      <c r="G114" s="163">
        <v>2766</v>
      </c>
      <c r="H114" s="163">
        <v>4028</v>
      </c>
      <c r="I114" s="178">
        <f t="shared" si="64"/>
        <v>0.45625451916124371</v>
      </c>
      <c r="J114" s="164">
        <f t="shared" si="61"/>
        <v>3.1871101871101875</v>
      </c>
      <c r="K114" s="163">
        <f t="shared" si="62"/>
        <v>1262</v>
      </c>
      <c r="L114" s="163">
        <f t="shared" si="63"/>
        <v>3066</v>
      </c>
      <c r="M114" s="164">
        <f t="shared" si="60"/>
        <v>3.040013766100073E-3</v>
      </c>
    </row>
    <row r="115" spans="2:13" x14ac:dyDescent="0.25">
      <c r="B115" s="162" t="s">
        <v>123</v>
      </c>
      <c r="C115" s="163">
        <v>586</v>
      </c>
      <c r="D115" s="163">
        <v>54</v>
      </c>
      <c r="E115" s="163">
        <v>2017</v>
      </c>
      <c r="F115" s="163">
        <v>1735</v>
      </c>
      <c r="G115" s="163">
        <v>2107</v>
      </c>
      <c r="H115" s="163">
        <v>2195</v>
      </c>
      <c r="I115" s="178">
        <f t="shared" si="64"/>
        <v>4.1765543426673046E-2</v>
      </c>
      <c r="J115" s="164">
        <f t="shared" si="61"/>
        <v>39.648148148148145</v>
      </c>
      <c r="K115" s="163">
        <f t="shared" si="62"/>
        <v>88</v>
      </c>
      <c r="L115" s="163">
        <f t="shared" si="63"/>
        <v>2141</v>
      </c>
      <c r="M115" s="164">
        <f t="shared" si="60"/>
        <v>1.656611275220869E-3</v>
      </c>
    </row>
    <row r="116" spans="2:13" x14ac:dyDescent="0.25">
      <c r="B116" s="162" t="s">
        <v>119</v>
      </c>
      <c r="C116" s="163">
        <v>875</v>
      </c>
      <c r="D116" s="163">
        <v>62</v>
      </c>
      <c r="E116" s="163">
        <v>1469</v>
      </c>
      <c r="F116" s="163">
        <v>1445</v>
      </c>
      <c r="G116" s="163">
        <v>1654</v>
      </c>
      <c r="H116" s="163">
        <v>1457</v>
      </c>
      <c r="I116" s="178">
        <f t="shared" si="64"/>
        <v>-0.11910519951632403</v>
      </c>
      <c r="J116" s="164">
        <f t="shared" si="61"/>
        <v>22.5</v>
      </c>
      <c r="K116" s="163">
        <f t="shared" si="62"/>
        <v>-197</v>
      </c>
      <c r="L116" s="163">
        <f t="shared" si="63"/>
        <v>1395</v>
      </c>
      <c r="M116" s="164">
        <f t="shared" si="60"/>
        <v>1.0996276209552648E-3</v>
      </c>
    </row>
    <row r="117" spans="2:13" x14ac:dyDescent="0.25">
      <c r="B117" s="162" t="s">
        <v>128</v>
      </c>
      <c r="C117" s="163">
        <v>386</v>
      </c>
      <c r="D117" s="163">
        <v>0</v>
      </c>
      <c r="E117" s="163">
        <v>389</v>
      </c>
      <c r="F117" s="163">
        <v>614</v>
      </c>
      <c r="G117" s="163">
        <v>805</v>
      </c>
      <c r="H117" s="163">
        <v>724</v>
      </c>
      <c r="I117" s="178">
        <f t="shared" si="64"/>
        <v>-0.10062111801242235</v>
      </c>
      <c r="J117" s="164" t="str">
        <f t="shared" si="61"/>
        <v>-</v>
      </c>
      <c r="K117" s="163">
        <f t="shared" si="62"/>
        <v>-81</v>
      </c>
      <c r="L117" s="163">
        <f t="shared" si="63"/>
        <v>724</v>
      </c>
      <c r="M117" s="164">
        <f t="shared" si="60"/>
        <v>5.4641756868332992E-4</v>
      </c>
    </row>
    <row r="118" spans="2:13" x14ac:dyDescent="0.25">
      <c r="B118" s="162" t="s">
        <v>131</v>
      </c>
      <c r="C118" s="163">
        <v>909</v>
      </c>
      <c r="D118" s="163">
        <v>0</v>
      </c>
      <c r="E118" s="163">
        <v>606</v>
      </c>
      <c r="F118" s="163">
        <v>393</v>
      </c>
      <c r="G118" s="163">
        <v>1001</v>
      </c>
      <c r="H118" s="163">
        <v>593</v>
      </c>
      <c r="I118" s="178">
        <f t="shared" si="64"/>
        <v>-0.40759240759240756</v>
      </c>
      <c r="J118" s="164" t="str">
        <f t="shared" si="61"/>
        <v>-</v>
      </c>
      <c r="K118" s="163">
        <f t="shared" si="62"/>
        <v>-408</v>
      </c>
      <c r="L118" s="163">
        <f t="shared" si="63"/>
        <v>593</v>
      </c>
      <c r="M118" s="164">
        <f t="shared" si="60"/>
        <v>4.4754919644919149E-4</v>
      </c>
    </row>
    <row r="119" spans="2:13" x14ac:dyDescent="0.25">
      <c r="B119" s="167" t="s">
        <v>145</v>
      </c>
      <c r="C119" s="168">
        <f t="shared" ref="C119" si="65">C111-SUM(C112:C118)</f>
        <v>6961</v>
      </c>
      <c r="D119" s="168">
        <f t="shared" ref="D119:E119" si="66">D111-SUM(D112:D118)</f>
        <v>818</v>
      </c>
      <c r="E119" s="168">
        <f t="shared" si="66"/>
        <v>9515</v>
      </c>
      <c r="F119" s="168">
        <f t="shared" ref="F119:H119" si="67">F111-SUM(F112:F118)</f>
        <v>7724</v>
      </c>
      <c r="G119" s="168">
        <f t="shared" si="67"/>
        <v>9941</v>
      </c>
      <c r="H119" s="168">
        <f t="shared" si="67"/>
        <v>12172</v>
      </c>
      <c r="I119" s="179">
        <f t="shared" si="64"/>
        <v>0.22442410220299758</v>
      </c>
      <c r="J119" s="169">
        <f t="shared" si="61"/>
        <v>13.880195599022004</v>
      </c>
      <c r="K119" s="168">
        <f>H119-G119</f>
        <v>2231</v>
      </c>
      <c r="L119" s="168">
        <f t="shared" si="63"/>
        <v>11354</v>
      </c>
      <c r="M119" s="169">
        <f t="shared" si="60"/>
        <v>9.1864566933888003E-3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52853</v>
      </c>
      <c r="D121" s="175">
        <v>23120</v>
      </c>
      <c r="E121" s="175">
        <v>51259</v>
      </c>
      <c r="F121" s="175">
        <v>71558</v>
      </c>
      <c r="G121" s="175">
        <v>69463</v>
      </c>
      <c r="H121" s="175">
        <v>76411</v>
      </c>
      <c r="I121" s="176">
        <f>IFERROR(H121/G121-1,"-")</f>
        <v>0.10002447346069121</v>
      </c>
      <c r="J121" s="176">
        <f>IFERROR(H121/D121-1,"-")</f>
        <v>2.3049740484429067</v>
      </c>
      <c r="K121" s="175">
        <f>H121-G121</f>
        <v>6948</v>
      </c>
      <c r="L121" s="175">
        <f>H121-D121</f>
        <v>53291</v>
      </c>
      <c r="M121" s="176">
        <f t="shared" ref="M121:M133" si="68">H121/H$9</f>
        <v>5.7668940387654584E-2</v>
      </c>
    </row>
    <row r="122" spans="2:13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60">
        <f t="shared" ref="J122:J133" si="69">IFERROR(H122/D122-1,"-")</f>
        <v>1.9644457291516115</v>
      </c>
      <c r="K122" s="159">
        <f t="shared" ref="K122:K132" si="70">H122-G122</f>
        <v>4439</v>
      </c>
      <c r="L122" s="159">
        <f t="shared" ref="L122:L133" si="71">H122-D122</f>
        <v>27184</v>
      </c>
      <c r="M122" s="160">
        <f t="shared" si="68"/>
        <v>3.0960140196861267E-2</v>
      </c>
    </row>
    <row r="123" spans="2:13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4">
        <f t="shared" si="69"/>
        <v>1.5164543524416136</v>
      </c>
      <c r="K123" s="163">
        <f t="shared" si="70"/>
        <v>2614</v>
      </c>
      <c r="L123" s="163">
        <f t="shared" si="71"/>
        <v>11428</v>
      </c>
      <c r="M123" s="164">
        <f t="shared" si="68"/>
        <v>1.431251764158932E-2</v>
      </c>
    </row>
    <row r="124" spans="2:13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4">
        <f t="shared" si="69"/>
        <v>2.5001586797841955</v>
      </c>
      <c r="K124" s="163">
        <f t="shared" si="70"/>
        <v>1825</v>
      </c>
      <c r="L124" s="163">
        <f t="shared" si="71"/>
        <v>15756</v>
      </c>
      <c r="M124" s="164">
        <f t="shared" si="68"/>
        <v>1.6647622555271947E-2</v>
      </c>
    </row>
    <row r="125" spans="2:13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60">
        <f t="shared" si="69"/>
        <v>2.8126481361775482</v>
      </c>
      <c r="K125" s="159">
        <f t="shared" si="70"/>
        <v>2509</v>
      </c>
      <c r="L125" s="159">
        <f t="shared" si="71"/>
        <v>26107</v>
      </c>
      <c r="M125" s="160">
        <f t="shared" si="68"/>
        <v>2.6708800190793316E-2</v>
      </c>
    </row>
    <row r="126" spans="2:13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72">IFERROR(H126/G126-1,"-")</f>
        <v>-7.3689182805857345E-2</v>
      </c>
      <c r="J126" s="164">
        <f t="shared" si="69"/>
        <v>13.744360902255639</v>
      </c>
      <c r="K126" s="163">
        <f t="shared" si="70"/>
        <v>-312</v>
      </c>
      <c r="L126" s="163">
        <f t="shared" si="71"/>
        <v>3656</v>
      </c>
      <c r="M126" s="164">
        <f t="shared" si="68"/>
        <v>2.9600134038342816E-3</v>
      </c>
    </row>
    <row r="127" spans="2:13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72"/>
        <v>0.16440933032355165</v>
      </c>
      <c r="J127" s="164">
        <f t="shared" si="69"/>
        <v>4.8506616257088844</v>
      </c>
      <c r="K127" s="163">
        <f t="shared" si="70"/>
        <v>874</v>
      </c>
      <c r="L127" s="163">
        <f t="shared" si="71"/>
        <v>5132</v>
      </c>
      <c r="M127" s="164">
        <f t="shared" si="68"/>
        <v>4.6717192681627242E-3</v>
      </c>
    </row>
    <row r="128" spans="2:13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72"/>
        <v>4.5774647887323994E-2</v>
      </c>
      <c r="J128" s="164">
        <f t="shared" si="69"/>
        <v>1.3304272013949432</v>
      </c>
      <c r="K128" s="163">
        <f t="shared" si="70"/>
        <v>117</v>
      </c>
      <c r="L128" s="163">
        <f t="shared" si="71"/>
        <v>1526</v>
      </c>
      <c r="M128" s="164">
        <f t="shared" si="68"/>
        <v>2.017367625815664E-3</v>
      </c>
    </row>
    <row r="129" spans="2:13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72"/>
        <v>0.15080346106304088</v>
      </c>
      <c r="J129" s="164">
        <f t="shared" si="69"/>
        <v>6.2734375</v>
      </c>
      <c r="K129" s="163">
        <f t="shared" si="70"/>
        <v>122</v>
      </c>
      <c r="L129" s="163">
        <f t="shared" si="71"/>
        <v>803</v>
      </c>
      <c r="M129" s="164">
        <f t="shared" si="68"/>
        <v>7.0264469122124332E-4</v>
      </c>
    </row>
    <row r="130" spans="2:13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72"/>
        <v>0.10975609756097571</v>
      </c>
      <c r="J130" s="164">
        <f t="shared" si="69"/>
        <v>5.5</v>
      </c>
      <c r="K130" s="163">
        <f t="shared" si="70"/>
        <v>72</v>
      </c>
      <c r="L130" s="163">
        <f t="shared" si="71"/>
        <v>616</v>
      </c>
      <c r="M130" s="164">
        <f t="shared" si="68"/>
        <v>5.4943645027826545E-4</v>
      </c>
    </row>
    <row r="131" spans="2:13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72"/>
        <v>-0.21825962910128383</v>
      </c>
      <c r="J131" s="164">
        <f t="shared" si="69"/>
        <v>67.5</v>
      </c>
      <c r="K131" s="163">
        <f t="shared" si="70"/>
        <v>-153</v>
      </c>
      <c r="L131" s="163">
        <f t="shared" si="71"/>
        <v>540</v>
      </c>
      <c r="M131" s="164">
        <f t="shared" si="68"/>
        <v>4.1358677850616683E-4</v>
      </c>
    </row>
    <row r="132" spans="2:13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72"/>
        <v>9.5100864553314013E-2</v>
      </c>
      <c r="J132" s="164">
        <f t="shared" si="69"/>
        <v>20.111111111111111</v>
      </c>
      <c r="K132" s="163">
        <f t="shared" si="70"/>
        <v>99</v>
      </c>
      <c r="L132" s="163">
        <f t="shared" si="71"/>
        <v>1086</v>
      </c>
      <c r="M132" s="164">
        <f t="shared" si="68"/>
        <v>8.6038125455662438E-4</v>
      </c>
    </row>
    <row r="133" spans="2:13" x14ac:dyDescent="0.25">
      <c r="B133" s="167" t="s">
        <v>145</v>
      </c>
      <c r="C133" s="168">
        <f t="shared" ref="C133" si="73">C125-SUM(C126:C132)</f>
        <v>15677</v>
      </c>
      <c r="D133" s="168">
        <f t="shared" ref="D133:E133" si="74">D125-SUM(D126:D132)</f>
        <v>6509</v>
      </c>
      <c r="E133" s="168">
        <f t="shared" si="74"/>
        <v>13764</v>
      </c>
      <c r="F133" s="168">
        <f t="shared" ref="F133:H133" si="75">F125-SUM(F126:F132)</f>
        <v>18056</v>
      </c>
      <c r="G133" s="168">
        <f t="shared" si="75"/>
        <v>17567</v>
      </c>
      <c r="H133" s="168">
        <f t="shared" si="75"/>
        <v>19257</v>
      </c>
      <c r="I133" s="179">
        <f t="shared" si="72"/>
        <v>9.6203108100415546E-2</v>
      </c>
      <c r="J133" s="169">
        <f t="shared" si="69"/>
        <v>1.9585189737286832</v>
      </c>
      <c r="K133" s="168">
        <f>H133-G133</f>
        <v>1690</v>
      </c>
      <c r="L133" s="168">
        <f t="shared" si="71"/>
        <v>12748</v>
      </c>
      <c r="M133" s="169">
        <f t="shared" si="68"/>
        <v>1.4533650718418348E-2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52299</v>
      </c>
      <c r="D135" s="175">
        <v>16771</v>
      </c>
      <c r="E135" s="175">
        <v>59495</v>
      </c>
      <c r="F135" s="175">
        <v>67265</v>
      </c>
      <c r="G135" s="175">
        <v>73927</v>
      </c>
      <c r="H135" s="175">
        <v>69867</v>
      </c>
      <c r="I135" s="176">
        <f>IFERROR(H135/G135-1,"-")</f>
        <v>-5.4919041757409359E-2</v>
      </c>
      <c r="J135" s="176">
        <f>IFERROR(H135/D135-1,"-")</f>
        <v>3.1659412080376841</v>
      </c>
      <c r="K135" s="175">
        <f>H135-G135</f>
        <v>-4060</v>
      </c>
      <c r="L135" s="175">
        <f>H135-D135</f>
        <v>53096</v>
      </c>
      <c r="M135" s="176">
        <f t="shared" ref="M135:M147" si="76">H135/H$9</f>
        <v>5.2730050098340066E-2</v>
      </c>
    </row>
    <row r="136" spans="2:13" x14ac:dyDescent="0.25">
      <c r="B136" s="158" t="s">
        <v>97</v>
      </c>
      <c r="C136" s="159">
        <v>2629</v>
      </c>
      <c r="D136" s="159">
        <v>9271</v>
      </c>
      <c r="E136" s="159">
        <v>3607</v>
      </c>
      <c r="F136" s="159">
        <v>4578</v>
      </c>
      <c r="G136" s="159">
        <v>4715</v>
      </c>
      <c r="H136" s="159">
        <v>2450</v>
      </c>
      <c r="I136" s="177">
        <f>IFERROR(H136/G136-1,"-")</f>
        <v>-0.48038176033934255</v>
      </c>
      <c r="J136" s="160">
        <f t="shared" ref="J136:J147" si="77">IFERROR(H136/D136-1,"-")</f>
        <v>-0.73573508790853204</v>
      </c>
      <c r="K136" s="159">
        <f t="shared" ref="K136:K146" si="78">H136-G136</f>
        <v>-2265</v>
      </c>
      <c r="L136" s="159">
        <f t="shared" ref="L136:L147" si="79">H136-D136</f>
        <v>-6821</v>
      </c>
      <c r="M136" s="160">
        <f t="shared" si="76"/>
        <v>1.8490649768980085E-3</v>
      </c>
    </row>
    <row r="137" spans="2:13" x14ac:dyDescent="0.25">
      <c r="B137" s="162" t="s">
        <v>103</v>
      </c>
      <c r="C137" s="163">
        <v>1763</v>
      </c>
      <c r="D137" s="163">
        <v>8191</v>
      </c>
      <c r="E137" s="163">
        <v>2036</v>
      </c>
      <c r="F137" s="163">
        <v>2600</v>
      </c>
      <c r="G137" s="163">
        <v>2968</v>
      </c>
      <c r="H137" s="163">
        <v>843</v>
      </c>
      <c r="I137" s="178">
        <f>IFERROR(H137/G137-1,"-")</f>
        <v>-0.71597035040431267</v>
      </c>
      <c r="J137" s="164">
        <f t="shared" si="77"/>
        <v>-0.89708216335001834</v>
      </c>
      <c r="K137" s="163">
        <f t="shared" si="78"/>
        <v>-2125</v>
      </c>
      <c r="L137" s="163">
        <f t="shared" si="79"/>
        <v>-7348</v>
      </c>
      <c r="M137" s="164">
        <f t="shared" si="76"/>
        <v>6.3622929613266178E-4</v>
      </c>
    </row>
    <row r="138" spans="2:13" x14ac:dyDescent="0.25">
      <c r="B138" s="162" t="s">
        <v>100</v>
      </c>
      <c r="C138" s="163">
        <v>866</v>
      </c>
      <c r="D138" s="163">
        <v>1080</v>
      </c>
      <c r="E138" s="163">
        <v>1571</v>
      </c>
      <c r="F138" s="163">
        <v>1978</v>
      </c>
      <c r="G138" s="163">
        <v>1747</v>
      </c>
      <c r="H138" s="163">
        <v>1607</v>
      </c>
      <c r="I138" s="178">
        <f>IFERROR(H138/G138-1,"-")</f>
        <v>-8.0137378362907796E-2</v>
      </c>
      <c r="J138" s="164">
        <f t="shared" si="77"/>
        <v>0.48796296296296293</v>
      </c>
      <c r="K138" s="163">
        <f t="shared" si="78"/>
        <v>-140</v>
      </c>
      <c r="L138" s="163">
        <f t="shared" si="79"/>
        <v>527</v>
      </c>
      <c r="M138" s="164">
        <f t="shared" si="76"/>
        <v>1.2128356807653469E-3</v>
      </c>
    </row>
    <row r="139" spans="2:13" x14ac:dyDescent="0.25">
      <c r="B139" s="158" t="s">
        <v>107</v>
      </c>
      <c r="C139" s="159">
        <v>49670</v>
      </c>
      <c r="D139" s="159">
        <v>7500</v>
      </c>
      <c r="E139" s="159">
        <v>55888</v>
      </c>
      <c r="F139" s="159">
        <v>62687</v>
      </c>
      <c r="G139" s="159">
        <v>69212</v>
      </c>
      <c r="H139" s="159">
        <v>67417</v>
      </c>
      <c r="I139" s="177">
        <f>IFERROR(H139/G139-1,"-")</f>
        <v>-2.5934808992660208E-2</v>
      </c>
      <c r="J139" s="160">
        <f t="shared" si="77"/>
        <v>7.9889333333333337</v>
      </c>
      <c r="K139" s="159">
        <f t="shared" si="78"/>
        <v>-1795</v>
      </c>
      <c r="L139" s="159">
        <f t="shared" si="79"/>
        <v>59917</v>
      </c>
      <c r="M139" s="160">
        <f t="shared" si="76"/>
        <v>5.0880985121442061E-2</v>
      </c>
    </row>
    <row r="140" spans="2:13" x14ac:dyDescent="0.25">
      <c r="B140" s="162" t="s">
        <v>110</v>
      </c>
      <c r="C140" s="163">
        <v>21732</v>
      </c>
      <c r="D140" s="163">
        <v>269</v>
      </c>
      <c r="E140" s="163">
        <v>20863</v>
      </c>
      <c r="F140" s="163">
        <v>23550</v>
      </c>
      <c r="G140" s="163">
        <v>27327</v>
      </c>
      <c r="H140" s="163">
        <v>27471</v>
      </c>
      <c r="I140" s="178">
        <f t="shared" ref="I140:I147" si="80">IFERROR(H140/G140-1,"-")</f>
        <v>5.2695136678011512E-3</v>
      </c>
      <c r="J140" s="164">
        <f t="shared" si="77"/>
        <v>101.12267657992565</v>
      </c>
      <c r="K140" s="163">
        <f t="shared" si="78"/>
        <v>144</v>
      </c>
      <c r="L140" s="163">
        <f t="shared" si="79"/>
        <v>27202</v>
      </c>
      <c r="M140" s="164">
        <f t="shared" si="76"/>
        <v>2.0732924073618448E-2</v>
      </c>
    </row>
    <row r="141" spans="2:13" x14ac:dyDescent="0.25">
      <c r="B141" s="162" t="s">
        <v>113</v>
      </c>
      <c r="C141" s="163">
        <v>3339</v>
      </c>
      <c r="D141" s="163">
        <v>747</v>
      </c>
      <c r="E141" s="163">
        <v>3922</v>
      </c>
      <c r="F141" s="163">
        <v>5665</v>
      </c>
      <c r="G141" s="163">
        <v>7061</v>
      </c>
      <c r="H141" s="163">
        <v>5857</v>
      </c>
      <c r="I141" s="178">
        <f t="shared" si="80"/>
        <v>-0.17051409148845775</v>
      </c>
      <c r="J141" s="164">
        <f t="shared" si="77"/>
        <v>6.8406961178045513</v>
      </c>
      <c r="K141" s="163">
        <f t="shared" si="78"/>
        <v>-1204</v>
      </c>
      <c r="L141" s="163">
        <f t="shared" si="79"/>
        <v>5110</v>
      </c>
      <c r="M141" s="164">
        <f t="shared" si="76"/>
        <v>4.4203973753843412E-3</v>
      </c>
    </row>
    <row r="142" spans="2:13" x14ac:dyDescent="0.25">
      <c r="B142" s="162" t="s">
        <v>116</v>
      </c>
      <c r="C142" s="163">
        <v>3563</v>
      </c>
      <c r="D142" s="163">
        <v>2708</v>
      </c>
      <c r="E142" s="163">
        <v>6453</v>
      </c>
      <c r="F142" s="163">
        <v>5613</v>
      </c>
      <c r="G142" s="163">
        <v>5986</v>
      </c>
      <c r="H142" s="163">
        <v>5909</v>
      </c>
      <c r="I142" s="178">
        <f t="shared" si="80"/>
        <v>-1.2863347811560288E-2</v>
      </c>
      <c r="J142" s="164">
        <f t="shared" si="77"/>
        <v>1.1820531757754802</v>
      </c>
      <c r="K142" s="163">
        <f t="shared" si="78"/>
        <v>-77</v>
      </c>
      <c r="L142" s="163">
        <f t="shared" si="79"/>
        <v>3201</v>
      </c>
      <c r="M142" s="164">
        <f t="shared" si="76"/>
        <v>4.4596428361185032E-3</v>
      </c>
    </row>
    <row r="143" spans="2:13" x14ac:dyDescent="0.25">
      <c r="B143" s="162" t="s">
        <v>123</v>
      </c>
      <c r="C143" s="163">
        <v>765</v>
      </c>
      <c r="D143" s="163">
        <v>93</v>
      </c>
      <c r="E143" s="163">
        <v>2259</v>
      </c>
      <c r="F143" s="163">
        <v>2063</v>
      </c>
      <c r="G143" s="163">
        <v>1716</v>
      </c>
      <c r="H143" s="163">
        <v>1737</v>
      </c>
      <c r="I143" s="178">
        <f t="shared" si="80"/>
        <v>1.2237762237762295E-2</v>
      </c>
      <c r="J143" s="164">
        <f t="shared" si="77"/>
        <v>17.677419354838708</v>
      </c>
      <c r="K143" s="163">
        <f t="shared" si="78"/>
        <v>21</v>
      </c>
      <c r="L143" s="163">
        <f t="shared" si="79"/>
        <v>1644</v>
      </c>
      <c r="M143" s="164">
        <f t="shared" si="76"/>
        <v>1.3109493326007515E-3</v>
      </c>
    </row>
    <row r="144" spans="2:13" x14ac:dyDescent="0.25">
      <c r="B144" s="162" t="s">
        <v>119</v>
      </c>
      <c r="C144" s="163">
        <v>861</v>
      </c>
      <c r="D144" s="163">
        <v>213</v>
      </c>
      <c r="E144" s="163">
        <v>1161</v>
      </c>
      <c r="F144" s="163">
        <v>1126</v>
      </c>
      <c r="G144" s="163">
        <v>1427</v>
      </c>
      <c r="H144" s="163">
        <v>1058</v>
      </c>
      <c r="I144" s="178">
        <f t="shared" si="80"/>
        <v>-0.25858444288717586</v>
      </c>
      <c r="J144" s="164">
        <f t="shared" si="77"/>
        <v>3.967136150234742</v>
      </c>
      <c r="K144" s="163">
        <f t="shared" si="78"/>
        <v>-369</v>
      </c>
      <c r="L144" s="163">
        <f t="shared" si="79"/>
        <v>845</v>
      </c>
      <c r="M144" s="164">
        <f t="shared" si="76"/>
        <v>7.9849418186044615E-4</v>
      </c>
    </row>
    <row r="145" spans="2:13" x14ac:dyDescent="0.25">
      <c r="B145" s="162" t="s">
        <v>128</v>
      </c>
      <c r="C145" s="163">
        <v>1961</v>
      </c>
      <c r="D145" s="163">
        <v>24</v>
      </c>
      <c r="E145" s="163">
        <v>1417</v>
      </c>
      <c r="F145" s="163">
        <v>2027</v>
      </c>
      <c r="G145" s="163">
        <v>1753</v>
      </c>
      <c r="H145" s="163">
        <v>1896</v>
      </c>
      <c r="I145" s="178">
        <f t="shared" si="80"/>
        <v>8.1574443810610298E-2</v>
      </c>
      <c r="J145" s="164">
        <f t="shared" si="77"/>
        <v>78</v>
      </c>
      <c r="K145" s="163">
        <f t="shared" si="78"/>
        <v>143</v>
      </c>
      <c r="L145" s="163">
        <f t="shared" si="79"/>
        <v>1872</v>
      </c>
      <c r="M145" s="164">
        <f t="shared" si="76"/>
        <v>1.4309498759994385E-3</v>
      </c>
    </row>
    <row r="146" spans="2:13" x14ac:dyDescent="0.25">
      <c r="B146" s="162" t="s">
        <v>131</v>
      </c>
      <c r="C146" s="163">
        <v>3933</v>
      </c>
      <c r="D146" s="163">
        <v>34</v>
      </c>
      <c r="E146" s="163">
        <v>687</v>
      </c>
      <c r="F146" s="163">
        <v>1265</v>
      </c>
      <c r="G146" s="163">
        <v>1344</v>
      </c>
      <c r="H146" s="163">
        <v>961</v>
      </c>
      <c r="I146" s="178">
        <f t="shared" si="80"/>
        <v>-0.28497023809523814</v>
      </c>
      <c r="J146" s="164">
        <f t="shared" si="77"/>
        <v>27.264705882352942</v>
      </c>
      <c r="K146" s="163">
        <f t="shared" si="78"/>
        <v>-383</v>
      </c>
      <c r="L146" s="163">
        <f t="shared" si="79"/>
        <v>927</v>
      </c>
      <c r="M146" s="164">
        <f t="shared" si="76"/>
        <v>7.2528630318325965E-4</v>
      </c>
    </row>
    <row r="147" spans="2:13" x14ac:dyDescent="0.25">
      <c r="B147" s="167" t="s">
        <v>145</v>
      </c>
      <c r="C147" s="168">
        <f t="shared" ref="C147" si="81">C139-SUM(C140:C146)</f>
        <v>13516</v>
      </c>
      <c r="D147" s="168">
        <f t="shared" ref="D147:E147" si="82">D139-SUM(D140:D146)</f>
        <v>3412</v>
      </c>
      <c r="E147" s="168">
        <f t="shared" si="82"/>
        <v>19126</v>
      </c>
      <c r="F147" s="168">
        <f t="shared" ref="F147:H147" si="83">F139-SUM(F140:F146)</f>
        <v>21378</v>
      </c>
      <c r="G147" s="168">
        <f t="shared" si="83"/>
        <v>22598</v>
      </c>
      <c r="H147" s="168">
        <f t="shared" si="83"/>
        <v>22528</v>
      </c>
      <c r="I147" s="179">
        <f t="shared" si="80"/>
        <v>-3.0976192583413997E-3</v>
      </c>
      <c r="J147" s="169">
        <f t="shared" si="77"/>
        <v>5.6025791324736227</v>
      </c>
      <c r="K147" s="168">
        <f>H147-G147</f>
        <v>-70</v>
      </c>
      <c r="L147" s="168">
        <f t="shared" si="79"/>
        <v>19116</v>
      </c>
      <c r="M147" s="169">
        <f t="shared" si="76"/>
        <v>1.7002341142676871E-2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23569</v>
      </c>
      <c r="D149" s="175">
        <v>8156</v>
      </c>
      <c r="E149" s="175">
        <v>26350</v>
      </c>
      <c r="F149" s="175">
        <v>29870</v>
      </c>
      <c r="G149" s="175">
        <v>33567</v>
      </c>
      <c r="H149" s="175">
        <v>31608</v>
      </c>
      <c r="I149" s="176">
        <f>IFERROR(H149/G149-1,"-")</f>
        <v>-5.8360890159978585E-2</v>
      </c>
      <c r="J149" s="176">
        <f>IFERROR(H149/D149-1,"-")</f>
        <v>2.8754291319274152</v>
      </c>
      <c r="K149" s="175">
        <f>H149-G149</f>
        <v>-1959</v>
      </c>
      <c r="L149" s="175">
        <f>H149-D149</f>
        <v>23452</v>
      </c>
      <c r="M149" s="176">
        <f t="shared" ref="M149:M161" si="84">H149/H$9</f>
        <v>2.3855202363180512E-2</v>
      </c>
    </row>
    <row r="150" spans="2:13" x14ac:dyDescent="0.25">
      <c r="B150" s="158" t="s">
        <v>97</v>
      </c>
      <c r="C150" s="159">
        <v>8081</v>
      </c>
      <c r="D150" s="159">
        <v>5410</v>
      </c>
      <c r="E150" s="159">
        <v>12245</v>
      </c>
      <c r="F150" s="159">
        <v>12313</v>
      </c>
      <c r="G150" s="159">
        <v>12127</v>
      </c>
      <c r="H150" s="159">
        <v>10077</v>
      </c>
      <c r="I150" s="177">
        <f>IFERROR(H150/G150-1,"-")</f>
        <v>-0.16904428135565264</v>
      </c>
      <c r="J150" s="160">
        <f t="shared" ref="J150:J161" si="85">IFERROR(H150/D150-1,"-")</f>
        <v>0.86266173752310538</v>
      </c>
      <c r="K150" s="159">
        <f t="shared" ref="K150:K160" si="86">H150-G150</f>
        <v>-2050</v>
      </c>
      <c r="L150" s="159">
        <f t="shared" ref="L150:L161" si="87">H150-D150</f>
        <v>4667</v>
      </c>
      <c r="M150" s="160">
        <f t="shared" si="84"/>
        <v>7.6053174580413196E-3</v>
      </c>
    </row>
    <row r="151" spans="2:13" x14ac:dyDescent="0.25">
      <c r="B151" s="162" t="s">
        <v>103</v>
      </c>
      <c r="C151" s="163">
        <v>4041</v>
      </c>
      <c r="D151" s="163">
        <v>4884</v>
      </c>
      <c r="E151" s="163">
        <v>8748</v>
      </c>
      <c r="F151" s="163">
        <v>8449</v>
      </c>
      <c r="G151" s="163">
        <v>9136</v>
      </c>
      <c r="H151" s="163">
        <v>6805</v>
      </c>
      <c r="I151" s="178">
        <f>IFERROR(H151/G151-1,"-")</f>
        <v>-0.25514448336252193</v>
      </c>
      <c r="J151" s="164">
        <f t="shared" si="85"/>
        <v>0.39332514332514323</v>
      </c>
      <c r="K151" s="163">
        <f t="shared" si="86"/>
        <v>-2331</v>
      </c>
      <c r="L151" s="163">
        <f t="shared" si="87"/>
        <v>1921</v>
      </c>
      <c r="M151" s="164">
        <f t="shared" si="84"/>
        <v>5.1358723133840605E-3</v>
      </c>
    </row>
    <row r="152" spans="2:13" x14ac:dyDescent="0.25">
      <c r="B152" s="162" t="s">
        <v>100</v>
      </c>
      <c r="C152" s="163">
        <v>4040</v>
      </c>
      <c r="D152" s="163">
        <v>526</v>
      </c>
      <c r="E152" s="163">
        <v>3497</v>
      </c>
      <c r="F152" s="163">
        <v>3864</v>
      </c>
      <c r="G152" s="163">
        <v>2991</v>
      </c>
      <c r="H152" s="163">
        <v>3272</v>
      </c>
      <c r="I152" s="178">
        <f>IFERROR(H152/G152-1,"-")</f>
        <v>9.3948512203276602E-2</v>
      </c>
      <c r="J152" s="164">
        <f t="shared" si="85"/>
        <v>5.2205323193916353</v>
      </c>
      <c r="K152" s="163">
        <f t="shared" si="86"/>
        <v>281</v>
      </c>
      <c r="L152" s="163">
        <f t="shared" si="87"/>
        <v>2746</v>
      </c>
      <c r="M152" s="164">
        <f t="shared" si="84"/>
        <v>2.4694451446572586E-3</v>
      </c>
    </row>
    <row r="153" spans="2:13" x14ac:dyDescent="0.25">
      <c r="B153" s="158" t="s">
        <v>107</v>
      </c>
      <c r="C153" s="159">
        <v>15488</v>
      </c>
      <c r="D153" s="159">
        <v>2746</v>
      </c>
      <c r="E153" s="159">
        <v>14105</v>
      </c>
      <c r="F153" s="159">
        <v>17557</v>
      </c>
      <c r="G153" s="159">
        <v>21440</v>
      </c>
      <c r="H153" s="159">
        <v>21531</v>
      </c>
      <c r="I153" s="177">
        <f>IFERROR(H153/G153-1,"-")</f>
        <v>4.2444029850745579E-3</v>
      </c>
      <c r="J153" s="160">
        <f t="shared" si="85"/>
        <v>6.840859431900947</v>
      </c>
      <c r="K153" s="159">
        <f t="shared" si="86"/>
        <v>91</v>
      </c>
      <c r="L153" s="159">
        <f t="shared" si="87"/>
        <v>18785</v>
      </c>
      <c r="M153" s="160">
        <f t="shared" si="84"/>
        <v>1.6249884905139192E-2</v>
      </c>
    </row>
    <row r="154" spans="2:13" x14ac:dyDescent="0.25">
      <c r="B154" s="162" t="s">
        <v>110</v>
      </c>
      <c r="C154" s="163">
        <v>4925</v>
      </c>
      <c r="D154" s="163">
        <v>94</v>
      </c>
      <c r="E154" s="163">
        <v>4826</v>
      </c>
      <c r="F154" s="163">
        <v>5319</v>
      </c>
      <c r="G154" s="163">
        <v>6183</v>
      </c>
      <c r="H154" s="163">
        <v>4849</v>
      </c>
      <c r="I154" s="178">
        <f t="shared" ref="I154:I161" si="88">IFERROR(H154/G154-1,"-")</f>
        <v>-0.21575287077470484</v>
      </c>
      <c r="J154" s="164">
        <f t="shared" si="85"/>
        <v>50.585106382978722</v>
      </c>
      <c r="K154" s="163">
        <f t="shared" si="86"/>
        <v>-1334</v>
      </c>
      <c r="L154" s="163">
        <f t="shared" si="87"/>
        <v>4755</v>
      </c>
      <c r="M154" s="164">
        <f t="shared" si="84"/>
        <v>3.6596392134605892E-3</v>
      </c>
    </row>
    <row r="155" spans="2:13" x14ac:dyDescent="0.25">
      <c r="B155" s="162" t="s">
        <v>113</v>
      </c>
      <c r="C155" s="163">
        <v>4219</v>
      </c>
      <c r="D155" s="163">
        <v>606</v>
      </c>
      <c r="E155" s="163">
        <v>3310</v>
      </c>
      <c r="F155" s="163">
        <v>3983</v>
      </c>
      <c r="G155" s="163">
        <v>4623</v>
      </c>
      <c r="H155" s="163">
        <v>4290</v>
      </c>
      <c r="I155" s="178">
        <f t="shared" si="88"/>
        <v>-7.2031148604802087E-2</v>
      </c>
      <c r="J155" s="164">
        <f t="shared" si="85"/>
        <v>6.0792079207920793</v>
      </c>
      <c r="K155" s="163">
        <f t="shared" si="86"/>
        <v>-333</v>
      </c>
      <c r="L155" s="163">
        <f t="shared" si="87"/>
        <v>3684</v>
      </c>
      <c r="M155" s="164">
        <f t="shared" si="84"/>
        <v>3.2377505105683499E-3</v>
      </c>
    </row>
    <row r="156" spans="2:13" x14ac:dyDescent="0.25">
      <c r="B156" s="162" t="s">
        <v>116</v>
      </c>
      <c r="C156" s="163">
        <v>1723</v>
      </c>
      <c r="D156" s="163">
        <v>698</v>
      </c>
      <c r="E156" s="163">
        <v>1540</v>
      </c>
      <c r="F156" s="163">
        <v>2275</v>
      </c>
      <c r="G156" s="163">
        <v>2893</v>
      </c>
      <c r="H156" s="163">
        <v>4361</v>
      </c>
      <c r="I156" s="178">
        <f t="shared" si="88"/>
        <v>0.50743173176633261</v>
      </c>
      <c r="J156" s="164">
        <f t="shared" si="85"/>
        <v>5.2478510028653291</v>
      </c>
      <c r="K156" s="163">
        <f t="shared" si="86"/>
        <v>1468</v>
      </c>
      <c r="L156" s="163">
        <f t="shared" si="87"/>
        <v>3663</v>
      </c>
      <c r="M156" s="164">
        <f t="shared" si="84"/>
        <v>3.2913356588784551E-3</v>
      </c>
    </row>
    <row r="157" spans="2:13" x14ac:dyDescent="0.25">
      <c r="B157" s="162" t="s">
        <v>123</v>
      </c>
      <c r="C157" s="163">
        <v>517</v>
      </c>
      <c r="D157" s="163">
        <v>89</v>
      </c>
      <c r="E157" s="163">
        <v>453</v>
      </c>
      <c r="F157" s="163">
        <v>634</v>
      </c>
      <c r="G157" s="163">
        <v>915</v>
      </c>
      <c r="H157" s="163">
        <v>995</v>
      </c>
      <c r="I157" s="178">
        <f t="shared" si="88"/>
        <v>8.7431693989071135E-2</v>
      </c>
      <c r="J157" s="164">
        <f t="shared" si="85"/>
        <v>10.179775280898877</v>
      </c>
      <c r="K157" s="163">
        <f t="shared" si="86"/>
        <v>80</v>
      </c>
      <c r="L157" s="163">
        <f t="shared" si="87"/>
        <v>906</v>
      </c>
      <c r="M157" s="164">
        <f t="shared" si="84"/>
        <v>7.5094679674021162E-4</v>
      </c>
    </row>
    <row r="158" spans="2:13" x14ac:dyDescent="0.25">
      <c r="B158" s="162" t="s">
        <v>119</v>
      </c>
      <c r="C158" s="163">
        <v>514</v>
      </c>
      <c r="D158" s="163">
        <v>100</v>
      </c>
      <c r="E158" s="163">
        <v>577</v>
      </c>
      <c r="F158" s="163">
        <v>805</v>
      </c>
      <c r="G158" s="163">
        <v>876</v>
      </c>
      <c r="H158" s="163">
        <v>839</v>
      </c>
      <c r="I158" s="178">
        <f t="shared" si="88"/>
        <v>-4.2237442922374413E-2</v>
      </c>
      <c r="J158" s="164">
        <f t="shared" si="85"/>
        <v>7.3900000000000006</v>
      </c>
      <c r="K158" s="163">
        <f t="shared" si="86"/>
        <v>-37</v>
      </c>
      <c r="L158" s="163">
        <f t="shared" si="87"/>
        <v>739</v>
      </c>
      <c r="M158" s="164">
        <f t="shared" si="84"/>
        <v>6.3321041453772624E-4</v>
      </c>
    </row>
    <row r="159" spans="2:13" x14ac:dyDescent="0.25">
      <c r="B159" s="162" t="s">
        <v>128</v>
      </c>
      <c r="C159" s="163">
        <v>331</v>
      </c>
      <c r="D159" s="163">
        <v>16</v>
      </c>
      <c r="E159" s="163">
        <v>210</v>
      </c>
      <c r="F159" s="163">
        <v>320</v>
      </c>
      <c r="G159" s="163">
        <v>254</v>
      </c>
      <c r="H159" s="163">
        <v>242</v>
      </c>
      <c r="I159" s="178">
        <f t="shared" si="88"/>
        <v>-4.7244094488189003E-2</v>
      </c>
      <c r="J159" s="164">
        <f t="shared" si="85"/>
        <v>14.125</v>
      </c>
      <c r="K159" s="163">
        <f t="shared" si="86"/>
        <v>-12</v>
      </c>
      <c r="L159" s="163">
        <f t="shared" si="87"/>
        <v>226</v>
      </c>
      <c r="M159" s="164">
        <f t="shared" si="84"/>
        <v>1.8264233649359921E-4</v>
      </c>
    </row>
    <row r="160" spans="2:13" x14ac:dyDescent="0.25">
      <c r="B160" s="162" t="s">
        <v>131</v>
      </c>
      <c r="C160" s="163">
        <v>420</v>
      </c>
      <c r="D160" s="163">
        <v>26</v>
      </c>
      <c r="E160" s="163">
        <v>324</v>
      </c>
      <c r="F160" s="163">
        <v>464</v>
      </c>
      <c r="G160" s="163">
        <v>463</v>
      </c>
      <c r="H160" s="163">
        <v>326</v>
      </c>
      <c r="I160" s="178">
        <f t="shared" si="88"/>
        <v>-0.29589632829373647</v>
      </c>
      <c r="J160" s="164">
        <f t="shared" si="85"/>
        <v>11.538461538461538</v>
      </c>
      <c r="K160" s="163">
        <f t="shared" si="86"/>
        <v>-137</v>
      </c>
      <c r="L160" s="163">
        <f t="shared" si="87"/>
        <v>300</v>
      </c>
      <c r="M160" s="164">
        <f t="shared" si="84"/>
        <v>2.4603884998724521E-4</v>
      </c>
    </row>
    <row r="161" spans="2:13" x14ac:dyDescent="0.25">
      <c r="B161" s="167" t="s">
        <v>145</v>
      </c>
      <c r="C161" s="168">
        <f t="shared" ref="C161" si="89">C153-SUM(C154:C160)</f>
        <v>2839</v>
      </c>
      <c r="D161" s="168">
        <f t="shared" ref="D161:E161" si="90">D153-SUM(D154:D160)</f>
        <v>1117</v>
      </c>
      <c r="E161" s="168">
        <f t="shared" si="90"/>
        <v>2865</v>
      </c>
      <c r="F161" s="168">
        <f t="shared" ref="F161:H161" si="91">F153-SUM(F154:F160)</f>
        <v>3757</v>
      </c>
      <c r="G161" s="168">
        <f t="shared" si="91"/>
        <v>5233</v>
      </c>
      <c r="H161" s="168">
        <f t="shared" si="91"/>
        <v>5629</v>
      </c>
      <c r="I161" s="179">
        <f t="shared" si="88"/>
        <v>7.5673609784062679E-2</v>
      </c>
      <c r="J161" s="169">
        <f t="shared" si="85"/>
        <v>4.0393912264995526</v>
      </c>
      <c r="K161" s="168">
        <f>H161-G161</f>
        <v>396</v>
      </c>
      <c r="L161" s="168">
        <f t="shared" si="87"/>
        <v>4512</v>
      </c>
      <c r="M161" s="169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E5F8-62DD-40B6-B327-662E7E1ED9C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143"/>
      <c r="K4" s="143"/>
      <c r="N4" s="142" t="s">
        <v>264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258</v>
      </c>
      <c r="P7" s="171" t="s">
        <v>259</v>
      </c>
      <c r="Q7" s="171" t="s">
        <v>260</v>
      </c>
      <c r="R7" s="171" t="s">
        <v>261</v>
      </c>
      <c r="S7" s="171" t="s">
        <v>262</v>
      </c>
      <c r="T7" s="171" t="s">
        <v>263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49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724591</v>
      </c>
      <c r="D9" s="175">
        <f t="shared" si="0"/>
        <v>135887</v>
      </c>
      <c r="E9" s="175">
        <f t="shared" si="0"/>
        <v>806783</v>
      </c>
      <c r="F9" s="175">
        <f t="shared" si="0"/>
        <v>993506</v>
      </c>
      <c r="G9" s="175">
        <f t="shared" si="0"/>
        <v>1059138</v>
      </c>
      <c r="H9" s="175">
        <f t="shared" si="0"/>
        <v>1034824</v>
      </c>
      <c r="I9" s="176">
        <f>IFERROR(H9/G9-1,"-")</f>
        <v>-2.2956404170183631E-2</v>
      </c>
      <c r="J9" s="175">
        <f t="shared" ref="J9:J21" si="1">H9-G9</f>
        <v>-24314</v>
      </c>
      <c r="K9" s="176">
        <f t="shared" ref="K9:K21" si="2">H9/H$9</f>
        <v>1</v>
      </c>
      <c r="N9" s="155" t="s">
        <v>68</v>
      </c>
      <c r="O9" s="175">
        <f t="shared" ref="O9:T9" si="3">O10+O13</f>
        <v>12754</v>
      </c>
      <c r="P9" s="175">
        <f t="shared" si="3"/>
        <v>4819</v>
      </c>
      <c r="Q9" s="175">
        <f t="shared" si="3"/>
        <v>12444</v>
      </c>
      <c r="R9" s="175">
        <f t="shared" si="3"/>
        <v>16319</v>
      </c>
      <c r="S9" s="175">
        <f t="shared" si="3"/>
        <v>15188</v>
      </c>
      <c r="T9" s="175">
        <f t="shared" si="3"/>
        <v>14847</v>
      </c>
      <c r="U9" s="176">
        <f>IFERROR(T9/S9-1,"-")</f>
        <v>-2.2451935738741158E-2</v>
      </c>
      <c r="V9" s="175">
        <f>T9-S9</f>
        <v>-341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122859</v>
      </c>
      <c r="D10" s="159">
        <v>69228</v>
      </c>
      <c r="E10" s="159">
        <v>143615</v>
      </c>
      <c r="F10" s="159">
        <v>169054</v>
      </c>
      <c r="G10" s="159">
        <v>162721</v>
      </c>
      <c r="H10" s="159">
        <v>155616</v>
      </c>
      <c r="I10" s="177">
        <f>IFERROR(H10/G10-1,"-")</f>
        <v>-4.3663694298830547E-2</v>
      </c>
      <c r="J10" s="158">
        <f t="shared" si="1"/>
        <v>-7105</v>
      </c>
      <c r="K10" s="160">
        <f t="shared" si="2"/>
        <v>0.15037919491623697</v>
      </c>
      <c r="N10" s="158" t="s">
        <v>97</v>
      </c>
      <c r="O10" s="159">
        <v>7454</v>
      </c>
      <c r="P10" s="159">
        <v>2749</v>
      </c>
      <c r="Q10" s="159">
        <v>6703</v>
      </c>
      <c r="R10" s="159">
        <v>9564</v>
      </c>
      <c r="S10" s="159">
        <v>6976</v>
      </c>
      <c r="T10" s="159">
        <v>7175</v>
      </c>
      <c r="U10" s="177">
        <f>IFERROR(T10/S10-1,"-")</f>
        <v>2.8526376146789101E-2</v>
      </c>
      <c r="V10" s="158">
        <f t="shared" ref="V10:V20" si="5">T10-S10</f>
        <v>199</v>
      </c>
      <c r="W10" s="160">
        <f t="shared" si="4"/>
        <v>0.48326261197548326</v>
      </c>
    </row>
    <row r="11" spans="1:23" x14ac:dyDescent="0.25">
      <c r="A11" s="161" t="s">
        <v>100</v>
      </c>
      <c r="B11" s="162" t="s">
        <v>103</v>
      </c>
      <c r="C11" s="163">
        <v>41140</v>
      </c>
      <c r="D11" s="163">
        <v>48609</v>
      </c>
      <c r="E11" s="163">
        <v>56918</v>
      </c>
      <c r="F11" s="163">
        <v>60280</v>
      </c>
      <c r="G11" s="163">
        <v>57056</v>
      </c>
      <c r="H11" s="163">
        <v>51949</v>
      </c>
      <c r="I11" s="178">
        <f>IFERROR(H11/G11-1,"-")</f>
        <v>-8.950855300056082E-2</v>
      </c>
      <c r="J11" s="162">
        <f t="shared" si="1"/>
        <v>-5107</v>
      </c>
      <c r="K11" s="164">
        <f t="shared" si="2"/>
        <v>5.0200807093766668E-2</v>
      </c>
      <c r="N11" s="162" t="s">
        <v>103</v>
      </c>
      <c r="O11" s="163">
        <v>4239</v>
      </c>
      <c r="P11" s="163">
        <v>1608</v>
      </c>
      <c r="Q11" s="163">
        <v>3234</v>
      </c>
      <c r="R11" s="163">
        <v>2601</v>
      </c>
      <c r="S11" s="163">
        <v>1796</v>
      </c>
      <c r="T11" s="163">
        <v>2125</v>
      </c>
      <c r="U11" s="178">
        <f>IFERROR(T11/S11-1,"-")</f>
        <v>0.18318485523385308</v>
      </c>
      <c r="V11" s="162">
        <f t="shared" si="5"/>
        <v>329</v>
      </c>
      <c r="W11" s="164">
        <f>T11/T$9</f>
        <v>0.14312655755371456</v>
      </c>
    </row>
    <row r="12" spans="1:23" x14ac:dyDescent="0.25">
      <c r="A12" s="1"/>
      <c r="B12" s="162" t="s">
        <v>100</v>
      </c>
      <c r="C12" s="163">
        <v>81719</v>
      </c>
      <c r="D12" s="163">
        <v>20619</v>
      </c>
      <c r="E12" s="163">
        <v>86697</v>
      </c>
      <c r="F12" s="163">
        <v>108774</v>
      </c>
      <c r="G12" s="163">
        <v>105665</v>
      </c>
      <c r="H12" s="163">
        <v>103667</v>
      </c>
      <c r="I12" s="178">
        <f>IFERROR(H12/G12-1,"-")</f>
        <v>-1.8908815596460515E-2</v>
      </c>
      <c r="J12" s="162">
        <f t="shared" si="1"/>
        <v>-1998</v>
      </c>
      <c r="K12" s="164">
        <f t="shared" si="2"/>
        <v>0.10017838782247029</v>
      </c>
      <c r="N12" s="162" t="s">
        <v>100</v>
      </c>
      <c r="O12" s="163">
        <v>3215</v>
      </c>
      <c r="P12" s="163">
        <v>1141</v>
      </c>
      <c r="Q12" s="163">
        <v>3469</v>
      </c>
      <c r="R12" s="163">
        <v>6963</v>
      </c>
      <c r="S12" s="163">
        <v>5180</v>
      </c>
      <c r="T12" s="163">
        <v>5050</v>
      </c>
      <c r="U12" s="178">
        <f>IFERROR(T12/S12-1,"-")</f>
        <v>-2.5096525096525046E-2</v>
      </c>
      <c r="V12" s="162">
        <f t="shared" si="5"/>
        <v>-130</v>
      </c>
      <c r="W12" s="164">
        <f t="shared" si="4"/>
        <v>0.3401360544217687</v>
      </c>
    </row>
    <row r="13" spans="1:23" s="56" customFormat="1" x14ac:dyDescent="0.25">
      <c r="B13" s="158" t="s">
        <v>107</v>
      </c>
      <c r="C13" s="159">
        <v>601732</v>
      </c>
      <c r="D13" s="159">
        <v>66659</v>
      </c>
      <c r="E13" s="159">
        <v>663168</v>
      </c>
      <c r="F13" s="159">
        <v>824452</v>
      </c>
      <c r="G13" s="159">
        <v>896417</v>
      </c>
      <c r="H13" s="159">
        <v>879208</v>
      </c>
      <c r="I13" s="177">
        <f>IFERROR(H13/G13-1,"-")</f>
        <v>-1.9197538645518764E-2</v>
      </c>
      <c r="J13" s="158">
        <f t="shared" si="1"/>
        <v>-17209</v>
      </c>
      <c r="K13" s="160">
        <f t="shared" si="2"/>
        <v>0.84962080508376303</v>
      </c>
      <c r="N13" s="158" t="s">
        <v>107</v>
      </c>
      <c r="O13" s="159">
        <v>5300</v>
      </c>
      <c r="P13" s="159">
        <v>2070</v>
      </c>
      <c r="Q13" s="159">
        <v>5741</v>
      </c>
      <c r="R13" s="159">
        <v>6755</v>
      </c>
      <c r="S13" s="159">
        <v>8212</v>
      </c>
      <c r="T13" s="159">
        <v>7672</v>
      </c>
      <c r="U13" s="177">
        <f>IFERROR(T13/S13-1,"-")</f>
        <v>-6.5757428153921049E-2</v>
      </c>
      <c r="V13" s="158">
        <f t="shared" si="5"/>
        <v>-540</v>
      </c>
      <c r="W13" s="160">
        <f t="shared" si="4"/>
        <v>0.51673738802451674</v>
      </c>
    </row>
    <row r="14" spans="1:23" s="56" customFormat="1" x14ac:dyDescent="0.25">
      <c r="B14" s="162" t="s">
        <v>110</v>
      </c>
      <c r="C14" s="163">
        <v>240301</v>
      </c>
      <c r="D14" s="163">
        <v>3307</v>
      </c>
      <c r="E14" s="163">
        <v>259512</v>
      </c>
      <c r="F14" s="163">
        <v>330531</v>
      </c>
      <c r="G14" s="163">
        <v>354811</v>
      </c>
      <c r="H14" s="163">
        <v>353435</v>
      </c>
      <c r="I14" s="178">
        <f t="shared" ref="I14:I21" si="6">IFERROR(H14/G14-1,"-")</f>
        <v>-3.8781210278148182E-3</v>
      </c>
      <c r="J14" s="162">
        <f t="shared" si="1"/>
        <v>-1376</v>
      </c>
      <c r="K14" s="164">
        <f t="shared" si="2"/>
        <v>0.34154117028596165</v>
      </c>
      <c r="N14" s="162" t="s">
        <v>110</v>
      </c>
      <c r="O14" s="163">
        <v>994</v>
      </c>
      <c r="P14" s="163">
        <v>84</v>
      </c>
      <c r="Q14" s="163">
        <v>915</v>
      </c>
      <c r="R14" s="163">
        <v>1133</v>
      </c>
      <c r="S14" s="163">
        <v>1364</v>
      </c>
      <c r="T14" s="163">
        <v>1188</v>
      </c>
      <c r="U14" s="178">
        <f t="shared" ref="U14:U21" si="7">IFERROR(T14/S14-1,"-")</f>
        <v>-0.12903225806451613</v>
      </c>
      <c r="V14" s="162">
        <f t="shared" si="5"/>
        <v>-176</v>
      </c>
      <c r="W14" s="164">
        <f t="shared" si="4"/>
        <v>8.0016164881794305E-2</v>
      </c>
    </row>
    <row r="15" spans="1:23" x14ac:dyDescent="0.25">
      <c r="A15" s="1"/>
      <c r="B15" s="162" t="s">
        <v>113</v>
      </c>
      <c r="C15" s="163">
        <v>87097</v>
      </c>
      <c r="D15" s="163">
        <v>11767</v>
      </c>
      <c r="E15" s="163">
        <v>81279</v>
      </c>
      <c r="F15" s="163">
        <v>106513</v>
      </c>
      <c r="G15" s="163">
        <v>120255</v>
      </c>
      <c r="H15" s="163">
        <v>111680</v>
      </c>
      <c r="I15" s="178">
        <f t="shared" si="6"/>
        <v>-7.1306806369797471E-2</v>
      </c>
      <c r="J15" s="162">
        <f t="shared" si="1"/>
        <v>-8575</v>
      </c>
      <c r="K15" s="164">
        <f t="shared" si="2"/>
        <v>0.10792173355082603</v>
      </c>
      <c r="N15" s="162" t="s">
        <v>113</v>
      </c>
      <c r="O15" s="163">
        <v>1071</v>
      </c>
      <c r="P15" s="163">
        <v>348</v>
      </c>
      <c r="Q15" s="163">
        <v>1130</v>
      </c>
      <c r="R15" s="163">
        <v>1350</v>
      </c>
      <c r="S15" s="163">
        <v>1745</v>
      </c>
      <c r="T15" s="163">
        <v>1550</v>
      </c>
      <c r="U15" s="178">
        <f t="shared" si="7"/>
        <v>-0.11174785100286533</v>
      </c>
      <c r="V15" s="162">
        <f t="shared" si="5"/>
        <v>-195</v>
      </c>
      <c r="W15" s="164">
        <f t="shared" si="4"/>
        <v>0.10439819492153297</v>
      </c>
    </row>
    <row r="16" spans="1:23" x14ac:dyDescent="0.25">
      <c r="A16" s="1"/>
      <c r="B16" s="162" t="s">
        <v>116</v>
      </c>
      <c r="C16" s="163">
        <v>31900</v>
      </c>
      <c r="D16" s="163">
        <v>15631</v>
      </c>
      <c r="E16" s="163">
        <v>39484</v>
      </c>
      <c r="F16" s="163">
        <v>48614</v>
      </c>
      <c r="G16" s="163">
        <v>48515</v>
      </c>
      <c r="H16" s="163">
        <v>48565</v>
      </c>
      <c r="I16" s="178">
        <f t="shared" si="6"/>
        <v>1.030609089972101E-3</v>
      </c>
      <c r="J16" s="162">
        <f t="shared" si="1"/>
        <v>50</v>
      </c>
      <c r="K16" s="164">
        <f t="shared" si="2"/>
        <v>4.693068579777817E-2</v>
      </c>
      <c r="N16" s="162" t="s">
        <v>116</v>
      </c>
      <c r="O16" s="163">
        <v>1161</v>
      </c>
      <c r="P16" s="163">
        <v>935</v>
      </c>
      <c r="Q16" s="163">
        <v>1096</v>
      </c>
      <c r="R16" s="163">
        <v>1358</v>
      </c>
      <c r="S16" s="163">
        <v>1331</v>
      </c>
      <c r="T16" s="163">
        <v>1317</v>
      </c>
      <c r="U16" s="178">
        <f t="shared" si="7"/>
        <v>-1.0518407212622094E-2</v>
      </c>
      <c r="V16" s="162">
        <f t="shared" si="5"/>
        <v>-14</v>
      </c>
      <c r="W16" s="164">
        <f t="shared" si="4"/>
        <v>8.8704788846231564E-2</v>
      </c>
    </row>
    <row r="17" spans="1:23" x14ac:dyDescent="0.25">
      <c r="A17" s="1"/>
      <c r="B17" s="162" t="s">
        <v>123</v>
      </c>
      <c r="C17" s="163">
        <v>19336</v>
      </c>
      <c r="D17" s="163">
        <v>899</v>
      </c>
      <c r="E17" s="163">
        <v>30667</v>
      </c>
      <c r="F17" s="163">
        <v>27410</v>
      </c>
      <c r="G17" s="163">
        <v>30762</v>
      </c>
      <c r="H17" s="163">
        <v>30742</v>
      </c>
      <c r="I17" s="178">
        <f t="shared" si="6"/>
        <v>-6.501527859046341E-4</v>
      </c>
      <c r="J17" s="162">
        <f t="shared" si="1"/>
        <v>-20</v>
      </c>
      <c r="K17" s="164">
        <f t="shared" si="2"/>
        <v>2.9707467163498334E-2</v>
      </c>
      <c r="N17" s="162" t="s">
        <v>123</v>
      </c>
      <c r="O17" s="163">
        <v>265</v>
      </c>
      <c r="P17" s="163">
        <v>37</v>
      </c>
      <c r="Q17" s="163">
        <v>402</v>
      </c>
      <c r="R17" s="163">
        <v>380</v>
      </c>
      <c r="S17" s="163">
        <v>458</v>
      </c>
      <c r="T17" s="163">
        <v>425</v>
      </c>
      <c r="U17" s="178">
        <f t="shared" si="7"/>
        <v>-7.2052401746724892E-2</v>
      </c>
      <c r="V17" s="162">
        <f t="shared" si="5"/>
        <v>-33</v>
      </c>
      <c r="W17" s="164">
        <f t="shared" si="4"/>
        <v>2.862531151074291E-2</v>
      </c>
    </row>
    <row r="18" spans="1:23" x14ac:dyDescent="0.25">
      <c r="A18" s="1"/>
      <c r="B18" s="162" t="s">
        <v>119</v>
      </c>
      <c r="C18" s="163">
        <v>26204</v>
      </c>
      <c r="D18" s="163">
        <v>1763</v>
      </c>
      <c r="E18" s="163">
        <v>34216</v>
      </c>
      <c r="F18" s="163">
        <v>32749</v>
      </c>
      <c r="G18" s="163">
        <v>35807</v>
      </c>
      <c r="H18" s="163">
        <v>33553</v>
      </c>
      <c r="I18" s="178">
        <f t="shared" si="6"/>
        <v>-6.2948585472114349E-2</v>
      </c>
      <c r="J18" s="162">
        <f t="shared" si="1"/>
        <v>-2254</v>
      </c>
      <c r="K18" s="164">
        <f t="shared" si="2"/>
        <v>3.2423871112382395E-2</v>
      </c>
      <c r="N18" s="162" t="s">
        <v>119</v>
      </c>
      <c r="O18" s="163">
        <v>132</v>
      </c>
      <c r="P18" s="163">
        <v>50</v>
      </c>
      <c r="Q18" s="163">
        <v>250</v>
      </c>
      <c r="R18" s="163">
        <v>185</v>
      </c>
      <c r="S18" s="163">
        <v>359</v>
      </c>
      <c r="T18" s="163">
        <v>334</v>
      </c>
      <c r="U18" s="178">
        <f t="shared" si="7"/>
        <v>-6.9637883008356494E-2</v>
      </c>
      <c r="V18" s="162">
        <f t="shared" si="5"/>
        <v>-25</v>
      </c>
      <c r="W18" s="164">
        <f t="shared" si="4"/>
        <v>2.2496127163736782E-2</v>
      </c>
    </row>
    <row r="19" spans="1:23" x14ac:dyDescent="0.25">
      <c r="A19" s="161" t="s">
        <v>144</v>
      </c>
      <c r="B19" s="162" t="s">
        <v>128</v>
      </c>
      <c r="C19" s="163">
        <v>17976</v>
      </c>
      <c r="D19" s="163">
        <v>216</v>
      </c>
      <c r="E19" s="163">
        <v>16401</v>
      </c>
      <c r="F19" s="163">
        <v>23574</v>
      </c>
      <c r="G19" s="163">
        <v>20757</v>
      </c>
      <c r="H19" s="163">
        <v>18640</v>
      </c>
      <c r="I19" s="178">
        <f t="shared" si="6"/>
        <v>-0.10198969022498439</v>
      </c>
      <c r="J19" s="162">
        <f t="shared" si="1"/>
        <v>-2117</v>
      </c>
      <c r="K19" s="164">
        <f t="shared" si="2"/>
        <v>1.8012724869156494E-2</v>
      </c>
      <c r="N19" s="162" t="s">
        <v>128</v>
      </c>
      <c r="O19" s="163">
        <v>112</v>
      </c>
      <c r="P19" s="163">
        <v>10</v>
      </c>
      <c r="Q19" s="163">
        <v>159</v>
      </c>
      <c r="R19" s="163">
        <v>67</v>
      </c>
      <c r="S19" s="163">
        <v>104</v>
      </c>
      <c r="T19" s="163">
        <v>110</v>
      </c>
      <c r="U19" s="178">
        <f t="shared" si="7"/>
        <v>5.7692307692307709E-2</v>
      </c>
      <c r="V19" s="162">
        <f t="shared" si="5"/>
        <v>6</v>
      </c>
      <c r="W19" s="164">
        <f t="shared" si="4"/>
        <v>7.4089041557216942E-3</v>
      </c>
    </row>
    <row r="20" spans="1:23" x14ac:dyDescent="0.25">
      <c r="A20" s="166" t="s">
        <v>145</v>
      </c>
      <c r="B20" s="162" t="s">
        <v>131</v>
      </c>
      <c r="C20" s="163">
        <v>24079</v>
      </c>
      <c r="D20" s="163">
        <v>931</v>
      </c>
      <c r="E20" s="163">
        <v>11932</v>
      </c>
      <c r="F20" s="163">
        <v>19841</v>
      </c>
      <c r="G20" s="163">
        <v>20903</v>
      </c>
      <c r="H20" s="163">
        <v>16850</v>
      </c>
      <c r="I20" s="178">
        <f t="shared" si="6"/>
        <v>-0.19389561306989422</v>
      </c>
      <c r="J20" s="162">
        <f t="shared" si="1"/>
        <v>-4053</v>
      </c>
      <c r="K20" s="164">
        <f t="shared" si="2"/>
        <v>1.6282962126893074E-2</v>
      </c>
      <c r="N20" s="162" t="s">
        <v>131</v>
      </c>
      <c r="O20" s="163">
        <v>61</v>
      </c>
      <c r="P20" s="163">
        <v>17</v>
      </c>
      <c r="Q20" s="163">
        <v>69</v>
      </c>
      <c r="R20" s="163">
        <v>118</v>
      </c>
      <c r="S20" s="163">
        <v>241</v>
      </c>
      <c r="T20" s="163">
        <v>123</v>
      </c>
      <c r="U20" s="178">
        <f t="shared" si="7"/>
        <v>-0.48962655601659755</v>
      </c>
      <c r="V20" s="162">
        <f t="shared" si="5"/>
        <v>-118</v>
      </c>
      <c r="W20" s="164">
        <f t="shared" si="4"/>
        <v>8.2845019195797124E-3</v>
      </c>
    </row>
    <row r="21" spans="1:23" x14ac:dyDescent="0.25">
      <c r="B21" s="167" t="s">
        <v>145</v>
      </c>
      <c r="C21" s="168">
        <f t="shared" ref="C21" si="8">C13-SUM(C14:C20)</f>
        <v>154839</v>
      </c>
      <c r="D21" s="168">
        <f t="shared" ref="D21:H21" si="9">D13-SUM(D14:D20)</f>
        <v>32145</v>
      </c>
      <c r="E21" s="168">
        <f t="shared" si="9"/>
        <v>189677</v>
      </c>
      <c r="F21" s="168">
        <f t="shared" si="9"/>
        <v>235220</v>
      </c>
      <c r="G21" s="168">
        <f t="shared" si="9"/>
        <v>264607</v>
      </c>
      <c r="H21" s="168">
        <f t="shared" si="9"/>
        <v>265743</v>
      </c>
      <c r="I21" s="179">
        <f t="shared" si="6"/>
        <v>4.2931592890589343E-3</v>
      </c>
      <c r="J21" s="167">
        <f t="shared" si="1"/>
        <v>1136</v>
      </c>
      <c r="K21" s="169">
        <f t="shared" si="2"/>
        <v>0.25680019017726685</v>
      </c>
      <c r="N21" s="167" t="s">
        <v>145</v>
      </c>
      <c r="O21" s="168">
        <f t="shared" ref="O21:T21" si="10">O13-SUM(O14:O20)</f>
        <v>1504</v>
      </c>
      <c r="P21" s="168">
        <f t="shared" si="10"/>
        <v>589</v>
      </c>
      <c r="Q21" s="168">
        <f t="shared" si="10"/>
        <v>1720</v>
      </c>
      <c r="R21" s="168">
        <f t="shared" si="10"/>
        <v>2164</v>
      </c>
      <c r="S21" s="168">
        <f t="shared" si="10"/>
        <v>2610</v>
      </c>
      <c r="T21" s="168">
        <f t="shared" si="10"/>
        <v>2625</v>
      </c>
      <c r="U21" s="179">
        <f t="shared" si="7"/>
        <v>5.7471264367816577E-3</v>
      </c>
      <c r="V21" s="167">
        <f>T21-S21</f>
        <v>15</v>
      </c>
      <c r="W21" s="169">
        <f t="shared" si="4"/>
        <v>0.1768033946251768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279824</v>
      </c>
      <c r="D23" s="175">
        <f t="shared" si="11"/>
        <v>47481</v>
      </c>
      <c r="E23" s="175">
        <f t="shared" si="11"/>
        <v>323239</v>
      </c>
      <c r="F23" s="175">
        <f t="shared" si="11"/>
        <v>361232</v>
      </c>
      <c r="G23" s="175">
        <f t="shared" si="11"/>
        <v>389111</v>
      </c>
      <c r="H23" s="175">
        <f t="shared" si="11"/>
        <v>363037</v>
      </c>
      <c r="I23" s="176">
        <f>IFERROR(H23/G23-1,"-")</f>
        <v>-6.7009156770176159E-2</v>
      </c>
      <c r="J23" s="175">
        <f>H23-G23</f>
        <v>-26074</v>
      </c>
      <c r="K23" s="176">
        <f t="shared" ref="K23:K35" si="12">H23/H$9</f>
        <v>0.35082004282853896</v>
      </c>
    </row>
    <row r="24" spans="1:23" x14ac:dyDescent="0.25">
      <c r="B24" s="158" t="s">
        <v>97</v>
      </c>
      <c r="C24" s="159">
        <v>16647</v>
      </c>
      <c r="D24" s="159">
        <v>22236</v>
      </c>
      <c r="E24" s="159">
        <v>23736</v>
      </c>
      <c r="F24" s="159">
        <v>19378</v>
      </c>
      <c r="G24" s="159">
        <v>19325</v>
      </c>
      <c r="H24" s="159">
        <v>14939</v>
      </c>
      <c r="I24" s="177">
        <f>IFERROR(H24/G24-1,"-")</f>
        <v>-0.22695989650711512</v>
      </c>
      <c r="J24" s="158">
        <f t="shared" ref="J24:J34" si="13">H24-G24</f>
        <v>-4386</v>
      </c>
      <c r="K24" s="160">
        <f t="shared" si="12"/>
        <v>1.4436271288644253E-2</v>
      </c>
    </row>
    <row r="25" spans="1:23" x14ac:dyDescent="0.25">
      <c r="B25" s="162" t="s">
        <v>103</v>
      </c>
      <c r="C25" s="163">
        <v>6472</v>
      </c>
      <c r="D25" s="163">
        <v>15219</v>
      </c>
      <c r="E25" s="163">
        <v>10070</v>
      </c>
      <c r="F25" s="163">
        <v>7070</v>
      </c>
      <c r="G25" s="163">
        <v>5641</v>
      </c>
      <c r="H25" s="163">
        <v>5213</v>
      </c>
      <c r="I25" s="178">
        <f>IFERROR(H25/G25-1,"-")</f>
        <v>-7.5873072150327903E-2</v>
      </c>
      <c r="J25" s="162">
        <f t="shared" si="13"/>
        <v>-428</v>
      </c>
      <c r="K25" s="164">
        <f t="shared" si="12"/>
        <v>5.0375716063794426E-3</v>
      </c>
    </row>
    <row r="26" spans="1:23" x14ac:dyDescent="0.25">
      <c r="B26" s="162" t="s">
        <v>100</v>
      </c>
      <c r="C26" s="163">
        <v>10175</v>
      </c>
      <c r="D26" s="163">
        <v>7017</v>
      </c>
      <c r="E26" s="163">
        <v>13666</v>
      </c>
      <c r="F26" s="163">
        <v>12308</v>
      </c>
      <c r="G26" s="163">
        <v>13684</v>
      </c>
      <c r="H26" s="163">
        <v>9726</v>
      </c>
      <c r="I26" s="178">
        <f>IFERROR(H26/G26-1,"-")</f>
        <v>-0.28924291142940661</v>
      </c>
      <c r="J26" s="162">
        <f t="shared" si="13"/>
        <v>-3958</v>
      </c>
      <c r="K26" s="164">
        <f t="shared" si="12"/>
        <v>9.3986996822648106E-3</v>
      </c>
    </row>
    <row r="27" spans="1:23" x14ac:dyDescent="0.25">
      <c r="B27" s="158" t="s">
        <v>107</v>
      </c>
      <c r="C27" s="159">
        <v>263177</v>
      </c>
      <c r="D27" s="159">
        <v>25245</v>
      </c>
      <c r="E27" s="159">
        <v>299503</v>
      </c>
      <c r="F27" s="159">
        <v>341854</v>
      </c>
      <c r="G27" s="159">
        <v>369786</v>
      </c>
      <c r="H27" s="159">
        <v>348098</v>
      </c>
      <c r="I27" s="177">
        <f>IFERROR(H27/G27-1,"-")</f>
        <v>-5.8650138188033107E-2</v>
      </c>
      <c r="J27" s="158">
        <f t="shared" si="13"/>
        <v>-21688</v>
      </c>
      <c r="K27" s="160">
        <f t="shared" si="12"/>
        <v>0.33638377153989468</v>
      </c>
    </row>
    <row r="28" spans="1:23" x14ac:dyDescent="0.25">
      <c r="B28" s="162" t="s">
        <v>110</v>
      </c>
      <c r="C28" s="163">
        <v>115594</v>
      </c>
      <c r="D28" s="163">
        <v>986</v>
      </c>
      <c r="E28" s="163">
        <v>135515</v>
      </c>
      <c r="F28" s="163">
        <v>158846</v>
      </c>
      <c r="G28" s="163">
        <v>169532</v>
      </c>
      <c r="H28" s="163">
        <v>163393</v>
      </c>
      <c r="I28" s="178">
        <f t="shared" ref="I28:I35" si="14">IFERROR(H28/G28-1,"-")</f>
        <v>-3.6211452705094072E-2</v>
      </c>
      <c r="J28" s="162">
        <f t="shared" si="13"/>
        <v>-6139</v>
      </c>
      <c r="K28" s="164">
        <f t="shared" si="12"/>
        <v>0.15789448254002614</v>
      </c>
    </row>
    <row r="29" spans="1:23" x14ac:dyDescent="0.25">
      <c r="B29" s="162" t="s">
        <v>113</v>
      </c>
      <c r="C29" s="163">
        <v>34149</v>
      </c>
      <c r="D29" s="163">
        <v>4655</v>
      </c>
      <c r="E29" s="163">
        <v>33473</v>
      </c>
      <c r="F29" s="163">
        <v>41461</v>
      </c>
      <c r="G29" s="163">
        <v>44731</v>
      </c>
      <c r="H29" s="163">
        <v>39759</v>
      </c>
      <c r="I29" s="178">
        <f t="shared" si="14"/>
        <v>-0.11115333884777889</v>
      </c>
      <c r="J29" s="162">
        <f t="shared" si="13"/>
        <v>-4972</v>
      </c>
      <c r="K29" s="164">
        <f t="shared" si="12"/>
        <v>3.8421026184162717E-2</v>
      </c>
    </row>
    <row r="30" spans="1:23" x14ac:dyDescent="0.25">
      <c r="B30" s="162" t="s">
        <v>116</v>
      </c>
      <c r="C30" s="163">
        <v>11026</v>
      </c>
      <c r="D30" s="163">
        <v>5910</v>
      </c>
      <c r="E30" s="163">
        <v>12371</v>
      </c>
      <c r="F30" s="163">
        <v>11918</v>
      </c>
      <c r="G30" s="163">
        <v>10705</v>
      </c>
      <c r="H30" s="163">
        <v>10923</v>
      </c>
      <c r="I30" s="178">
        <f t="shared" si="14"/>
        <v>2.036431574030817E-2</v>
      </c>
      <c r="J30" s="162">
        <f t="shared" si="13"/>
        <v>218</v>
      </c>
      <c r="K30" s="164">
        <f t="shared" si="12"/>
        <v>1.0555418119409677E-2</v>
      </c>
    </row>
    <row r="31" spans="1:23" x14ac:dyDescent="0.25">
      <c r="B31" s="162" t="s">
        <v>123</v>
      </c>
      <c r="C31" s="163">
        <v>10228</v>
      </c>
      <c r="D31" s="163">
        <v>294</v>
      </c>
      <c r="E31" s="163">
        <v>16418</v>
      </c>
      <c r="F31" s="163">
        <v>12359</v>
      </c>
      <c r="G31" s="163">
        <v>13481</v>
      </c>
      <c r="H31" s="163">
        <v>13084</v>
      </c>
      <c r="I31" s="178">
        <f t="shared" si="14"/>
        <v>-2.9448853942585895E-2</v>
      </c>
      <c r="J31" s="162">
        <f t="shared" si="13"/>
        <v>-397</v>
      </c>
      <c r="K31" s="164">
        <f t="shared" si="12"/>
        <v>1.2643695932834955E-2</v>
      </c>
    </row>
    <row r="32" spans="1:23" x14ac:dyDescent="0.25">
      <c r="B32" s="162" t="s">
        <v>119</v>
      </c>
      <c r="C32" s="163">
        <v>14676</v>
      </c>
      <c r="D32" s="163">
        <v>825</v>
      </c>
      <c r="E32" s="163">
        <v>21149</v>
      </c>
      <c r="F32" s="163">
        <v>18256</v>
      </c>
      <c r="G32" s="163">
        <v>19092</v>
      </c>
      <c r="H32" s="163">
        <v>19093</v>
      </c>
      <c r="I32" s="178">
        <f t="shared" si="14"/>
        <v>5.2377959354643622E-5</v>
      </c>
      <c r="J32" s="162">
        <f t="shared" si="13"/>
        <v>1</v>
      </c>
      <c r="K32" s="164">
        <f t="shared" si="12"/>
        <v>1.8450480468176232E-2</v>
      </c>
    </row>
    <row r="33" spans="2:11" x14ac:dyDescent="0.25">
      <c r="B33" s="162" t="s">
        <v>128</v>
      </c>
      <c r="C33" s="163">
        <v>9525</v>
      </c>
      <c r="D33" s="163">
        <v>60</v>
      </c>
      <c r="E33" s="163">
        <v>8395</v>
      </c>
      <c r="F33" s="163">
        <v>10193</v>
      </c>
      <c r="G33" s="163">
        <v>9484</v>
      </c>
      <c r="H33" s="163">
        <v>7668</v>
      </c>
      <c r="I33" s="178">
        <f t="shared" si="14"/>
        <v>-0.19148038802193168</v>
      </c>
      <c r="J33" s="162">
        <f t="shared" si="13"/>
        <v>-1816</v>
      </c>
      <c r="K33" s="164">
        <f t="shared" si="12"/>
        <v>7.4099557026122316E-3</v>
      </c>
    </row>
    <row r="34" spans="2:11" x14ac:dyDescent="0.25">
      <c r="B34" s="162" t="s">
        <v>131</v>
      </c>
      <c r="C34" s="163">
        <v>11099</v>
      </c>
      <c r="D34" s="163">
        <v>123</v>
      </c>
      <c r="E34" s="163">
        <v>5124</v>
      </c>
      <c r="F34" s="163">
        <v>9356</v>
      </c>
      <c r="G34" s="163">
        <v>9625</v>
      </c>
      <c r="H34" s="163">
        <v>7779</v>
      </c>
      <c r="I34" s="178">
        <f t="shared" si="14"/>
        <v>-0.19179220779220785</v>
      </c>
      <c r="J34" s="162">
        <f t="shared" si="13"/>
        <v>-1846</v>
      </c>
      <c r="K34" s="164">
        <f t="shared" si="12"/>
        <v>7.5172203195905778E-3</v>
      </c>
    </row>
    <row r="35" spans="2:11" x14ac:dyDescent="0.25">
      <c r="B35" s="167" t="s">
        <v>145</v>
      </c>
      <c r="C35" s="168">
        <f t="shared" ref="C35" si="15">C27-SUM(C28:C34)</f>
        <v>56880</v>
      </c>
      <c r="D35" s="168">
        <f t="shared" ref="D35:H35" si="16">D27-SUM(D28:D34)</f>
        <v>12392</v>
      </c>
      <c r="E35" s="168">
        <f t="shared" si="16"/>
        <v>67058</v>
      </c>
      <c r="F35" s="168">
        <f t="shared" si="16"/>
        <v>79465</v>
      </c>
      <c r="G35" s="168">
        <f t="shared" si="16"/>
        <v>93136</v>
      </c>
      <c r="H35" s="168">
        <f t="shared" si="16"/>
        <v>86399</v>
      </c>
      <c r="I35" s="179">
        <f t="shared" si="14"/>
        <v>-7.2335079883181552E-2</v>
      </c>
      <c r="J35" s="167">
        <f>H35-G35</f>
        <v>-6737</v>
      </c>
      <c r="K35" s="169">
        <f t="shared" si="12"/>
        <v>8.3491492273082182E-2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147106</v>
      </c>
      <c r="D37" s="175">
        <f t="shared" si="17"/>
        <v>9023</v>
      </c>
      <c r="E37" s="175">
        <f t="shared" si="17"/>
        <v>151988</v>
      </c>
      <c r="F37" s="175">
        <f t="shared" si="17"/>
        <v>192740</v>
      </c>
      <c r="G37" s="175">
        <f t="shared" si="17"/>
        <v>205714</v>
      </c>
      <c r="H37" s="175">
        <f t="shared" si="17"/>
        <v>217044</v>
      </c>
      <c r="I37" s="176">
        <f>IFERROR(H37/G37-1,"-")</f>
        <v>5.50764653839797E-2</v>
      </c>
      <c r="J37" s="175">
        <f>H37-G37</f>
        <v>11330</v>
      </c>
      <c r="K37" s="176">
        <f t="shared" ref="K37:K49" si="18">H37/H$9</f>
        <v>0.2097400137607941</v>
      </c>
    </row>
    <row r="38" spans="2:11" x14ac:dyDescent="0.25">
      <c r="B38" s="158" t="s">
        <v>97</v>
      </c>
      <c r="C38" s="159">
        <v>9666</v>
      </c>
      <c r="D38" s="159">
        <v>2578</v>
      </c>
      <c r="E38" s="159">
        <v>11055</v>
      </c>
      <c r="F38" s="159">
        <v>12183</v>
      </c>
      <c r="G38" s="159">
        <v>13010</v>
      </c>
      <c r="H38" s="159">
        <v>12643</v>
      </c>
      <c r="I38" s="177">
        <f>IFERROR(H38/G38-1,"-")</f>
        <v>-2.8209069946195209E-2</v>
      </c>
      <c r="J38" s="158">
        <f t="shared" ref="J38:J48" si="19">H38-G38</f>
        <v>-367</v>
      </c>
      <c r="K38" s="160">
        <f t="shared" si="18"/>
        <v>1.2217536508623689E-2</v>
      </c>
    </row>
    <row r="39" spans="2:11" x14ac:dyDescent="0.25">
      <c r="B39" s="162" t="s">
        <v>103</v>
      </c>
      <c r="C39" s="163">
        <v>2065</v>
      </c>
      <c r="D39" s="163">
        <v>1328</v>
      </c>
      <c r="E39" s="163">
        <v>3444</v>
      </c>
      <c r="F39" s="163">
        <v>2869</v>
      </c>
      <c r="G39" s="163">
        <v>4193</v>
      </c>
      <c r="H39" s="163">
        <v>4012</v>
      </c>
      <c r="I39" s="178">
        <f>IFERROR(H39/G39-1,"-")</f>
        <v>-4.3167183400906306E-2</v>
      </c>
      <c r="J39" s="162">
        <f t="shared" si="19"/>
        <v>-181</v>
      </c>
      <c r="K39" s="164">
        <f t="shared" si="18"/>
        <v>3.8769877776317517E-3</v>
      </c>
    </row>
    <row r="40" spans="2:11" x14ac:dyDescent="0.25">
      <c r="B40" s="162" t="s">
        <v>100</v>
      </c>
      <c r="C40" s="163">
        <v>7601</v>
      </c>
      <c r="D40" s="163">
        <v>1250</v>
      </c>
      <c r="E40" s="163">
        <v>7611</v>
      </c>
      <c r="F40" s="163">
        <v>9314</v>
      </c>
      <c r="G40" s="163">
        <v>8817</v>
      </c>
      <c r="H40" s="163">
        <v>8631</v>
      </c>
      <c r="I40" s="178">
        <f>IFERROR(H40/G40-1,"-")</f>
        <v>-2.1095610751956428E-2</v>
      </c>
      <c r="J40" s="162">
        <f t="shared" si="19"/>
        <v>-186</v>
      </c>
      <c r="K40" s="164">
        <f t="shared" si="18"/>
        <v>8.3405487309919368E-3</v>
      </c>
    </row>
    <row r="41" spans="2:11" x14ac:dyDescent="0.25">
      <c r="B41" s="158" t="s">
        <v>107</v>
      </c>
      <c r="C41" s="159">
        <v>137440</v>
      </c>
      <c r="D41" s="159">
        <v>6445</v>
      </c>
      <c r="E41" s="159">
        <v>140933</v>
      </c>
      <c r="F41" s="159">
        <v>180557</v>
      </c>
      <c r="G41" s="159">
        <v>192704</v>
      </c>
      <c r="H41" s="159">
        <v>204401</v>
      </c>
      <c r="I41" s="177">
        <f>IFERROR(H41/G41-1,"-")</f>
        <v>6.0699310860179434E-2</v>
      </c>
      <c r="J41" s="158">
        <f t="shared" si="19"/>
        <v>11697</v>
      </c>
      <c r="K41" s="160">
        <f t="shared" si="18"/>
        <v>0.19752247725217043</v>
      </c>
    </row>
    <row r="42" spans="2:11" x14ac:dyDescent="0.25">
      <c r="B42" s="162" t="s">
        <v>110</v>
      </c>
      <c r="C42" s="163">
        <v>66259</v>
      </c>
      <c r="D42" s="163">
        <v>287</v>
      </c>
      <c r="E42" s="163">
        <v>59931</v>
      </c>
      <c r="F42" s="163">
        <v>77870</v>
      </c>
      <c r="G42" s="163">
        <v>86218</v>
      </c>
      <c r="H42" s="163">
        <v>92109</v>
      </c>
      <c r="I42" s="178">
        <f t="shared" ref="I42:I49" si="20">IFERROR(H42/G42-1,"-")</f>
        <v>6.832679950822329E-2</v>
      </c>
      <c r="J42" s="162">
        <f t="shared" si="19"/>
        <v>5891</v>
      </c>
      <c r="K42" s="164">
        <f t="shared" si="18"/>
        <v>8.9009338786112419E-2</v>
      </c>
    </row>
    <row r="43" spans="2:11" x14ac:dyDescent="0.25">
      <c r="B43" s="162" t="s">
        <v>113</v>
      </c>
      <c r="C43" s="163">
        <v>8479</v>
      </c>
      <c r="D43" s="163">
        <v>678</v>
      </c>
      <c r="E43" s="163">
        <v>6964</v>
      </c>
      <c r="F43" s="163">
        <v>10677</v>
      </c>
      <c r="G43" s="163">
        <v>10188</v>
      </c>
      <c r="H43" s="163">
        <v>9551</v>
      </c>
      <c r="I43" s="178">
        <f t="shared" si="20"/>
        <v>-6.2524538672948604E-2</v>
      </c>
      <c r="J43" s="162">
        <f t="shared" si="19"/>
        <v>-637</v>
      </c>
      <c r="K43" s="164">
        <f t="shared" si="18"/>
        <v>9.2295887996412911E-3</v>
      </c>
    </row>
    <row r="44" spans="2:11" x14ac:dyDescent="0.25">
      <c r="B44" s="162" t="s">
        <v>116</v>
      </c>
      <c r="C44" s="163">
        <v>4192</v>
      </c>
      <c r="D44" s="163">
        <v>1102</v>
      </c>
      <c r="E44" s="163">
        <v>4101</v>
      </c>
      <c r="F44" s="163">
        <v>5093</v>
      </c>
      <c r="G44" s="163">
        <v>4830</v>
      </c>
      <c r="H44" s="163">
        <v>5787</v>
      </c>
      <c r="I44" s="178">
        <f t="shared" si="20"/>
        <v>0.19813664596273295</v>
      </c>
      <c r="J44" s="162">
        <f t="shared" si="19"/>
        <v>957</v>
      </c>
      <c r="K44" s="164">
        <f t="shared" si="18"/>
        <v>5.5922553013845831E-3</v>
      </c>
    </row>
    <row r="45" spans="2:11" x14ac:dyDescent="0.25">
      <c r="B45" s="162" t="s">
        <v>123</v>
      </c>
      <c r="C45" s="163">
        <v>5403</v>
      </c>
      <c r="D45" s="163">
        <v>90</v>
      </c>
      <c r="E45" s="163">
        <v>6591</v>
      </c>
      <c r="F45" s="163">
        <v>7137</v>
      </c>
      <c r="G45" s="163">
        <v>7549</v>
      </c>
      <c r="H45" s="163">
        <v>7576</v>
      </c>
      <c r="I45" s="178">
        <f t="shared" si="20"/>
        <v>3.5766326665782611E-3</v>
      </c>
      <c r="J45" s="162">
        <f t="shared" si="19"/>
        <v>27</v>
      </c>
      <c r="K45" s="164">
        <f t="shared" si="18"/>
        <v>7.321051695747296E-3</v>
      </c>
    </row>
    <row r="46" spans="2:11" x14ac:dyDescent="0.25">
      <c r="B46" s="162" t="s">
        <v>119</v>
      </c>
      <c r="C46" s="163">
        <v>7570</v>
      </c>
      <c r="D46" s="163">
        <v>119</v>
      </c>
      <c r="E46" s="163">
        <v>6910</v>
      </c>
      <c r="F46" s="163">
        <v>8227</v>
      </c>
      <c r="G46" s="163">
        <v>9231</v>
      </c>
      <c r="H46" s="163">
        <v>7212</v>
      </c>
      <c r="I46" s="178">
        <f t="shared" si="20"/>
        <v>-0.21871953201169969</v>
      </c>
      <c r="J46" s="162">
        <f t="shared" si="19"/>
        <v>-2019</v>
      </c>
      <c r="K46" s="164">
        <f t="shared" si="18"/>
        <v>6.9693010598903772E-3</v>
      </c>
    </row>
    <row r="47" spans="2:11" x14ac:dyDescent="0.25">
      <c r="B47" s="162" t="s">
        <v>128</v>
      </c>
      <c r="C47" s="163">
        <v>3315</v>
      </c>
      <c r="D47" s="163">
        <v>87</v>
      </c>
      <c r="E47" s="163">
        <v>3489</v>
      </c>
      <c r="F47" s="163">
        <v>4904</v>
      </c>
      <c r="G47" s="163">
        <v>4028</v>
      </c>
      <c r="H47" s="163">
        <v>4825</v>
      </c>
      <c r="I47" s="178">
        <f t="shared" si="20"/>
        <v>0.1978649453823238</v>
      </c>
      <c r="J47" s="162">
        <f t="shared" si="19"/>
        <v>797</v>
      </c>
      <c r="K47" s="164">
        <f t="shared" si="18"/>
        <v>4.6626286209055842E-3</v>
      </c>
    </row>
    <row r="48" spans="2:11" x14ac:dyDescent="0.25">
      <c r="B48" s="162" t="s">
        <v>131</v>
      </c>
      <c r="C48" s="163">
        <v>4738</v>
      </c>
      <c r="D48" s="163">
        <v>571</v>
      </c>
      <c r="E48" s="163">
        <v>3188</v>
      </c>
      <c r="F48" s="163">
        <v>4638</v>
      </c>
      <c r="G48" s="163">
        <v>4811</v>
      </c>
      <c r="H48" s="163">
        <v>3909</v>
      </c>
      <c r="I48" s="178">
        <f t="shared" si="20"/>
        <v>-0.18748700893785075</v>
      </c>
      <c r="J48" s="162">
        <f t="shared" si="19"/>
        <v>-902</v>
      </c>
      <c r="K48" s="164">
        <f t="shared" si="18"/>
        <v>3.7774539438590522E-3</v>
      </c>
    </row>
    <row r="49" spans="2:11" x14ac:dyDescent="0.25">
      <c r="B49" s="167" t="s">
        <v>145</v>
      </c>
      <c r="C49" s="168">
        <f t="shared" ref="C49" si="21">C41-SUM(C42:C48)</f>
        <v>37484</v>
      </c>
      <c r="D49" s="168">
        <f t="shared" ref="D49:H49" si="22">D41-SUM(D42:D48)</f>
        <v>3511</v>
      </c>
      <c r="E49" s="168">
        <f t="shared" si="22"/>
        <v>49759</v>
      </c>
      <c r="F49" s="168">
        <f t="shared" si="22"/>
        <v>62011</v>
      </c>
      <c r="G49" s="168">
        <f t="shared" si="22"/>
        <v>65849</v>
      </c>
      <c r="H49" s="168">
        <f t="shared" si="22"/>
        <v>73432</v>
      </c>
      <c r="I49" s="179">
        <f t="shared" si="20"/>
        <v>0.11515740557943177</v>
      </c>
      <c r="J49" s="167">
        <f>H49-G49</f>
        <v>7583</v>
      </c>
      <c r="K49" s="169">
        <f t="shared" si="18"/>
        <v>7.0960859044629815E-2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8192</v>
      </c>
      <c r="D51" s="175">
        <f t="shared" si="23"/>
        <v>1769</v>
      </c>
      <c r="E51" s="175">
        <f t="shared" si="23"/>
        <v>8929</v>
      </c>
      <c r="F51" s="175">
        <f t="shared" si="23"/>
        <v>16128</v>
      </c>
      <c r="G51" s="175">
        <f t="shared" si="23"/>
        <v>14923</v>
      </c>
      <c r="H51" s="175">
        <f t="shared" si="23"/>
        <v>12395</v>
      </c>
      <c r="I51" s="176">
        <f>IFERROR(H51/G51-1,"-")</f>
        <v>-0.16940293506667559</v>
      </c>
      <c r="J51" s="175">
        <f>H51-G51</f>
        <v>-2528</v>
      </c>
      <c r="K51" s="176">
        <f t="shared" ref="K51:K63" si="24">H51/H$9</f>
        <v>1.1977882229248645E-2</v>
      </c>
    </row>
    <row r="52" spans="2:11" x14ac:dyDescent="0.25">
      <c r="B52" s="158" t="s">
        <v>97</v>
      </c>
      <c r="C52" s="159">
        <v>773</v>
      </c>
      <c r="D52" s="159">
        <v>312</v>
      </c>
      <c r="E52" s="159">
        <v>750</v>
      </c>
      <c r="F52" s="159">
        <v>6601</v>
      </c>
      <c r="G52" s="159">
        <v>3793</v>
      </c>
      <c r="H52" s="159">
        <v>2191</v>
      </c>
      <c r="I52" s="177">
        <f>IFERROR(H52/G52-1,"-")</f>
        <v>-0.42235697337200107</v>
      </c>
      <c r="J52" s="158">
        <f t="shared" ref="J52:J62" si="25">H52-G52</f>
        <v>-1602</v>
      </c>
      <c r="K52" s="160">
        <f t="shared" si="24"/>
        <v>2.1172682504464529E-3</v>
      </c>
    </row>
    <row r="53" spans="2:11" x14ac:dyDescent="0.25">
      <c r="B53" s="162" t="s">
        <v>103</v>
      </c>
      <c r="C53" s="163">
        <v>367</v>
      </c>
      <c r="D53" s="163">
        <v>116</v>
      </c>
      <c r="E53" s="163">
        <v>199</v>
      </c>
      <c r="F53" s="163">
        <v>4795</v>
      </c>
      <c r="G53" s="163">
        <v>2362</v>
      </c>
      <c r="H53" s="163">
        <v>1288</v>
      </c>
      <c r="I53" s="178">
        <f>IFERROR(H53/G53-1,"-")</f>
        <v>-0.45469940728196445</v>
      </c>
      <c r="J53" s="162">
        <f t="shared" si="25"/>
        <v>-1074</v>
      </c>
      <c r="K53" s="164">
        <f t="shared" si="24"/>
        <v>1.2446560961090968E-3</v>
      </c>
    </row>
    <row r="54" spans="2:11" x14ac:dyDescent="0.25">
      <c r="B54" s="162" t="s">
        <v>100</v>
      </c>
      <c r="C54" s="163">
        <v>406</v>
      </c>
      <c r="D54" s="163">
        <v>196</v>
      </c>
      <c r="E54" s="163">
        <v>551</v>
      </c>
      <c r="F54" s="163">
        <v>1806</v>
      </c>
      <c r="G54" s="163">
        <v>1431</v>
      </c>
      <c r="H54" s="163">
        <v>903</v>
      </c>
      <c r="I54" s="178">
        <f>IFERROR(H54/G54-1,"-")</f>
        <v>-0.36897274633123689</v>
      </c>
      <c r="J54" s="162">
        <f t="shared" si="25"/>
        <v>-528</v>
      </c>
      <c r="K54" s="164">
        <f t="shared" si="24"/>
        <v>8.7261215433735587E-4</v>
      </c>
    </row>
    <row r="55" spans="2:11" x14ac:dyDescent="0.25">
      <c r="B55" s="158" t="s">
        <v>107</v>
      </c>
      <c r="C55" s="159">
        <v>7419</v>
      </c>
      <c r="D55" s="159">
        <v>1457</v>
      </c>
      <c r="E55" s="159">
        <v>8179</v>
      </c>
      <c r="F55" s="159">
        <v>9527</v>
      </c>
      <c r="G55" s="159">
        <v>11130</v>
      </c>
      <c r="H55" s="159">
        <v>10204</v>
      </c>
      <c r="I55" s="177">
        <f>IFERROR(H55/G55-1,"-")</f>
        <v>-8.3198562443845492E-2</v>
      </c>
      <c r="J55" s="158">
        <f t="shared" si="25"/>
        <v>-926</v>
      </c>
      <c r="K55" s="160">
        <f t="shared" si="24"/>
        <v>9.8606139788021928E-3</v>
      </c>
    </row>
    <row r="56" spans="2:11" x14ac:dyDescent="0.25">
      <c r="B56" s="162" t="s">
        <v>110</v>
      </c>
      <c r="C56" s="163">
        <v>2301</v>
      </c>
      <c r="D56" s="163">
        <v>30</v>
      </c>
      <c r="E56" s="163">
        <v>2645</v>
      </c>
      <c r="F56" s="163">
        <v>2668</v>
      </c>
      <c r="G56" s="163">
        <v>2934</v>
      </c>
      <c r="H56" s="163">
        <v>3387</v>
      </c>
      <c r="I56" s="178">
        <f t="shared" ref="I56:I63" si="26">IFERROR(H56/G56-1,"-")</f>
        <v>0.15439672801635984</v>
      </c>
      <c r="J56" s="162">
        <f t="shared" si="25"/>
        <v>453</v>
      </c>
      <c r="K56" s="164">
        <f t="shared" si="24"/>
        <v>3.2730203396906139E-3</v>
      </c>
    </row>
    <row r="57" spans="2:11" x14ac:dyDescent="0.25">
      <c r="B57" s="162" t="s">
        <v>113</v>
      </c>
      <c r="C57" s="163">
        <v>2164</v>
      </c>
      <c r="D57" s="163">
        <v>629</v>
      </c>
      <c r="E57" s="163">
        <v>2204</v>
      </c>
      <c r="F57" s="163">
        <v>1893</v>
      </c>
      <c r="G57" s="163">
        <v>2683</v>
      </c>
      <c r="H57" s="163">
        <v>2315</v>
      </c>
      <c r="I57" s="178">
        <f t="shared" si="26"/>
        <v>-0.13715989563920983</v>
      </c>
      <c r="J57" s="162">
        <f t="shared" si="25"/>
        <v>-368</v>
      </c>
      <c r="K57" s="164">
        <f t="shared" si="24"/>
        <v>2.2370953901339743E-3</v>
      </c>
    </row>
    <row r="58" spans="2:11" x14ac:dyDescent="0.25">
      <c r="B58" s="162" t="s">
        <v>116</v>
      </c>
      <c r="C58" s="163">
        <v>393</v>
      </c>
      <c r="D58" s="163">
        <v>213</v>
      </c>
      <c r="E58" s="163">
        <v>521</v>
      </c>
      <c r="F58" s="163">
        <v>948</v>
      </c>
      <c r="G58" s="163">
        <v>876</v>
      </c>
      <c r="H58" s="163">
        <v>588</v>
      </c>
      <c r="I58" s="178">
        <f t="shared" si="26"/>
        <v>-0.32876712328767121</v>
      </c>
      <c r="J58" s="162">
        <f t="shared" si="25"/>
        <v>-288</v>
      </c>
      <c r="K58" s="164">
        <f t="shared" si="24"/>
        <v>5.682125656150225E-4</v>
      </c>
    </row>
    <row r="59" spans="2:11" x14ac:dyDescent="0.25">
      <c r="B59" s="162" t="s">
        <v>123</v>
      </c>
      <c r="C59" s="163">
        <v>205</v>
      </c>
      <c r="D59" s="163">
        <v>24</v>
      </c>
      <c r="E59" s="163">
        <v>273</v>
      </c>
      <c r="F59" s="163">
        <v>245</v>
      </c>
      <c r="G59" s="163">
        <v>411</v>
      </c>
      <c r="H59" s="163">
        <v>331</v>
      </c>
      <c r="I59" s="178">
        <f t="shared" si="26"/>
        <v>-0.194647201946472</v>
      </c>
      <c r="J59" s="162">
        <f t="shared" si="25"/>
        <v>-80</v>
      </c>
      <c r="K59" s="164">
        <f t="shared" si="24"/>
        <v>3.198611551336266E-4</v>
      </c>
    </row>
    <row r="60" spans="2:11" x14ac:dyDescent="0.25">
      <c r="B60" s="162" t="s">
        <v>119</v>
      </c>
      <c r="C60" s="163">
        <v>135</v>
      </c>
      <c r="D60" s="163">
        <v>38</v>
      </c>
      <c r="E60" s="163">
        <v>253</v>
      </c>
      <c r="F60" s="163">
        <v>227</v>
      </c>
      <c r="G60" s="163">
        <v>331</v>
      </c>
      <c r="H60" s="163">
        <v>312</v>
      </c>
      <c r="I60" s="178">
        <f t="shared" si="26"/>
        <v>-5.7401812688821718E-2</v>
      </c>
      <c r="J60" s="162">
        <f t="shared" si="25"/>
        <v>-19</v>
      </c>
      <c r="K60" s="164">
        <f t="shared" si="24"/>
        <v>3.0150054502021598E-4</v>
      </c>
    </row>
    <row r="61" spans="2:11" x14ac:dyDescent="0.25">
      <c r="B61" s="162" t="s">
        <v>128</v>
      </c>
      <c r="C61" s="163">
        <v>76</v>
      </c>
      <c r="D61" s="163">
        <v>11</v>
      </c>
      <c r="E61" s="163">
        <v>39</v>
      </c>
      <c r="F61" s="163">
        <v>129</v>
      </c>
      <c r="G61" s="163">
        <v>76</v>
      </c>
      <c r="H61" s="163">
        <v>143</v>
      </c>
      <c r="I61" s="178">
        <f t="shared" si="26"/>
        <v>0.88157894736842102</v>
      </c>
      <c r="J61" s="162">
        <f t="shared" si="25"/>
        <v>67</v>
      </c>
      <c r="K61" s="164">
        <f t="shared" si="24"/>
        <v>1.3818774980093234E-4</v>
      </c>
    </row>
    <row r="62" spans="2:11" x14ac:dyDescent="0.25">
      <c r="B62" s="162" t="s">
        <v>131</v>
      </c>
      <c r="C62" s="163">
        <v>105</v>
      </c>
      <c r="D62" s="163">
        <v>10</v>
      </c>
      <c r="E62" s="163">
        <v>79</v>
      </c>
      <c r="F62" s="163">
        <v>119</v>
      </c>
      <c r="G62" s="163">
        <v>75</v>
      </c>
      <c r="H62" s="163">
        <v>102</v>
      </c>
      <c r="I62" s="178">
        <f t="shared" si="26"/>
        <v>0.3600000000000001</v>
      </c>
      <c r="J62" s="162">
        <f t="shared" si="25"/>
        <v>27</v>
      </c>
      <c r="K62" s="164">
        <f t="shared" si="24"/>
        <v>9.8567485871993687E-5</v>
      </c>
    </row>
    <row r="63" spans="2:11" x14ac:dyDescent="0.25">
      <c r="B63" s="167" t="s">
        <v>145</v>
      </c>
      <c r="C63" s="168">
        <f t="shared" ref="C63" si="27">C55-SUM(C56:C62)</f>
        <v>2040</v>
      </c>
      <c r="D63" s="168">
        <f t="shared" ref="D63:H63" si="28">D55-SUM(D56:D62)</f>
        <v>502</v>
      </c>
      <c r="E63" s="168">
        <f t="shared" si="28"/>
        <v>2165</v>
      </c>
      <c r="F63" s="168">
        <f t="shared" si="28"/>
        <v>3298</v>
      </c>
      <c r="G63" s="168">
        <f t="shared" si="28"/>
        <v>3744</v>
      </c>
      <c r="H63" s="168">
        <f t="shared" si="28"/>
        <v>3026</v>
      </c>
      <c r="I63" s="179">
        <f t="shared" si="26"/>
        <v>-0.19177350427350426</v>
      </c>
      <c r="J63" s="167">
        <f>H63-G63</f>
        <v>-718</v>
      </c>
      <c r="K63" s="169">
        <f t="shared" si="24"/>
        <v>2.9241687475358128E-3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23335</v>
      </c>
      <c r="D65" s="175">
        <f t="shared" si="29"/>
        <v>5567</v>
      </c>
      <c r="E65" s="175">
        <f t="shared" si="29"/>
        <v>27741</v>
      </c>
      <c r="F65" s="175">
        <f t="shared" si="29"/>
        <v>50438</v>
      </c>
      <c r="G65" s="175">
        <f t="shared" si="29"/>
        <v>49581</v>
      </c>
      <c r="H65" s="175">
        <f t="shared" si="29"/>
        <v>36460</v>
      </c>
      <c r="I65" s="176">
        <f>IFERROR(H65/G65-1,"-")</f>
        <v>-0.26463766362114516</v>
      </c>
      <c r="J65" s="175">
        <f>H65-G65</f>
        <v>-13121</v>
      </c>
      <c r="K65" s="176">
        <f t="shared" ref="K65:K77" si="30">H65/H$9</f>
        <v>3.5233044459734214E-2</v>
      </c>
    </row>
    <row r="66" spans="2:11" x14ac:dyDescent="0.25">
      <c r="B66" s="158" t="s">
        <v>97</v>
      </c>
      <c r="C66" s="159">
        <v>5481</v>
      </c>
      <c r="D66" s="159">
        <v>3008</v>
      </c>
      <c r="E66" s="159">
        <v>6128</v>
      </c>
      <c r="F66" s="159">
        <v>5696</v>
      </c>
      <c r="G66" s="159">
        <v>7703</v>
      </c>
      <c r="H66" s="159">
        <v>5974</v>
      </c>
      <c r="I66" s="177">
        <f>IFERROR(H66/G66-1,"-")</f>
        <v>-0.2244580033753083</v>
      </c>
      <c r="J66" s="158">
        <f t="shared" ref="J66:J76" si="31">H66-G66</f>
        <v>-1729</v>
      </c>
      <c r="K66" s="160">
        <f t="shared" si="30"/>
        <v>5.7729623588165715E-3</v>
      </c>
    </row>
    <row r="67" spans="2:11" x14ac:dyDescent="0.25">
      <c r="B67" s="162" t="s">
        <v>103</v>
      </c>
      <c r="C67" s="163">
        <v>2199</v>
      </c>
      <c r="D67" s="163">
        <v>3008</v>
      </c>
      <c r="E67" s="163">
        <v>3771</v>
      </c>
      <c r="F67" s="163">
        <v>4324</v>
      </c>
      <c r="G67" s="163">
        <v>3620</v>
      </c>
      <c r="H67" s="163">
        <v>1718</v>
      </c>
      <c r="I67" s="178">
        <f>IFERROR(H67/G67-1,"-")</f>
        <v>-0.52541436464088398</v>
      </c>
      <c r="J67" s="162">
        <f t="shared" si="31"/>
        <v>-1902</v>
      </c>
      <c r="K67" s="164">
        <f t="shared" si="30"/>
        <v>1.6601856934125997E-3</v>
      </c>
    </row>
    <row r="68" spans="2:11" x14ac:dyDescent="0.25">
      <c r="B68" s="162" t="s">
        <v>100</v>
      </c>
      <c r="C68" s="163">
        <v>3282</v>
      </c>
      <c r="D68" s="163">
        <v>0</v>
      </c>
      <c r="E68" s="163">
        <v>2357</v>
      </c>
      <c r="F68" s="163">
        <v>1372</v>
      </c>
      <c r="G68" s="163">
        <v>4083</v>
      </c>
      <c r="H68" s="163">
        <v>4256</v>
      </c>
      <c r="I68" s="178">
        <f>IFERROR(H68/G68-1,"-")</f>
        <v>4.2370805780063581E-2</v>
      </c>
      <c r="J68" s="162">
        <f t="shared" si="31"/>
        <v>173</v>
      </c>
      <c r="K68" s="164">
        <f t="shared" si="30"/>
        <v>4.1127766654039718E-3</v>
      </c>
    </row>
    <row r="69" spans="2:11" x14ac:dyDescent="0.25">
      <c r="B69" s="158" t="s">
        <v>107</v>
      </c>
      <c r="C69" s="159">
        <v>17854</v>
      </c>
      <c r="D69" s="159">
        <v>2559</v>
      </c>
      <c r="E69" s="159">
        <v>21613</v>
      </c>
      <c r="F69" s="159">
        <v>44742</v>
      </c>
      <c r="G69" s="159">
        <v>41878</v>
      </c>
      <c r="H69" s="159">
        <v>30486</v>
      </c>
      <c r="I69" s="177">
        <f>IFERROR(H69/G69-1,"-")</f>
        <v>-0.27202827260136586</v>
      </c>
      <c r="J69" s="158">
        <f t="shared" si="31"/>
        <v>-11392</v>
      </c>
      <c r="K69" s="160">
        <f t="shared" si="30"/>
        <v>2.9460082100917644E-2</v>
      </c>
    </row>
    <row r="70" spans="2:11" x14ac:dyDescent="0.25">
      <c r="B70" s="162" t="s">
        <v>110</v>
      </c>
      <c r="C70" s="163">
        <v>7112</v>
      </c>
      <c r="D70" s="163">
        <v>0</v>
      </c>
      <c r="E70" s="163">
        <v>7316</v>
      </c>
      <c r="F70" s="163">
        <v>15428</v>
      </c>
      <c r="G70" s="163">
        <v>13017</v>
      </c>
      <c r="H70" s="163">
        <v>12146</v>
      </c>
      <c r="I70" s="178">
        <f t="shared" ref="I70:I77" si="32">IFERROR(H70/G70-1,"-")</f>
        <v>-6.6912499039717299E-2</v>
      </c>
      <c r="J70" s="162">
        <f t="shared" si="31"/>
        <v>-871</v>
      </c>
      <c r="K70" s="164">
        <f t="shared" si="30"/>
        <v>1.1737261601972896E-2</v>
      </c>
    </row>
    <row r="71" spans="2:11" x14ac:dyDescent="0.25">
      <c r="B71" s="162" t="s">
        <v>113</v>
      </c>
      <c r="C71" s="163">
        <v>2067</v>
      </c>
      <c r="D71" s="163">
        <v>690</v>
      </c>
      <c r="E71" s="163">
        <v>2967</v>
      </c>
      <c r="F71" s="163">
        <v>2315</v>
      </c>
      <c r="G71" s="163">
        <v>3931</v>
      </c>
      <c r="H71" s="163">
        <v>3206</v>
      </c>
      <c r="I71" s="178">
        <f t="shared" si="32"/>
        <v>-0.18443144238107356</v>
      </c>
      <c r="J71" s="162">
        <f t="shared" si="31"/>
        <v>-725</v>
      </c>
      <c r="K71" s="164">
        <f t="shared" si="30"/>
        <v>3.0981113696628604E-3</v>
      </c>
    </row>
    <row r="72" spans="2:11" x14ac:dyDescent="0.25">
      <c r="B72" s="162" t="s">
        <v>116</v>
      </c>
      <c r="C72" s="163">
        <v>2431</v>
      </c>
      <c r="D72" s="163">
        <v>442</v>
      </c>
      <c r="E72" s="163">
        <v>2635</v>
      </c>
      <c r="F72" s="163">
        <v>6510</v>
      </c>
      <c r="G72" s="163">
        <v>5012</v>
      </c>
      <c r="H72" s="163">
        <v>2335</v>
      </c>
      <c r="I72" s="178">
        <f t="shared" si="32"/>
        <v>-0.53411811652035124</v>
      </c>
      <c r="J72" s="162">
        <f t="shared" si="31"/>
        <v>-2677</v>
      </c>
      <c r="K72" s="164">
        <f t="shared" si="30"/>
        <v>2.2564223481480908E-3</v>
      </c>
    </row>
    <row r="73" spans="2:11" x14ac:dyDescent="0.25">
      <c r="B73" s="162" t="s">
        <v>123</v>
      </c>
      <c r="C73" s="163">
        <v>204</v>
      </c>
      <c r="D73" s="163">
        <v>24</v>
      </c>
      <c r="E73" s="163">
        <v>493</v>
      </c>
      <c r="F73" s="163">
        <v>1008</v>
      </c>
      <c r="G73" s="163">
        <v>1487</v>
      </c>
      <c r="H73" s="163">
        <v>816</v>
      </c>
      <c r="I73" s="178">
        <f t="shared" si="32"/>
        <v>-0.45124411566913247</v>
      </c>
      <c r="J73" s="162">
        <f t="shared" si="31"/>
        <v>-671</v>
      </c>
      <c r="K73" s="164">
        <f t="shared" si="30"/>
        <v>7.885398869759495E-4</v>
      </c>
    </row>
    <row r="74" spans="2:11" x14ac:dyDescent="0.25">
      <c r="B74" s="162" t="s">
        <v>119</v>
      </c>
      <c r="C74" s="163">
        <v>442</v>
      </c>
      <c r="D74" s="163">
        <v>149</v>
      </c>
      <c r="E74" s="163">
        <v>810</v>
      </c>
      <c r="F74" s="163">
        <v>710</v>
      </c>
      <c r="G74" s="163">
        <v>927</v>
      </c>
      <c r="H74" s="163">
        <v>853</v>
      </c>
      <c r="I74" s="178">
        <f t="shared" si="32"/>
        <v>-7.9827400215749744E-2</v>
      </c>
      <c r="J74" s="162">
        <f t="shared" si="31"/>
        <v>-74</v>
      </c>
      <c r="K74" s="164">
        <f t="shared" si="30"/>
        <v>8.2429475930206485E-4</v>
      </c>
    </row>
    <row r="75" spans="2:11" x14ac:dyDescent="0.25">
      <c r="B75" s="162" t="s">
        <v>128</v>
      </c>
      <c r="C75" s="163">
        <v>634</v>
      </c>
      <c r="D75" s="163">
        <v>0</v>
      </c>
      <c r="E75" s="163">
        <v>751</v>
      </c>
      <c r="F75" s="163">
        <v>2992</v>
      </c>
      <c r="G75" s="163">
        <v>1591</v>
      </c>
      <c r="H75" s="163">
        <v>674</v>
      </c>
      <c r="I75" s="178">
        <f t="shared" si="32"/>
        <v>-0.57636706473915778</v>
      </c>
      <c r="J75" s="162">
        <f t="shared" si="31"/>
        <v>-917</v>
      </c>
      <c r="K75" s="164">
        <f t="shared" si="30"/>
        <v>6.5131848507572298E-4</v>
      </c>
    </row>
    <row r="76" spans="2:11" x14ac:dyDescent="0.25">
      <c r="B76" s="162" t="s">
        <v>131</v>
      </c>
      <c r="C76" s="163">
        <v>773</v>
      </c>
      <c r="D76" s="163">
        <v>0</v>
      </c>
      <c r="E76" s="163">
        <v>179</v>
      </c>
      <c r="F76" s="163">
        <v>705</v>
      </c>
      <c r="G76" s="163">
        <v>202</v>
      </c>
      <c r="H76" s="163">
        <v>450</v>
      </c>
      <c r="I76" s="178">
        <f t="shared" si="32"/>
        <v>1.2277227722772279</v>
      </c>
      <c r="J76" s="162">
        <f t="shared" si="31"/>
        <v>248</v>
      </c>
      <c r="K76" s="164">
        <f t="shared" si="30"/>
        <v>4.3485655531761921E-4</v>
      </c>
    </row>
    <row r="77" spans="2:11" x14ac:dyDescent="0.25">
      <c r="B77" s="167" t="s">
        <v>145</v>
      </c>
      <c r="C77" s="168">
        <f t="shared" ref="C77" si="33">C69-SUM(C70:C76)</f>
        <v>4191</v>
      </c>
      <c r="D77" s="168">
        <f t="shared" ref="D77:H77" si="34">D69-SUM(D70:D76)</f>
        <v>1254</v>
      </c>
      <c r="E77" s="168">
        <f t="shared" si="34"/>
        <v>6462</v>
      </c>
      <c r="F77" s="168">
        <f t="shared" si="34"/>
        <v>15074</v>
      </c>
      <c r="G77" s="168">
        <f t="shared" si="34"/>
        <v>15711</v>
      </c>
      <c r="H77" s="168">
        <f t="shared" si="34"/>
        <v>10006</v>
      </c>
      <c r="I77" s="179">
        <f t="shared" si="32"/>
        <v>-0.36312137992489335</v>
      </c>
      <c r="J77" s="167">
        <f>H77-G77</f>
        <v>-5705</v>
      </c>
      <c r="K77" s="169">
        <f t="shared" si="30"/>
        <v>9.66927709446244E-3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116219</v>
      </c>
      <c r="D79" s="175">
        <f t="shared" si="35"/>
        <v>13733</v>
      </c>
      <c r="E79" s="175">
        <f t="shared" si="35"/>
        <v>116996</v>
      </c>
      <c r="F79" s="175">
        <f t="shared" si="35"/>
        <v>151270</v>
      </c>
      <c r="G79" s="175">
        <f t="shared" si="35"/>
        <v>173778</v>
      </c>
      <c r="H79" s="175">
        <f t="shared" si="35"/>
        <v>175389</v>
      </c>
      <c r="I79" s="176">
        <f>IFERROR(H79/G79-1,"-")</f>
        <v>9.2704485032628625E-3</v>
      </c>
      <c r="J79" s="175">
        <f>H79-G79</f>
        <v>1611</v>
      </c>
      <c r="K79" s="176">
        <f t="shared" ref="K79:K91" si="36">H79/H$9</f>
        <v>0.16948679195689315</v>
      </c>
    </row>
    <row r="80" spans="2:11" x14ac:dyDescent="0.25">
      <c r="B80" s="158" t="s">
        <v>97</v>
      </c>
      <c r="C80" s="159">
        <v>40712</v>
      </c>
      <c r="D80" s="159">
        <v>6700</v>
      </c>
      <c r="E80" s="159">
        <v>46640</v>
      </c>
      <c r="F80" s="159">
        <v>53920</v>
      </c>
      <c r="G80" s="159">
        <v>52693</v>
      </c>
      <c r="H80" s="159">
        <v>52492</v>
      </c>
      <c r="I80" s="177">
        <f>IFERROR(H80/G80-1,"-")</f>
        <v>-3.8145484219915815E-3</v>
      </c>
      <c r="J80" s="158">
        <f t="shared" ref="J80:J90" si="37">H80-G80</f>
        <v>-201</v>
      </c>
      <c r="K80" s="160">
        <f t="shared" si="36"/>
        <v>5.072553400384993E-2</v>
      </c>
    </row>
    <row r="81" spans="2:11" x14ac:dyDescent="0.25">
      <c r="B81" s="162" t="s">
        <v>103</v>
      </c>
      <c r="C81" s="163">
        <v>6804</v>
      </c>
      <c r="D81" s="163">
        <v>3532</v>
      </c>
      <c r="E81" s="163">
        <v>10989</v>
      </c>
      <c r="F81" s="163">
        <v>8095</v>
      </c>
      <c r="G81" s="163">
        <v>9892</v>
      </c>
      <c r="H81" s="163">
        <v>9177</v>
      </c>
      <c r="I81" s="178">
        <f>IFERROR(H81/G81-1,"-")</f>
        <v>-7.2280630812778024E-2</v>
      </c>
      <c r="J81" s="162">
        <f t="shared" si="37"/>
        <v>-715</v>
      </c>
      <c r="K81" s="164">
        <f t="shared" si="36"/>
        <v>8.8681746847773142E-3</v>
      </c>
    </row>
    <row r="82" spans="2:11" x14ac:dyDescent="0.25">
      <c r="B82" s="162" t="s">
        <v>100</v>
      </c>
      <c r="C82" s="163">
        <v>33908</v>
      </c>
      <c r="D82" s="163">
        <v>3168</v>
      </c>
      <c r="E82" s="163">
        <v>35651</v>
      </c>
      <c r="F82" s="163">
        <v>45825</v>
      </c>
      <c r="G82" s="163">
        <v>42801</v>
      </c>
      <c r="H82" s="163">
        <v>43315</v>
      </c>
      <c r="I82" s="178">
        <f>IFERROR(H82/G82-1,"-")</f>
        <v>1.2009065208756775E-2</v>
      </c>
      <c r="J82" s="162">
        <f t="shared" si="37"/>
        <v>514</v>
      </c>
      <c r="K82" s="164">
        <f t="shared" si="36"/>
        <v>4.1857359319072612E-2</v>
      </c>
    </row>
    <row r="83" spans="2:11" x14ac:dyDescent="0.25">
      <c r="B83" s="158" t="s">
        <v>107</v>
      </c>
      <c r="C83" s="159">
        <v>75507</v>
      </c>
      <c r="D83" s="159">
        <v>7033</v>
      </c>
      <c r="E83" s="159">
        <v>70356</v>
      </c>
      <c r="F83" s="159">
        <v>97350</v>
      </c>
      <c r="G83" s="159">
        <v>121085</v>
      </c>
      <c r="H83" s="159">
        <v>122897</v>
      </c>
      <c r="I83" s="177">
        <f>IFERROR(H83/G83-1,"-")</f>
        <v>1.4964694223066344E-2</v>
      </c>
      <c r="J83" s="158">
        <f t="shared" si="37"/>
        <v>1812</v>
      </c>
      <c r="K83" s="160">
        <f t="shared" si="36"/>
        <v>0.11876125795304322</v>
      </c>
    </row>
    <row r="84" spans="2:11" x14ac:dyDescent="0.25">
      <c r="B84" s="162" t="s">
        <v>110</v>
      </c>
      <c r="C84" s="163">
        <v>14988</v>
      </c>
      <c r="D84" s="163">
        <v>509</v>
      </c>
      <c r="E84" s="163">
        <v>12002</v>
      </c>
      <c r="F84" s="163">
        <v>19584</v>
      </c>
      <c r="G84" s="163">
        <v>25050</v>
      </c>
      <c r="H84" s="163">
        <v>25074</v>
      </c>
      <c r="I84" s="178">
        <f t="shared" ref="I84:I91" si="38">IFERROR(H84/G84-1,"-")</f>
        <v>9.5808383233531025E-4</v>
      </c>
      <c r="J84" s="162">
        <f t="shared" si="37"/>
        <v>24</v>
      </c>
      <c r="K84" s="164">
        <f t="shared" si="36"/>
        <v>2.4230207262297743E-2</v>
      </c>
    </row>
    <row r="85" spans="2:11" x14ac:dyDescent="0.25">
      <c r="B85" s="162" t="s">
        <v>113</v>
      </c>
      <c r="C85" s="163">
        <v>28410</v>
      </c>
      <c r="D85" s="163">
        <v>1545</v>
      </c>
      <c r="E85" s="163">
        <v>23261</v>
      </c>
      <c r="F85" s="163">
        <v>32775</v>
      </c>
      <c r="G85" s="163">
        <v>39527</v>
      </c>
      <c r="H85" s="163">
        <v>38071</v>
      </c>
      <c r="I85" s="178">
        <f t="shared" si="38"/>
        <v>-3.6835580742277441E-2</v>
      </c>
      <c r="J85" s="162">
        <f t="shared" si="37"/>
        <v>-1456</v>
      </c>
      <c r="K85" s="164">
        <f t="shared" si="36"/>
        <v>3.6789830927771293E-2</v>
      </c>
    </row>
    <row r="86" spans="2:11" x14ac:dyDescent="0.25">
      <c r="B86" s="162" t="s">
        <v>116</v>
      </c>
      <c r="C86" s="163">
        <v>5054</v>
      </c>
      <c r="D86" s="163">
        <v>1891</v>
      </c>
      <c r="E86" s="163">
        <v>6819</v>
      </c>
      <c r="F86" s="163">
        <v>9078</v>
      </c>
      <c r="G86" s="163">
        <v>12692</v>
      </c>
      <c r="H86" s="163">
        <v>12132</v>
      </c>
      <c r="I86" s="178">
        <f t="shared" si="38"/>
        <v>-4.4122281752284942E-2</v>
      </c>
      <c r="J86" s="162">
        <f t="shared" si="37"/>
        <v>-560</v>
      </c>
      <c r="K86" s="164">
        <f t="shared" si="36"/>
        <v>1.1723732731363014E-2</v>
      </c>
    </row>
    <row r="87" spans="2:11" x14ac:dyDescent="0.25">
      <c r="B87" s="162" t="s">
        <v>123</v>
      </c>
      <c r="C87" s="163">
        <v>1174</v>
      </c>
      <c r="D87" s="163">
        <v>83</v>
      </c>
      <c r="E87" s="163">
        <v>1638</v>
      </c>
      <c r="F87" s="163">
        <v>1604</v>
      </c>
      <c r="G87" s="163">
        <v>2444</v>
      </c>
      <c r="H87" s="163">
        <v>3420</v>
      </c>
      <c r="I87" s="178">
        <f t="shared" si="38"/>
        <v>0.39934533551554829</v>
      </c>
      <c r="J87" s="162">
        <f t="shared" si="37"/>
        <v>976</v>
      </c>
      <c r="K87" s="164">
        <f t="shared" si="36"/>
        <v>3.3049098204139061E-3</v>
      </c>
    </row>
    <row r="88" spans="2:11" x14ac:dyDescent="0.25">
      <c r="B88" s="162" t="s">
        <v>119</v>
      </c>
      <c r="C88" s="163">
        <v>993</v>
      </c>
      <c r="D88" s="163">
        <v>106</v>
      </c>
      <c r="E88" s="163">
        <v>1457</v>
      </c>
      <c r="F88" s="163">
        <v>1542</v>
      </c>
      <c r="G88" s="163">
        <v>1643</v>
      </c>
      <c r="H88" s="163">
        <v>2033</v>
      </c>
      <c r="I88" s="178">
        <f t="shared" si="38"/>
        <v>0.23737066342057211</v>
      </c>
      <c r="J88" s="162">
        <f t="shared" si="37"/>
        <v>390</v>
      </c>
      <c r="K88" s="164">
        <f t="shared" si="36"/>
        <v>1.9645852821349331E-3</v>
      </c>
    </row>
    <row r="89" spans="2:11" x14ac:dyDescent="0.25">
      <c r="B89" s="162" t="s">
        <v>128</v>
      </c>
      <c r="C89" s="163">
        <v>1688</v>
      </c>
      <c r="D89" s="163">
        <v>15</v>
      </c>
      <c r="E89" s="163">
        <v>1381</v>
      </c>
      <c r="F89" s="163">
        <v>2198</v>
      </c>
      <c r="G89" s="163">
        <v>2215</v>
      </c>
      <c r="H89" s="163">
        <v>2148</v>
      </c>
      <c r="I89" s="178">
        <f t="shared" si="38"/>
        <v>-3.0248306997742613E-2</v>
      </c>
      <c r="J89" s="162">
        <f t="shared" si="37"/>
        <v>-67</v>
      </c>
      <c r="K89" s="164">
        <f t="shared" si="36"/>
        <v>2.0757152907161023E-3</v>
      </c>
    </row>
    <row r="90" spans="2:11" x14ac:dyDescent="0.25">
      <c r="B90" s="162" t="s">
        <v>131</v>
      </c>
      <c r="C90" s="163">
        <v>2253</v>
      </c>
      <c r="D90" s="163">
        <v>100</v>
      </c>
      <c r="E90" s="163">
        <v>1107</v>
      </c>
      <c r="F90" s="163">
        <v>1983</v>
      </c>
      <c r="G90" s="163">
        <v>2525</v>
      </c>
      <c r="H90" s="163">
        <v>1816</v>
      </c>
      <c r="I90" s="178">
        <f t="shared" si="38"/>
        <v>-0.28079207920792082</v>
      </c>
      <c r="J90" s="162">
        <f t="shared" si="37"/>
        <v>-709</v>
      </c>
      <c r="K90" s="164">
        <f t="shared" si="36"/>
        <v>1.75488778768177E-3</v>
      </c>
    </row>
    <row r="91" spans="2:11" x14ac:dyDescent="0.25">
      <c r="B91" s="167" t="s">
        <v>145</v>
      </c>
      <c r="C91" s="168">
        <f t="shared" ref="C91" si="39">C83-SUM(C84:C90)</f>
        <v>20947</v>
      </c>
      <c r="D91" s="168">
        <f t="shared" ref="D91:H91" si="40">D83-SUM(D84:D90)</f>
        <v>2784</v>
      </c>
      <c r="E91" s="168">
        <f t="shared" si="40"/>
        <v>22691</v>
      </c>
      <c r="F91" s="168">
        <f t="shared" si="40"/>
        <v>28586</v>
      </c>
      <c r="G91" s="168">
        <f t="shared" si="40"/>
        <v>34989</v>
      </c>
      <c r="H91" s="168">
        <f t="shared" si="40"/>
        <v>38203</v>
      </c>
      <c r="I91" s="179">
        <f t="shared" si="38"/>
        <v>9.1857440910000365E-2</v>
      </c>
      <c r="J91" s="167">
        <f>H91-G91</f>
        <v>3214</v>
      </c>
      <c r="K91" s="169">
        <f t="shared" si="36"/>
        <v>3.6917388850664458E-2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12754</v>
      </c>
      <c r="D93" s="175">
        <f t="shared" si="41"/>
        <v>4819</v>
      </c>
      <c r="E93" s="175">
        <f t="shared" si="41"/>
        <v>12444</v>
      </c>
      <c r="F93" s="175">
        <f t="shared" si="41"/>
        <v>16319</v>
      </c>
      <c r="G93" s="175">
        <f t="shared" si="41"/>
        <v>15188</v>
      </c>
      <c r="H93" s="175">
        <f t="shared" si="41"/>
        <v>14847</v>
      </c>
      <c r="I93" s="176">
        <f>IFERROR(H93/G93-1,"-")</f>
        <v>-2.2451935738741158E-2</v>
      </c>
      <c r="J93" s="175">
        <f>H93-G93</f>
        <v>-341</v>
      </c>
      <c r="K93" s="176">
        <f t="shared" ref="K93:K105" si="42">H93/H$9</f>
        <v>1.4347367281779317E-2</v>
      </c>
    </row>
    <row r="94" spans="2:11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58">
        <f t="shared" ref="J94:J104" si="43">H94-G94</f>
        <v>199</v>
      </c>
      <c r="K94" s="160">
        <f t="shared" si="42"/>
        <v>6.9335461875642624E-3</v>
      </c>
    </row>
    <row r="95" spans="2:11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2">
        <f t="shared" si="43"/>
        <v>329</v>
      </c>
      <c r="K95" s="164">
        <f t="shared" si="42"/>
        <v>2.0534892889998687E-3</v>
      </c>
    </row>
    <row r="96" spans="2:11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2">
        <f t="shared" si="43"/>
        <v>-130</v>
      </c>
      <c r="K96" s="164">
        <f t="shared" si="42"/>
        <v>4.8800568985643937E-3</v>
      </c>
    </row>
    <row r="97" spans="2:11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58">
        <f t="shared" si="43"/>
        <v>-540</v>
      </c>
      <c r="K97" s="160">
        <f t="shared" si="42"/>
        <v>7.4138210942150552E-3</v>
      </c>
    </row>
    <row r="98" spans="2:11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44">IFERROR(H98/G98-1,"-")</f>
        <v>-0.12903225806451613</v>
      </c>
      <c r="J98" s="162">
        <f t="shared" si="43"/>
        <v>-176</v>
      </c>
      <c r="K98" s="164">
        <f t="shared" si="42"/>
        <v>1.1480213060385148E-3</v>
      </c>
    </row>
    <row r="99" spans="2:11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44"/>
        <v>-0.11174785100286533</v>
      </c>
      <c r="J99" s="162">
        <f t="shared" si="43"/>
        <v>-195</v>
      </c>
      <c r="K99" s="164">
        <f t="shared" si="42"/>
        <v>1.4978392460940218E-3</v>
      </c>
    </row>
    <row r="100" spans="2:11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44"/>
        <v>-1.0518407212622094E-2</v>
      </c>
      <c r="J100" s="162">
        <f t="shared" si="43"/>
        <v>-14</v>
      </c>
      <c r="K100" s="164">
        <f t="shared" si="42"/>
        <v>1.2726801852295656E-3</v>
      </c>
    </row>
    <row r="101" spans="2:11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44"/>
        <v>-7.2052401746724892E-2</v>
      </c>
      <c r="J101" s="162">
        <f t="shared" si="43"/>
        <v>-33</v>
      </c>
      <c r="K101" s="164">
        <f t="shared" si="42"/>
        <v>4.106978577999737E-4</v>
      </c>
    </row>
    <row r="102" spans="2:11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44"/>
        <v>-6.9637883008356494E-2</v>
      </c>
      <c r="J102" s="162">
        <f t="shared" si="43"/>
        <v>-25</v>
      </c>
      <c r="K102" s="164">
        <f t="shared" si="42"/>
        <v>3.2276019883574405E-4</v>
      </c>
    </row>
    <row r="103" spans="2:11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44"/>
        <v>5.7692307692307709E-2</v>
      </c>
      <c r="J103" s="162">
        <f t="shared" si="43"/>
        <v>6</v>
      </c>
      <c r="K103" s="164">
        <f t="shared" si="42"/>
        <v>1.0629826907764026E-4</v>
      </c>
    </row>
    <row r="104" spans="2:11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44"/>
        <v>-0.48962655601659755</v>
      </c>
      <c r="J104" s="162">
        <f t="shared" si="43"/>
        <v>-118</v>
      </c>
      <c r="K104" s="164">
        <f t="shared" si="42"/>
        <v>1.1886079178681592E-4</v>
      </c>
    </row>
    <row r="105" spans="2:11" x14ac:dyDescent="0.25">
      <c r="B105" s="167" t="s">
        <v>145</v>
      </c>
      <c r="C105" s="168">
        <f t="shared" ref="C105" si="45">C97-SUM(C98:C104)</f>
        <v>1504</v>
      </c>
      <c r="D105" s="168">
        <f t="shared" ref="D105:H105" si="46">D97-SUM(D98:D104)</f>
        <v>589</v>
      </c>
      <c r="E105" s="168">
        <f t="shared" si="46"/>
        <v>1720</v>
      </c>
      <c r="F105" s="168">
        <f t="shared" si="46"/>
        <v>2164</v>
      </c>
      <c r="G105" s="168">
        <f t="shared" si="46"/>
        <v>2610</v>
      </c>
      <c r="H105" s="168">
        <f t="shared" si="46"/>
        <v>2625</v>
      </c>
      <c r="I105" s="179">
        <f t="shared" si="44"/>
        <v>5.7471264367816577E-3</v>
      </c>
      <c r="J105" s="167">
        <f>H105-G105</f>
        <v>15</v>
      </c>
      <c r="K105" s="169">
        <f t="shared" si="42"/>
        <v>2.5366632393527787E-3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22627</v>
      </c>
      <c r="D107" s="175">
        <f t="shared" si="47"/>
        <v>5553</v>
      </c>
      <c r="E107" s="175">
        <f t="shared" si="47"/>
        <v>40659</v>
      </c>
      <c r="F107" s="175">
        <f t="shared" si="47"/>
        <v>51144</v>
      </c>
      <c r="G107" s="175">
        <f t="shared" si="47"/>
        <v>49721</v>
      </c>
      <c r="H107" s="175">
        <f t="shared" si="47"/>
        <v>53497</v>
      </c>
      <c r="I107" s="176">
        <f>IFERROR(H107/G107-1,"-")</f>
        <v>7.5943766215482489E-2</v>
      </c>
      <c r="J107" s="175">
        <f>H107-G107</f>
        <v>3776</v>
      </c>
      <c r="K107" s="176">
        <f t="shared" ref="K107:K119" si="48">H107/H$9</f>
        <v>5.1696713644059276E-2</v>
      </c>
    </row>
    <row r="108" spans="2:11" x14ac:dyDescent="0.25">
      <c r="B108" s="158" t="s">
        <v>97</v>
      </c>
      <c r="C108" s="159">
        <v>5441</v>
      </c>
      <c r="D108" s="159">
        <v>2819</v>
      </c>
      <c r="E108" s="159">
        <v>6243</v>
      </c>
      <c r="F108" s="159">
        <v>8171</v>
      </c>
      <c r="G108" s="159">
        <v>7134</v>
      </c>
      <c r="H108" s="159">
        <v>7551</v>
      </c>
      <c r="I108" s="177">
        <f>IFERROR(H108/G108-1,"-")</f>
        <v>5.8452481076535001E-2</v>
      </c>
      <c r="J108" s="158">
        <f t="shared" ref="J108:J118" si="49">H108-G108</f>
        <v>417</v>
      </c>
      <c r="K108" s="160">
        <f t="shared" si="48"/>
        <v>7.296892998229651E-3</v>
      </c>
    </row>
    <row r="109" spans="2:11" x14ac:dyDescent="0.25">
      <c r="B109" s="162" t="s">
        <v>103</v>
      </c>
      <c r="C109" s="163">
        <v>273</v>
      </c>
      <c r="D109" s="163">
        <v>2738</v>
      </c>
      <c r="E109" s="163">
        <v>2825</v>
      </c>
      <c r="F109" s="163">
        <v>2748</v>
      </c>
      <c r="G109" s="163">
        <v>1900</v>
      </c>
      <c r="H109" s="163">
        <v>2105</v>
      </c>
      <c r="I109" s="178">
        <f>IFERROR(H109/G109-1,"-")</f>
        <v>0.10789473684210527</v>
      </c>
      <c r="J109" s="162">
        <f t="shared" si="49"/>
        <v>205</v>
      </c>
      <c r="K109" s="164">
        <f t="shared" si="48"/>
        <v>2.0341623309857522E-3</v>
      </c>
    </row>
    <row r="110" spans="2:11" x14ac:dyDescent="0.25">
      <c r="B110" s="162" t="s">
        <v>100</v>
      </c>
      <c r="C110" s="163">
        <v>5168</v>
      </c>
      <c r="D110" s="163">
        <v>81</v>
      </c>
      <c r="E110" s="163">
        <v>3418</v>
      </c>
      <c r="F110" s="163">
        <v>5423</v>
      </c>
      <c r="G110" s="163">
        <v>5234</v>
      </c>
      <c r="H110" s="163">
        <v>5446</v>
      </c>
      <c r="I110" s="178">
        <f>IFERROR(H110/G110-1,"-")</f>
        <v>4.0504394344669459E-2</v>
      </c>
      <c r="J110" s="162">
        <f t="shared" si="49"/>
        <v>212</v>
      </c>
      <c r="K110" s="164">
        <f t="shared" si="48"/>
        <v>5.2627306672438983E-3</v>
      </c>
    </row>
    <row r="111" spans="2:11" x14ac:dyDescent="0.25">
      <c r="B111" s="158" t="s">
        <v>107</v>
      </c>
      <c r="C111" s="159">
        <v>17186</v>
      </c>
      <c r="D111" s="159">
        <v>2734</v>
      </c>
      <c r="E111" s="159">
        <v>34416</v>
      </c>
      <c r="F111" s="159">
        <v>42973</v>
      </c>
      <c r="G111" s="159">
        <v>42587</v>
      </c>
      <c r="H111" s="159">
        <v>45946</v>
      </c>
      <c r="I111" s="177">
        <f>IFERROR(H111/G111-1,"-")</f>
        <v>7.8873834738300452E-2</v>
      </c>
      <c r="J111" s="158">
        <f t="shared" si="49"/>
        <v>3359</v>
      </c>
      <c r="K111" s="160">
        <f t="shared" si="48"/>
        <v>4.4399820645829632E-2</v>
      </c>
    </row>
    <row r="112" spans="2:11" x14ac:dyDescent="0.25">
      <c r="B112" s="162" t="s">
        <v>110</v>
      </c>
      <c r="C112" s="163">
        <v>9701</v>
      </c>
      <c r="D112" s="163">
        <v>771</v>
      </c>
      <c r="E112" s="163">
        <v>16952</v>
      </c>
      <c r="F112" s="163">
        <v>26586</v>
      </c>
      <c r="G112" s="163">
        <v>24446</v>
      </c>
      <c r="H112" s="163">
        <v>25092</v>
      </c>
      <c r="I112" s="178">
        <f t="shared" ref="I112:I119" si="50">IFERROR(H112/G112-1,"-")</f>
        <v>2.6425591098748313E-2</v>
      </c>
      <c r="J112" s="162">
        <f t="shared" si="49"/>
        <v>646</v>
      </c>
      <c r="K112" s="164">
        <f t="shared" si="48"/>
        <v>2.424760152451045E-2</v>
      </c>
    </row>
    <row r="113" spans="2:11" x14ac:dyDescent="0.25">
      <c r="B113" s="162" t="s">
        <v>113</v>
      </c>
      <c r="C113" s="163">
        <v>1353</v>
      </c>
      <c r="D113" s="163">
        <v>805</v>
      </c>
      <c r="E113" s="163">
        <v>2470</v>
      </c>
      <c r="F113" s="163">
        <v>2372</v>
      </c>
      <c r="G113" s="163">
        <v>2405</v>
      </c>
      <c r="H113" s="163">
        <v>2498</v>
      </c>
      <c r="I113" s="178">
        <f t="shared" si="50"/>
        <v>3.8669438669438616E-2</v>
      </c>
      <c r="J113" s="162">
        <f t="shared" si="49"/>
        <v>93</v>
      </c>
      <c r="K113" s="164">
        <f t="shared" si="48"/>
        <v>2.4139370559631396E-3</v>
      </c>
    </row>
    <row r="114" spans="2:11" x14ac:dyDescent="0.25">
      <c r="B114" s="162" t="s">
        <v>116</v>
      </c>
      <c r="C114" s="163">
        <v>895</v>
      </c>
      <c r="D114" s="163">
        <v>664</v>
      </c>
      <c r="E114" s="163">
        <v>2575</v>
      </c>
      <c r="F114" s="163">
        <v>4012</v>
      </c>
      <c r="G114" s="163">
        <v>2563</v>
      </c>
      <c r="H114" s="163">
        <v>3754</v>
      </c>
      <c r="I114" s="178">
        <f t="shared" si="50"/>
        <v>0.46468981662114706</v>
      </c>
      <c r="J114" s="162">
        <f t="shared" si="49"/>
        <v>1191</v>
      </c>
      <c r="K114" s="164">
        <f t="shared" si="48"/>
        <v>3.62767001924965E-3</v>
      </c>
    </row>
    <row r="115" spans="2:11" x14ac:dyDescent="0.25">
      <c r="B115" s="162" t="s">
        <v>123</v>
      </c>
      <c r="C115" s="163">
        <v>429</v>
      </c>
      <c r="D115" s="163">
        <v>18</v>
      </c>
      <c r="E115" s="163">
        <v>1894</v>
      </c>
      <c r="F115" s="163">
        <v>1620</v>
      </c>
      <c r="G115" s="163">
        <v>1971</v>
      </c>
      <c r="H115" s="163">
        <v>2020</v>
      </c>
      <c r="I115" s="178">
        <f t="shared" si="50"/>
        <v>2.4860476915271379E-2</v>
      </c>
      <c r="J115" s="162">
        <f t="shared" si="49"/>
        <v>49</v>
      </c>
      <c r="K115" s="164">
        <f t="shared" si="48"/>
        <v>1.9520227594257574E-3</v>
      </c>
    </row>
    <row r="116" spans="2:11" x14ac:dyDescent="0.25">
      <c r="B116" s="162" t="s">
        <v>119</v>
      </c>
      <c r="C116" s="163">
        <v>623</v>
      </c>
      <c r="D116" s="163">
        <v>37</v>
      </c>
      <c r="E116" s="163">
        <v>1403</v>
      </c>
      <c r="F116" s="163">
        <v>1321</v>
      </c>
      <c r="G116" s="163">
        <v>1553</v>
      </c>
      <c r="H116" s="163">
        <v>1366</v>
      </c>
      <c r="I116" s="178">
        <f t="shared" si="50"/>
        <v>-0.1204121056020605</v>
      </c>
      <c r="J116" s="162">
        <f t="shared" si="49"/>
        <v>-187</v>
      </c>
      <c r="K116" s="164">
        <f t="shared" si="48"/>
        <v>1.3200312323641509E-3</v>
      </c>
    </row>
    <row r="117" spans="2:11" x14ac:dyDescent="0.25">
      <c r="B117" s="162" t="s">
        <v>128</v>
      </c>
      <c r="C117" s="163">
        <v>206</v>
      </c>
      <c r="D117" s="163">
        <v>0</v>
      </c>
      <c r="E117" s="163">
        <v>344</v>
      </c>
      <c r="F117" s="163">
        <v>518</v>
      </c>
      <c r="G117" s="163">
        <v>742</v>
      </c>
      <c r="H117" s="163">
        <v>686</v>
      </c>
      <c r="I117" s="178">
        <f t="shared" si="50"/>
        <v>-7.547169811320753E-2</v>
      </c>
      <c r="J117" s="162">
        <f t="shared" si="49"/>
        <v>-56</v>
      </c>
      <c r="K117" s="164">
        <f t="shared" si="48"/>
        <v>6.6291465988419288E-4</v>
      </c>
    </row>
    <row r="118" spans="2:11" x14ac:dyDescent="0.25">
      <c r="B118" s="162" t="s">
        <v>131</v>
      </c>
      <c r="C118" s="163">
        <v>526</v>
      </c>
      <c r="D118" s="163">
        <v>0</v>
      </c>
      <c r="E118" s="163">
        <v>560</v>
      </c>
      <c r="F118" s="163">
        <v>337</v>
      </c>
      <c r="G118" s="163">
        <v>947</v>
      </c>
      <c r="H118" s="163">
        <v>568</v>
      </c>
      <c r="I118" s="178">
        <f t="shared" si="50"/>
        <v>-0.40021119324181631</v>
      </c>
      <c r="J118" s="162">
        <f t="shared" si="49"/>
        <v>-379</v>
      </c>
      <c r="K118" s="164">
        <f t="shared" si="48"/>
        <v>5.4888560760090604E-4</v>
      </c>
    </row>
    <row r="119" spans="2:11" x14ac:dyDescent="0.25">
      <c r="B119" s="167" t="s">
        <v>145</v>
      </c>
      <c r="C119" s="168">
        <f t="shared" ref="C119" si="51">C111-SUM(C112:C118)</f>
        <v>3453</v>
      </c>
      <c r="D119" s="168">
        <f t="shared" ref="D119:H119" si="52">D111-SUM(D112:D118)</f>
        <v>439</v>
      </c>
      <c r="E119" s="168">
        <f t="shared" si="52"/>
        <v>8218</v>
      </c>
      <c r="F119" s="168">
        <f t="shared" si="52"/>
        <v>6207</v>
      </c>
      <c r="G119" s="168">
        <f t="shared" si="52"/>
        <v>7960</v>
      </c>
      <c r="H119" s="168">
        <f t="shared" si="52"/>
        <v>9962</v>
      </c>
      <c r="I119" s="179">
        <f t="shared" si="50"/>
        <v>0.25150753768844214</v>
      </c>
      <c r="J119" s="167">
        <f>H119-G119</f>
        <v>2002</v>
      </c>
      <c r="K119" s="169">
        <f t="shared" si="48"/>
        <v>9.6267577868313844E-3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52853</v>
      </c>
      <c r="D121" s="175">
        <f t="shared" si="53"/>
        <v>23120</v>
      </c>
      <c r="E121" s="175">
        <f t="shared" si="53"/>
        <v>51259</v>
      </c>
      <c r="F121" s="175">
        <f t="shared" si="53"/>
        <v>71558</v>
      </c>
      <c r="G121" s="175">
        <f t="shared" si="53"/>
        <v>69463</v>
      </c>
      <c r="H121" s="175">
        <f t="shared" si="53"/>
        <v>76411</v>
      </c>
      <c r="I121" s="176">
        <f>IFERROR(H121/G121-1,"-")</f>
        <v>0.10002447346069121</v>
      </c>
      <c r="J121" s="175">
        <f>H121-G121</f>
        <v>6948</v>
      </c>
      <c r="K121" s="176">
        <f t="shared" ref="K121:K133" si="54">H121/H$9</f>
        <v>7.3839609440832454E-2</v>
      </c>
    </row>
    <row r="122" spans="2:11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58">
        <f t="shared" ref="J122:J132" si="55">H122-G122</f>
        <v>4439</v>
      </c>
      <c r="K122" s="160">
        <f t="shared" si="54"/>
        <v>3.9641523582754169E-2</v>
      </c>
    </row>
    <row r="123" spans="2:11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2">
        <f t="shared" si="55"/>
        <v>2614</v>
      </c>
      <c r="K123" s="164">
        <f t="shared" si="54"/>
        <v>1.8325821588985179E-2</v>
      </c>
    </row>
    <row r="124" spans="2:11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2">
        <f t="shared" si="55"/>
        <v>1825</v>
      </c>
      <c r="K124" s="164">
        <f t="shared" si="54"/>
        <v>2.131570199376899E-2</v>
      </c>
    </row>
    <row r="125" spans="2:11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58">
        <f t="shared" si="55"/>
        <v>2509</v>
      </c>
      <c r="K125" s="160">
        <f t="shared" si="54"/>
        <v>3.4198085858078285E-2</v>
      </c>
    </row>
    <row r="126" spans="2:11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56">IFERROR(H126/G126-1,"-")</f>
        <v>-7.3689182805857345E-2</v>
      </c>
      <c r="J126" s="162">
        <f t="shared" si="55"/>
        <v>-312</v>
      </c>
      <c r="K126" s="164">
        <f t="shared" si="54"/>
        <v>3.7900164665682278E-3</v>
      </c>
    </row>
    <row r="127" spans="2:11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56"/>
        <v>0.16440933032355165</v>
      </c>
      <c r="J127" s="162">
        <f t="shared" si="55"/>
        <v>874</v>
      </c>
      <c r="K127" s="164">
        <f t="shared" si="54"/>
        <v>5.9816935053690293E-3</v>
      </c>
    </row>
    <row r="128" spans="2:11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56"/>
        <v>4.5774647887323994E-2</v>
      </c>
      <c r="J128" s="162">
        <f t="shared" si="55"/>
        <v>117</v>
      </c>
      <c r="K128" s="164">
        <f t="shared" si="54"/>
        <v>2.5830479385866583E-3</v>
      </c>
    </row>
    <row r="129" spans="2:11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56"/>
        <v>0.15080346106304088</v>
      </c>
      <c r="J129" s="162">
        <f t="shared" si="55"/>
        <v>122</v>
      </c>
      <c r="K129" s="164">
        <f t="shared" si="54"/>
        <v>8.9966989555711888E-4</v>
      </c>
    </row>
    <row r="130" spans="2:11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56"/>
        <v>0.10975609756097571</v>
      </c>
      <c r="J130" s="162">
        <f t="shared" si="55"/>
        <v>72</v>
      </c>
      <c r="K130" s="164">
        <f t="shared" si="54"/>
        <v>7.0350127171383734E-4</v>
      </c>
    </row>
    <row r="131" spans="2:11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56"/>
        <v>-0.21825962910128383</v>
      </c>
      <c r="J131" s="162">
        <f t="shared" si="55"/>
        <v>-153</v>
      </c>
      <c r="K131" s="164">
        <f t="shared" si="54"/>
        <v>5.2955864958678959E-4</v>
      </c>
    </row>
    <row r="132" spans="2:11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56"/>
        <v>9.5100864553314013E-2</v>
      </c>
      <c r="J132" s="162">
        <f t="shared" si="55"/>
        <v>99</v>
      </c>
      <c r="K132" s="164">
        <f t="shared" si="54"/>
        <v>1.1016366068046354E-3</v>
      </c>
    </row>
    <row r="133" spans="2:11" x14ac:dyDescent="0.25">
      <c r="B133" s="167" t="s">
        <v>145</v>
      </c>
      <c r="C133" s="168">
        <f t="shared" ref="C133" si="57">C125-SUM(C126:C132)</f>
        <v>15677</v>
      </c>
      <c r="D133" s="168">
        <f t="shared" ref="D133:H133" si="58">D125-SUM(D126:D132)</f>
        <v>6509</v>
      </c>
      <c r="E133" s="168">
        <f t="shared" si="58"/>
        <v>13764</v>
      </c>
      <c r="F133" s="168">
        <f t="shared" si="58"/>
        <v>18056</v>
      </c>
      <c r="G133" s="168">
        <f t="shared" si="58"/>
        <v>17567</v>
      </c>
      <c r="H133" s="168">
        <f t="shared" si="58"/>
        <v>19257</v>
      </c>
      <c r="I133" s="179">
        <f t="shared" si="56"/>
        <v>9.6203108100415546E-2</v>
      </c>
      <c r="J133" s="167">
        <f>H133-G133</f>
        <v>1690</v>
      </c>
      <c r="K133" s="169">
        <f t="shared" si="54"/>
        <v>1.8608961523891986E-2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39287</v>
      </c>
      <c r="D135" s="175">
        <f t="shared" si="59"/>
        <v>14792</v>
      </c>
      <c r="E135" s="175">
        <f t="shared" si="59"/>
        <v>47670</v>
      </c>
      <c r="F135" s="175">
        <f t="shared" si="59"/>
        <v>54764</v>
      </c>
      <c r="G135" s="175">
        <f t="shared" si="59"/>
        <v>60588</v>
      </c>
      <c r="H135" s="175">
        <f t="shared" si="59"/>
        <v>56793</v>
      </c>
      <c r="I135" s="176">
        <f>IFERROR(H135/G135-1,"-")</f>
        <v>-6.2636165577342084E-2</v>
      </c>
      <c r="J135" s="175">
        <f>H135-G135</f>
        <v>-3795</v>
      </c>
      <c r="K135" s="176">
        <f t="shared" ref="K135:K147" si="60">H135/H$9</f>
        <v>5.4881796324785667E-2</v>
      </c>
    </row>
    <row r="136" spans="2:11" x14ac:dyDescent="0.25">
      <c r="B136" s="158" t="s">
        <v>97</v>
      </c>
      <c r="C136" s="159">
        <v>1887</v>
      </c>
      <c r="D136" s="159">
        <v>8601</v>
      </c>
      <c r="E136" s="159">
        <v>3032</v>
      </c>
      <c r="F136" s="159">
        <v>3606</v>
      </c>
      <c r="G136" s="159">
        <v>3735</v>
      </c>
      <c r="H136" s="159">
        <v>1901</v>
      </c>
      <c r="I136" s="177">
        <f>IFERROR(H136/G136-1,"-")</f>
        <v>-0.49103078982597059</v>
      </c>
      <c r="J136" s="158">
        <f t="shared" ref="J136:J146" si="61">H136-G136</f>
        <v>-1834</v>
      </c>
      <c r="K136" s="160">
        <f t="shared" si="60"/>
        <v>1.8370273592417648E-3</v>
      </c>
    </row>
    <row r="137" spans="2:11" x14ac:dyDescent="0.25">
      <c r="B137" s="162" t="s">
        <v>103</v>
      </c>
      <c r="C137" s="163">
        <v>1146</v>
      </c>
      <c r="D137" s="163">
        <v>7650</v>
      </c>
      <c r="E137" s="163">
        <v>1751</v>
      </c>
      <c r="F137" s="163">
        <v>2208</v>
      </c>
      <c r="G137" s="163">
        <v>2313</v>
      </c>
      <c r="H137" s="163">
        <v>668</v>
      </c>
      <c r="I137" s="178">
        <f>IFERROR(H137/G137-1,"-")</f>
        <v>-0.71119757890185908</v>
      </c>
      <c r="J137" s="162">
        <f t="shared" si="61"/>
        <v>-1645</v>
      </c>
      <c r="K137" s="164">
        <f t="shared" si="60"/>
        <v>6.4552039767148809E-4</v>
      </c>
    </row>
    <row r="138" spans="2:11" x14ac:dyDescent="0.25">
      <c r="B138" s="162" t="s">
        <v>100</v>
      </c>
      <c r="C138" s="163">
        <v>741</v>
      </c>
      <c r="D138" s="163">
        <v>951</v>
      </c>
      <c r="E138" s="163">
        <v>1281</v>
      </c>
      <c r="F138" s="163">
        <v>1398</v>
      </c>
      <c r="G138" s="163">
        <v>1422</v>
      </c>
      <c r="H138" s="163">
        <v>1233</v>
      </c>
      <c r="I138" s="178">
        <f>IFERROR(H138/G138-1,"-")</f>
        <v>-0.13291139240506333</v>
      </c>
      <c r="J138" s="162">
        <f t="shared" si="61"/>
        <v>-189</v>
      </c>
      <c r="K138" s="164">
        <f t="shared" si="60"/>
        <v>1.1915069615702767E-3</v>
      </c>
    </row>
    <row r="139" spans="2:11" x14ac:dyDescent="0.25">
      <c r="B139" s="158" t="s">
        <v>107</v>
      </c>
      <c r="C139" s="159">
        <v>37400</v>
      </c>
      <c r="D139" s="159">
        <v>6191</v>
      </c>
      <c r="E139" s="159">
        <v>44638</v>
      </c>
      <c r="F139" s="159">
        <v>51158</v>
      </c>
      <c r="G139" s="159">
        <v>56853</v>
      </c>
      <c r="H139" s="159">
        <v>54892</v>
      </c>
      <c r="I139" s="177">
        <f>IFERROR(H139/G139-1,"-")</f>
        <v>-3.4492463018662156E-2</v>
      </c>
      <c r="J139" s="158">
        <f t="shared" si="61"/>
        <v>-1961</v>
      </c>
      <c r="K139" s="160">
        <f t="shared" si="60"/>
        <v>5.3044768965543901E-2</v>
      </c>
    </row>
    <row r="140" spans="2:11" x14ac:dyDescent="0.25">
      <c r="B140" s="162" t="s">
        <v>110</v>
      </c>
      <c r="C140" s="163">
        <v>15636</v>
      </c>
      <c r="D140" s="163">
        <v>208</v>
      </c>
      <c r="E140" s="163">
        <v>16940</v>
      </c>
      <c r="F140" s="163">
        <v>19072</v>
      </c>
      <c r="G140" s="163">
        <v>21889</v>
      </c>
      <c r="H140" s="163">
        <v>22374</v>
      </c>
      <c r="I140" s="178">
        <f t="shared" ref="I140:I147" si="62">IFERROR(H140/G140-1,"-")</f>
        <v>2.2157247932751645E-2</v>
      </c>
      <c r="J140" s="162">
        <f t="shared" si="61"/>
        <v>485</v>
      </c>
      <c r="K140" s="164">
        <f t="shared" si="60"/>
        <v>2.1621067930392028E-2</v>
      </c>
    </row>
    <row r="141" spans="2:11" x14ac:dyDescent="0.25">
      <c r="B141" s="162" t="s">
        <v>113</v>
      </c>
      <c r="C141" s="163">
        <v>2675</v>
      </c>
      <c r="D141" s="163">
        <v>645</v>
      </c>
      <c r="E141" s="163">
        <v>2801</v>
      </c>
      <c r="F141" s="163">
        <v>4828</v>
      </c>
      <c r="G141" s="163">
        <v>6093</v>
      </c>
      <c r="H141" s="163">
        <v>5090</v>
      </c>
      <c r="I141" s="178">
        <f t="shared" si="62"/>
        <v>-0.16461513211882484</v>
      </c>
      <c r="J141" s="162">
        <f t="shared" si="61"/>
        <v>-1003</v>
      </c>
      <c r="K141" s="164">
        <f t="shared" si="60"/>
        <v>4.9187108145926266E-3</v>
      </c>
    </row>
    <row r="142" spans="2:11" x14ac:dyDescent="0.25">
      <c r="B142" s="162" t="s">
        <v>116</v>
      </c>
      <c r="C142" s="163">
        <v>3097</v>
      </c>
      <c r="D142" s="163">
        <v>2340</v>
      </c>
      <c r="E142" s="163">
        <v>5398</v>
      </c>
      <c r="F142" s="163">
        <v>4744</v>
      </c>
      <c r="G142" s="163">
        <v>5217</v>
      </c>
      <c r="H142" s="163">
        <v>4988</v>
      </c>
      <c r="I142" s="178">
        <f t="shared" si="62"/>
        <v>-4.3894958788575855E-2</v>
      </c>
      <c r="J142" s="162">
        <f t="shared" si="61"/>
        <v>-229</v>
      </c>
      <c r="K142" s="164">
        <f t="shared" si="60"/>
        <v>4.820143328720633E-3</v>
      </c>
    </row>
    <row r="143" spans="2:11" x14ac:dyDescent="0.25">
      <c r="B143" s="162" t="s">
        <v>123</v>
      </c>
      <c r="C143" s="163">
        <v>406</v>
      </c>
      <c r="D143" s="163">
        <v>76</v>
      </c>
      <c r="E143" s="163">
        <v>1762</v>
      </c>
      <c r="F143" s="163">
        <v>1709</v>
      </c>
      <c r="G143" s="163">
        <v>1403</v>
      </c>
      <c r="H143" s="163">
        <v>1321</v>
      </c>
      <c r="I143" s="178">
        <f t="shared" si="62"/>
        <v>-5.8446186742694195E-2</v>
      </c>
      <c r="J143" s="162">
        <f t="shared" si="61"/>
        <v>-82</v>
      </c>
      <c r="K143" s="164">
        <f t="shared" si="60"/>
        <v>1.276545576832389E-3</v>
      </c>
    </row>
    <row r="144" spans="2:11" x14ac:dyDescent="0.25">
      <c r="B144" s="162" t="s">
        <v>119</v>
      </c>
      <c r="C144" s="163">
        <v>671</v>
      </c>
      <c r="D144" s="163">
        <v>202</v>
      </c>
      <c r="E144" s="163">
        <v>863</v>
      </c>
      <c r="F144" s="163">
        <v>902</v>
      </c>
      <c r="G144" s="163">
        <v>1174</v>
      </c>
      <c r="H144" s="163">
        <v>807</v>
      </c>
      <c r="I144" s="178">
        <f t="shared" si="62"/>
        <v>-0.31260647359454852</v>
      </c>
      <c r="J144" s="162">
        <f t="shared" si="61"/>
        <v>-367</v>
      </c>
      <c r="K144" s="164">
        <f t="shared" si="60"/>
        <v>7.7984275586959716E-4</v>
      </c>
    </row>
    <row r="145" spans="2:11" x14ac:dyDescent="0.25">
      <c r="B145" s="162" t="s">
        <v>128</v>
      </c>
      <c r="C145" s="163">
        <v>1581</v>
      </c>
      <c r="D145" s="163">
        <v>9</v>
      </c>
      <c r="E145" s="163">
        <v>1237</v>
      </c>
      <c r="F145" s="163">
        <v>1757</v>
      </c>
      <c r="G145" s="163">
        <v>1579</v>
      </c>
      <c r="H145" s="163">
        <v>1672</v>
      </c>
      <c r="I145" s="178">
        <f t="shared" si="62"/>
        <v>5.8898036732109027E-2</v>
      </c>
      <c r="J145" s="162">
        <f t="shared" si="61"/>
        <v>93</v>
      </c>
      <c r="K145" s="164">
        <f t="shared" si="60"/>
        <v>1.6157336899801319E-3</v>
      </c>
    </row>
    <row r="146" spans="2:11" x14ac:dyDescent="0.25">
      <c r="B146" s="162" t="s">
        <v>131</v>
      </c>
      <c r="C146" s="163">
        <v>3277</v>
      </c>
      <c r="D146" s="163">
        <v>30</v>
      </c>
      <c r="E146" s="163">
        <v>578</v>
      </c>
      <c r="F146" s="163">
        <v>1055</v>
      </c>
      <c r="G146" s="163">
        <v>1078</v>
      </c>
      <c r="H146" s="163">
        <v>737</v>
      </c>
      <c r="I146" s="178">
        <f t="shared" si="62"/>
        <v>-0.31632653061224492</v>
      </c>
      <c r="J146" s="162">
        <f t="shared" si="61"/>
        <v>-341</v>
      </c>
      <c r="K146" s="164">
        <f t="shared" si="60"/>
        <v>7.1219840282018968E-4</v>
      </c>
    </row>
    <row r="147" spans="2:11" x14ac:dyDescent="0.25">
      <c r="B147" s="167" t="s">
        <v>145</v>
      </c>
      <c r="C147" s="168">
        <f t="shared" ref="C147" si="63">C139-SUM(C140:C146)</f>
        <v>10057</v>
      </c>
      <c r="D147" s="168">
        <f t="shared" ref="D147:H147" si="64">D139-SUM(D140:D146)</f>
        <v>2681</v>
      </c>
      <c r="E147" s="168">
        <f t="shared" si="64"/>
        <v>15059</v>
      </c>
      <c r="F147" s="168">
        <f t="shared" si="64"/>
        <v>17091</v>
      </c>
      <c r="G147" s="168">
        <f t="shared" si="64"/>
        <v>18420</v>
      </c>
      <c r="H147" s="168">
        <f t="shared" si="64"/>
        <v>17903</v>
      </c>
      <c r="I147" s="179">
        <f t="shared" si="62"/>
        <v>-2.8067318132464658E-2</v>
      </c>
      <c r="J147" s="167">
        <f>H147-G147</f>
        <v>-517</v>
      </c>
      <c r="K147" s="169">
        <f t="shared" si="60"/>
        <v>1.7300526466336303E-2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22394</v>
      </c>
      <c r="D149" s="175">
        <f t="shared" si="65"/>
        <v>8105</v>
      </c>
      <c r="E149" s="175">
        <f t="shared" si="65"/>
        <v>25858</v>
      </c>
      <c r="F149" s="175">
        <f t="shared" si="65"/>
        <v>27913</v>
      </c>
      <c r="G149" s="175">
        <f t="shared" si="65"/>
        <v>31071</v>
      </c>
      <c r="H149" s="175">
        <f t="shared" si="65"/>
        <v>28951</v>
      </c>
      <c r="I149" s="176">
        <f>IFERROR(H149/G149-1,"-")</f>
        <v>-6.8230826172315018E-2</v>
      </c>
      <c r="J149" s="175">
        <f>H149-G149</f>
        <v>-2120</v>
      </c>
      <c r="K149" s="176">
        <f t="shared" ref="K149:K161" si="66">H149/H$9</f>
        <v>2.7976738073334208E-2</v>
      </c>
    </row>
    <row r="150" spans="2:11" x14ac:dyDescent="0.25">
      <c r="B150" s="158" t="s">
        <v>97</v>
      </c>
      <c r="C150" s="159">
        <v>7858</v>
      </c>
      <c r="D150" s="159">
        <v>5395</v>
      </c>
      <c r="E150" s="159">
        <v>12185</v>
      </c>
      <c r="F150" s="159">
        <v>12020</v>
      </c>
      <c r="G150" s="159">
        <v>11769</v>
      </c>
      <c r="H150" s="159">
        <v>9728</v>
      </c>
      <c r="I150" s="177">
        <f>IFERROR(H150/G150-1,"-")</f>
        <v>-0.17342170107910615</v>
      </c>
      <c r="J150" s="158">
        <f t="shared" ref="J150:J160" si="67">H150-G150</f>
        <v>-2041</v>
      </c>
      <c r="K150" s="160">
        <f t="shared" si="66"/>
        <v>9.4006323780662215E-3</v>
      </c>
    </row>
    <row r="151" spans="2:11" x14ac:dyDescent="0.25">
      <c r="B151" s="162" t="s">
        <v>103</v>
      </c>
      <c r="C151" s="163">
        <v>3860</v>
      </c>
      <c r="D151" s="163">
        <v>4882</v>
      </c>
      <c r="E151" s="163">
        <v>8725</v>
      </c>
      <c r="F151" s="163">
        <v>8348</v>
      </c>
      <c r="G151" s="163">
        <v>8989</v>
      </c>
      <c r="H151" s="163">
        <v>6679</v>
      </c>
      <c r="I151" s="178">
        <f>IFERROR(H151/G151-1,"-")</f>
        <v>-0.25698075425520084</v>
      </c>
      <c r="J151" s="162">
        <f t="shared" si="67"/>
        <v>-2310</v>
      </c>
      <c r="K151" s="164">
        <f t="shared" si="66"/>
        <v>6.454237628814175E-3</v>
      </c>
    </row>
    <row r="152" spans="2:11" x14ac:dyDescent="0.25">
      <c r="B152" s="162" t="s">
        <v>100</v>
      </c>
      <c r="C152" s="163">
        <v>3998</v>
      </c>
      <c r="D152" s="163">
        <v>513</v>
      </c>
      <c r="E152" s="163">
        <v>3460</v>
      </c>
      <c r="F152" s="163">
        <v>3672</v>
      </c>
      <c r="G152" s="163">
        <v>2780</v>
      </c>
      <c r="H152" s="163">
        <v>3049</v>
      </c>
      <c r="I152" s="178">
        <f>IFERROR(H152/G152-1,"-")</f>
        <v>9.676258992805753E-2</v>
      </c>
      <c r="J152" s="162">
        <f t="shared" si="67"/>
        <v>269</v>
      </c>
      <c r="K152" s="164">
        <f t="shared" si="66"/>
        <v>2.9463947492520469E-3</v>
      </c>
    </row>
    <row r="153" spans="2:11" x14ac:dyDescent="0.25">
      <c r="B153" s="158" t="s">
        <v>107</v>
      </c>
      <c r="C153" s="159">
        <v>14536</v>
      </c>
      <c r="D153" s="159">
        <v>2710</v>
      </c>
      <c r="E153" s="159">
        <v>13673</v>
      </c>
      <c r="F153" s="159">
        <v>15893</v>
      </c>
      <c r="G153" s="159">
        <v>19302</v>
      </c>
      <c r="H153" s="159">
        <v>19223</v>
      </c>
      <c r="I153" s="177">
        <f>IFERROR(H153/G153-1,"-")</f>
        <v>-4.0928401201948406E-3</v>
      </c>
      <c r="J153" s="158">
        <f t="shared" si="67"/>
        <v>-79</v>
      </c>
      <c r="K153" s="160">
        <f t="shared" si="66"/>
        <v>1.8576105695267988E-2</v>
      </c>
    </row>
    <row r="154" spans="2:11" x14ac:dyDescent="0.25">
      <c r="B154" s="162" t="s">
        <v>110</v>
      </c>
      <c r="C154" s="163">
        <v>4906</v>
      </c>
      <c r="D154" s="163">
        <v>94</v>
      </c>
      <c r="E154" s="163">
        <v>4818</v>
      </c>
      <c r="F154" s="163">
        <v>5250</v>
      </c>
      <c r="G154" s="163">
        <v>6127</v>
      </c>
      <c r="H154" s="163">
        <v>4750</v>
      </c>
      <c r="I154" s="178">
        <f t="shared" ref="I154:I161" si="68">IFERROR(H154/G154-1,"-")</f>
        <v>-0.22474294108046355</v>
      </c>
      <c r="J154" s="162">
        <f t="shared" si="67"/>
        <v>-1377</v>
      </c>
      <c r="K154" s="164">
        <f t="shared" si="66"/>
        <v>4.5901525283526473E-3</v>
      </c>
    </row>
    <row r="155" spans="2:11" x14ac:dyDescent="0.25">
      <c r="B155" s="162" t="s">
        <v>113</v>
      </c>
      <c r="C155" s="163">
        <v>3835</v>
      </c>
      <c r="D155" s="163">
        <v>591</v>
      </c>
      <c r="E155" s="163">
        <v>3020</v>
      </c>
      <c r="F155" s="163">
        <v>3326</v>
      </c>
      <c r="G155" s="163">
        <v>3636</v>
      </c>
      <c r="H155" s="163">
        <v>3450</v>
      </c>
      <c r="I155" s="178">
        <f t="shared" si="68"/>
        <v>-5.1155115511551164E-2</v>
      </c>
      <c r="J155" s="162">
        <f t="shared" si="67"/>
        <v>-186</v>
      </c>
      <c r="K155" s="164">
        <f t="shared" si="66"/>
        <v>3.3339002574350809E-3</v>
      </c>
    </row>
    <row r="156" spans="2:11" x14ac:dyDescent="0.25">
      <c r="B156" s="162" t="s">
        <v>116</v>
      </c>
      <c r="C156" s="163">
        <v>1701</v>
      </c>
      <c r="D156" s="163">
        <v>689</v>
      </c>
      <c r="E156" s="163">
        <v>1507</v>
      </c>
      <c r="F156" s="163">
        <v>2122</v>
      </c>
      <c r="G156" s="163">
        <v>2733</v>
      </c>
      <c r="H156" s="163">
        <v>4068</v>
      </c>
      <c r="I156" s="178">
        <f t="shared" si="68"/>
        <v>0.48847420417124043</v>
      </c>
      <c r="J156" s="162">
        <f t="shared" si="67"/>
        <v>1335</v>
      </c>
      <c r="K156" s="164">
        <f t="shared" si="66"/>
        <v>3.9311032600712779E-3</v>
      </c>
    </row>
    <row r="157" spans="2:11" x14ac:dyDescent="0.25">
      <c r="B157" s="162" t="s">
        <v>123</v>
      </c>
      <c r="C157" s="163">
        <v>495</v>
      </c>
      <c r="D157" s="163">
        <v>89</v>
      </c>
      <c r="E157" s="163">
        <v>444</v>
      </c>
      <c r="F157" s="163">
        <v>541</v>
      </c>
      <c r="G157" s="163">
        <v>749</v>
      </c>
      <c r="H157" s="163">
        <v>818</v>
      </c>
      <c r="I157" s="178">
        <f t="shared" si="68"/>
        <v>9.2122830440587444E-2</v>
      </c>
      <c r="J157" s="162">
        <f t="shared" si="67"/>
        <v>69</v>
      </c>
      <c r="K157" s="164">
        <f t="shared" si="66"/>
        <v>7.9047258277736116E-4</v>
      </c>
    </row>
    <row r="158" spans="2:11" x14ac:dyDescent="0.25">
      <c r="B158" s="162" t="s">
        <v>119</v>
      </c>
      <c r="C158" s="163">
        <v>507</v>
      </c>
      <c r="D158" s="163">
        <v>100</v>
      </c>
      <c r="E158" s="163">
        <v>575</v>
      </c>
      <c r="F158" s="163">
        <v>734</v>
      </c>
      <c r="G158" s="163">
        <v>841</v>
      </c>
      <c r="H158" s="163">
        <v>815</v>
      </c>
      <c r="I158" s="178">
        <f t="shared" si="68"/>
        <v>-3.0915576694411362E-2</v>
      </c>
      <c r="J158" s="162">
        <f t="shared" si="67"/>
        <v>-26</v>
      </c>
      <c r="K158" s="164">
        <f t="shared" si="66"/>
        <v>7.8757353907524372E-4</v>
      </c>
    </row>
    <row r="159" spans="2:11" x14ac:dyDescent="0.25">
      <c r="B159" s="162" t="s">
        <v>128</v>
      </c>
      <c r="C159" s="163">
        <v>209</v>
      </c>
      <c r="D159" s="163">
        <v>16</v>
      </c>
      <c r="E159" s="163">
        <v>204</v>
      </c>
      <c r="F159" s="163">
        <v>209</v>
      </c>
      <c r="G159" s="163">
        <v>237</v>
      </c>
      <c r="H159" s="163">
        <v>166</v>
      </c>
      <c r="I159" s="178">
        <f t="shared" si="68"/>
        <v>-0.29957805907172996</v>
      </c>
      <c r="J159" s="162">
        <f t="shared" si="67"/>
        <v>-71</v>
      </c>
      <c r="K159" s="164">
        <f t="shared" si="66"/>
        <v>1.6041375151716622E-4</v>
      </c>
    </row>
    <row r="160" spans="2:11" x14ac:dyDescent="0.25">
      <c r="B160" s="162" t="s">
        <v>131</v>
      </c>
      <c r="C160" s="163">
        <v>277</v>
      </c>
      <c r="D160" s="163">
        <v>26</v>
      </c>
      <c r="E160" s="163">
        <v>324</v>
      </c>
      <c r="F160" s="163">
        <v>443</v>
      </c>
      <c r="G160" s="163">
        <v>358</v>
      </c>
      <c r="H160" s="163">
        <v>226</v>
      </c>
      <c r="I160" s="178">
        <f t="shared" si="68"/>
        <v>-0.36871508379888274</v>
      </c>
      <c r="J160" s="162">
        <f t="shared" si="67"/>
        <v>-132</v>
      </c>
      <c r="K160" s="164">
        <f t="shared" si="66"/>
        <v>2.1839462555951544E-4</v>
      </c>
    </row>
    <row r="161" spans="2:11" x14ac:dyDescent="0.25">
      <c r="B161" s="167" t="s">
        <v>145</v>
      </c>
      <c r="C161" s="168">
        <f t="shared" ref="C161" si="69">C153-SUM(C154:C160)</f>
        <v>2606</v>
      </c>
      <c r="D161" s="168">
        <f t="shared" ref="D161:H161" si="70">D153-SUM(D154:D160)</f>
        <v>1105</v>
      </c>
      <c r="E161" s="168">
        <f t="shared" si="70"/>
        <v>2781</v>
      </c>
      <c r="F161" s="168">
        <f t="shared" si="70"/>
        <v>3268</v>
      </c>
      <c r="G161" s="168">
        <f t="shared" si="70"/>
        <v>4621</v>
      </c>
      <c r="H161" s="168">
        <f t="shared" si="70"/>
        <v>4930</v>
      </c>
      <c r="I161" s="179">
        <f t="shared" si="68"/>
        <v>6.6868643150833185E-2</v>
      </c>
      <c r="J161" s="167">
        <f>H161-G161</f>
        <v>309</v>
      </c>
      <c r="K161" s="169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109A7-02BD-4EB5-95C8-7E230140E1B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143"/>
      <c r="K4" s="143"/>
      <c r="N4" s="142" t="s">
        <v>265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258</v>
      </c>
      <c r="D7" s="171" t="s">
        <v>259</v>
      </c>
      <c r="E7" s="171" t="s">
        <v>260</v>
      </c>
      <c r="F7" s="171" t="s">
        <v>261</v>
      </c>
      <c r="G7" s="171" t="s">
        <v>262</v>
      </c>
      <c r="H7" s="171" t="s">
        <v>263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258</v>
      </c>
      <c r="P7" s="171" t="s">
        <v>259</v>
      </c>
      <c r="Q7" s="171" t="s">
        <v>260</v>
      </c>
      <c r="R7" s="171" t="s">
        <v>261</v>
      </c>
      <c r="S7" s="171" t="s">
        <v>262</v>
      </c>
      <c r="T7" s="171" t="s">
        <v>263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49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222725</v>
      </c>
      <c r="D9" s="175">
        <f t="shared" si="0"/>
        <v>41463</v>
      </c>
      <c r="E9" s="175">
        <f t="shared" si="0"/>
        <v>209680</v>
      </c>
      <c r="F9" s="175">
        <f t="shared" si="0"/>
        <v>261630</v>
      </c>
      <c r="G9" s="175">
        <f t="shared" si="0"/>
        <v>291629</v>
      </c>
      <c r="H9" s="175">
        <f t="shared" si="0"/>
        <v>290170</v>
      </c>
      <c r="I9" s="176">
        <f>IFERROR(H9/G9-1,"-")</f>
        <v>-5.002931807193356E-3</v>
      </c>
      <c r="J9" s="175">
        <f t="shared" ref="J9:J21" si="1">H9-G9</f>
        <v>-1459</v>
      </c>
      <c r="K9" s="176">
        <f t="shared" ref="K9:K21" si="2">H9/H$9</f>
        <v>1</v>
      </c>
      <c r="N9" s="155" t="s">
        <v>68</v>
      </c>
      <c r="O9" s="175" t="e">
        <f t="shared" ref="O9:T9" si="3">O10+O13</f>
        <v>#REF!</v>
      </c>
      <c r="P9" s="175" t="e">
        <f t="shared" si="3"/>
        <v>#REF!</v>
      </c>
      <c r="Q9" s="175" t="e">
        <f t="shared" si="3"/>
        <v>#REF!</v>
      </c>
      <c r="R9" s="175" t="e">
        <f t="shared" si="3"/>
        <v>#REF!</v>
      </c>
      <c r="S9" s="175" t="e">
        <f t="shared" si="3"/>
        <v>#REF!</v>
      </c>
      <c r="T9" s="175" t="e">
        <f t="shared" si="3"/>
        <v>#REF!</v>
      </c>
      <c r="U9" s="176" t="str">
        <f>IFERROR(T9/S9-1,"-")</f>
        <v>-</v>
      </c>
      <c r="V9" s="175" t="e">
        <f>T9-S9</f>
        <v>#REF!</v>
      </c>
      <c r="W9" s="176" t="e">
        <f t="shared" ref="W9:W21" si="4">T9/T$9</f>
        <v>#REF!</v>
      </c>
    </row>
    <row r="10" spans="1:23" x14ac:dyDescent="0.25">
      <c r="A10" s="161" t="s">
        <v>103</v>
      </c>
      <c r="B10" s="158" t="s">
        <v>97</v>
      </c>
      <c r="C10" s="159">
        <v>17411</v>
      </c>
      <c r="D10" s="159">
        <v>14582</v>
      </c>
      <c r="E10" s="159">
        <v>16959</v>
      </c>
      <c r="F10" s="159">
        <v>18520</v>
      </c>
      <c r="G10" s="159">
        <v>22342</v>
      </c>
      <c r="H10" s="159">
        <v>20170</v>
      </c>
      <c r="I10" s="177">
        <f>IFERROR(H10/G10-1,"-")</f>
        <v>-9.7216005729120036E-2</v>
      </c>
      <c r="J10" s="158">
        <f t="shared" si="1"/>
        <v>-2172</v>
      </c>
      <c r="K10" s="160">
        <f t="shared" si="2"/>
        <v>6.9510976324223733E-2</v>
      </c>
      <c r="N10" s="158" t="s">
        <v>97</v>
      </c>
      <c r="O10" s="159" t="e">
        <v>#REF!</v>
      </c>
      <c r="P10" s="159" t="e">
        <v>#REF!</v>
      </c>
      <c r="Q10" s="159" t="e">
        <v>#REF!</v>
      </c>
      <c r="R10" s="159" t="e">
        <v>#REF!</v>
      </c>
      <c r="S10" s="159" t="e">
        <v>#REF!</v>
      </c>
      <c r="T10" s="159" t="e">
        <v>#REF!</v>
      </c>
      <c r="U10" s="177" t="str">
        <f>IFERROR(T10/S10-1,"-")</f>
        <v>-</v>
      </c>
      <c r="V10" s="158" t="e">
        <f t="shared" ref="V10:V20" si="5">T10-S10</f>
        <v>#REF!</v>
      </c>
      <c r="W10" s="160" t="e">
        <f t="shared" si="4"/>
        <v>#REF!</v>
      </c>
    </row>
    <row r="11" spans="1:23" x14ac:dyDescent="0.25">
      <c r="A11" s="161" t="s">
        <v>100</v>
      </c>
      <c r="B11" s="162" t="s">
        <v>103</v>
      </c>
      <c r="C11" s="163">
        <v>10079</v>
      </c>
      <c r="D11" s="163">
        <v>12263</v>
      </c>
      <c r="E11" s="163">
        <v>9358</v>
      </c>
      <c r="F11" s="163">
        <v>9000</v>
      </c>
      <c r="G11" s="163">
        <v>10660</v>
      </c>
      <c r="H11" s="163">
        <v>7071</v>
      </c>
      <c r="I11" s="178">
        <f>IFERROR(H11/G11-1,"-")</f>
        <v>-0.33667917448405249</v>
      </c>
      <c r="J11" s="162">
        <f t="shared" si="1"/>
        <v>-3589</v>
      </c>
      <c r="K11" s="164">
        <f t="shared" si="2"/>
        <v>2.4368473653375609E-2</v>
      </c>
      <c r="N11" s="162" t="s">
        <v>103</v>
      </c>
      <c r="O11" s="163" t="e">
        <v>#REF!</v>
      </c>
      <c r="P11" s="163" t="e">
        <v>#REF!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78" t="str">
        <f>IFERROR(T11/S11-1,"-")</f>
        <v>-</v>
      </c>
      <c r="V11" s="162" t="e">
        <f t="shared" si="5"/>
        <v>#REF!</v>
      </c>
      <c r="W11" s="164" t="e">
        <f>T11/T$9</f>
        <v>#REF!</v>
      </c>
    </row>
    <row r="12" spans="1:23" x14ac:dyDescent="0.25">
      <c r="A12" s="1"/>
      <c r="B12" s="162" t="s">
        <v>100</v>
      </c>
      <c r="C12" s="163">
        <v>7332</v>
      </c>
      <c r="D12" s="163">
        <v>2319</v>
      </c>
      <c r="E12" s="163">
        <v>7601</v>
      </c>
      <c r="F12" s="163">
        <v>9520</v>
      </c>
      <c r="G12" s="163">
        <v>11682</v>
      </c>
      <c r="H12" s="163">
        <v>13099</v>
      </c>
      <c r="I12" s="178">
        <f>IFERROR(H12/G12-1,"-")</f>
        <v>0.12129772299263819</v>
      </c>
      <c r="J12" s="162">
        <f t="shared" si="1"/>
        <v>1417</v>
      </c>
      <c r="K12" s="164">
        <f t="shared" si="2"/>
        <v>4.5142502670848121E-2</v>
      </c>
      <c r="N12" s="162" t="s">
        <v>100</v>
      </c>
      <c r="O12" s="163" t="e">
        <v>#REF!</v>
      </c>
      <c r="P12" s="163" t="e">
        <v>#REF!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78" t="str">
        <f>IFERROR(T12/S12-1,"-")</f>
        <v>-</v>
      </c>
      <c r="V12" s="162" t="e">
        <f t="shared" si="5"/>
        <v>#REF!</v>
      </c>
      <c r="W12" s="164" t="e">
        <f t="shared" si="4"/>
        <v>#REF!</v>
      </c>
    </row>
    <row r="13" spans="1:23" s="56" customFormat="1" x14ac:dyDescent="0.25">
      <c r="B13" s="158" t="s">
        <v>107</v>
      </c>
      <c r="C13" s="159">
        <v>205314</v>
      </c>
      <c r="D13" s="159">
        <v>26881</v>
      </c>
      <c r="E13" s="159">
        <v>192721</v>
      </c>
      <c r="F13" s="159">
        <v>243110</v>
      </c>
      <c r="G13" s="159">
        <v>269287</v>
      </c>
      <c r="H13" s="159">
        <v>270000</v>
      </c>
      <c r="I13" s="177">
        <f>IFERROR(H13/G13-1,"-")</f>
        <v>2.6477327163956232E-3</v>
      </c>
      <c r="J13" s="158">
        <f t="shared" si="1"/>
        <v>713</v>
      </c>
      <c r="K13" s="160">
        <f t="shared" si="2"/>
        <v>0.93048902367577624</v>
      </c>
      <c r="N13" s="158" t="s">
        <v>107</v>
      </c>
      <c r="O13" s="159" t="e">
        <v>#REF!</v>
      </c>
      <c r="P13" s="159" t="e">
        <v>#REF!</v>
      </c>
      <c r="Q13" s="159" t="e">
        <v>#REF!</v>
      </c>
      <c r="R13" s="159" t="e">
        <v>#REF!</v>
      </c>
      <c r="S13" s="159" t="e">
        <v>#REF!</v>
      </c>
      <c r="T13" s="159" t="e">
        <v>#REF!</v>
      </c>
      <c r="U13" s="177" t="str">
        <f>IFERROR(T13/S13-1,"-")</f>
        <v>-</v>
      </c>
      <c r="V13" s="158" t="e">
        <f t="shared" si="5"/>
        <v>#REF!</v>
      </c>
      <c r="W13" s="160" t="e">
        <f t="shared" si="4"/>
        <v>#REF!</v>
      </c>
    </row>
    <row r="14" spans="1:23" s="56" customFormat="1" x14ac:dyDescent="0.25">
      <c r="B14" s="162" t="s">
        <v>110</v>
      </c>
      <c r="C14" s="163">
        <v>88139</v>
      </c>
      <c r="D14" s="163">
        <v>1611</v>
      </c>
      <c r="E14" s="163">
        <v>72709</v>
      </c>
      <c r="F14" s="163">
        <v>105939</v>
      </c>
      <c r="G14" s="163">
        <v>118573</v>
      </c>
      <c r="H14" s="163">
        <v>122181</v>
      </c>
      <c r="I14" s="178">
        <f t="shared" ref="I14:I21" si="6">IFERROR(H14/G14-1,"-")</f>
        <v>3.0428512393209317E-2</v>
      </c>
      <c r="J14" s="162">
        <f t="shared" si="1"/>
        <v>3608</v>
      </c>
      <c r="K14" s="164">
        <f t="shared" si="2"/>
        <v>0.42106696074714822</v>
      </c>
      <c r="N14" s="162" t="s">
        <v>110</v>
      </c>
      <c r="O14" s="163" t="e">
        <v>#REF!</v>
      </c>
      <c r="P14" s="163" t="e">
        <v>#REF!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78" t="str">
        <f t="shared" ref="U14:U21" si="7">IFERROR(T14/S14-1,"-")</f>
        <v>-</v>
      </c>
      <c r="V14" s="162" t="e">
        <f t="shared" si="5"/>
        <v>#REF!</v>
      </c>
      <c r="W14" s="164" t="e">
        <f t="shared" si="4"/>
        <v>#REF!</v>
      </c>
    </row>
    <row r="15" spans="1:23" x14ac:dyDescent="0.25">
      <c r="A15" s="1"/>
      <c r="B15" s="162" t="s">
        <v>113</v>
      </c>
      <c r="C15" s="163">
        <v>14632</v>
      </c>
      <c r="D15" s="163">
        <v>2736</v>
      </c>
      <c r="E15" s="163">
        <v>12098</v>
      </c>
      <c r="F15" s="163">
        <v>14376</v>
      </c>
      <c r="G15" s="163">
        <v>16990</v>
      </c>
      <c r="H15" s="163">
        <v>16809</v>
      </c>
      <c r="I15" s="178">
        <f t="shared" si="6"/>
        <v>-1.0653325485579734E-2</v>
      </c>
      <c r="J15" s="162">
        <f t="shared" si="1"/>
        <v>-181</v>
      </c>
      <c r="K15" s="164">
        <f t="shared" si="2"/>
        <v>5.7928111107281938E-2</v>
      </c>
      <c r="N15" s="162" t="s">
        <v>113</v>
      </c>
      <c r="O15" s="163" t="e">
        <v>#REF!</v>
      </c>
      <c r="P15" s="163" t="e">
        <v>#REF!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78" t="str">
        <f t="shared" si="7"/>
        <v>-</v>
      </c>
      <c r="V15" s="162" t="e">
        <f t="shared" si="5"/>
        <v>#REF!</v>
      </c>
      <c r="W15" s="164" t="e">
        <f t="shared" si="4"/>
        <v>#REF!</v>
      </c>
    </row>
    <row r="16" spans="1:23" x14ac:dyDescent="0.25">
      <c r="A16" s="1"/>
      <c r="B16" s="162" t="s">
        <v>116</v>
      </c>
      <c r="C16" s="163">
        <v>5438</v>
      </c>
      <c r="D16" s="163">
        <v>4253</v>
      </c>
      <c r="E16" s="163">
        <v>7924</v>
      </c>
      <c r="F16" s="163">
        <v>9292</v>
      </c>
      <c r="G16" s="163">
        <v>11655</v>
      </c>
      <c r="H16" s="163">
        <v>9515</v>
      </c>
      <c r="I16" s="178">
        <f t="shared" si="6"/>
        <v>-0.18361218361218357</v>
      </c>
      <c r="J16" s="162">
        <f t="shared" si="1"/>
        <v>-2140</v>
      </c>
      <c r="K16" s="164">
        <f t="shared" si="2"/>
        <v>3.2791122445463006E-2</v>
      </c>
      <c r="N16" s="162" t="s">
        <v>116</v>
      </c>
      <c r="O16" s="163" t="e">
        <v>#REF!</v>
      </c>
      <c r="P16" s="163" t="e">
        <v>#REF!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78" t="str">
        <f t="shared" si="7"/>
        <v>-</v>
      </c>
      <c r="V16" s="162" t="e">
        <f t="shared" si="5"/>
        <v>#REF!</v>
      </c>
      <c r="W16" s="164" t="e">
        <f t="shared" si="4"/>
        <v>#REF!</v>
      </c>
    </row>
    <row r="17" spans="1:23" x14ac:dyDescent="0.25">
      <c r="A17" s="1"/>
      <c r="B17" s="162" t="s">
        <v>123</v>
      </c>
      <c r="C17" s="163">
        <v>8166</v>
      </c>
      <c r="D17" s="163">
        <v>647</v>
      </c>
      <c r="E17" s="163">
        <v>11616</v>
      </c>
      <c r="F17" s="163">
        <v>9885</v>
      </c>
      <c r="G17" s="163">
        <v>10460</v>
      </c>
      <c r="H17" s="163">
        <v>10898</v>
      </c>
      <c r="I17" s="178">
        <f t="shared" si="6"/>
        <v>4.1873804971319206E-2</v>
      </c>
      <c r="J17" s="162">
        <f t="shared" si="1"/>
        <v>438</v>
      </c>
      <c r="K17" s="164">
        <f t="shared" si="2"/>
        <v>3.7557294000068922E-2</v>
      </c>
      <c r="N17" s="162" t="s">
        <v>123</v>
      </c>
      <c r="O17" s="163" t="e">
        <v>#REF!</v>
      </c>
      <c r="P17" s="163" t="e">
        <v>#REF!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78" t="str">
        <f t="shared" si="7"/>
        <v>-</v>
      </c>
      <c r="V17" s="162" t="e">
        <f t="shared" si="5"/>
        <v>#REF!</v>
      </c>
      <c r="W17" s="164" t="e">
        <f t="shared" si="4"/>
        <v>#REF!</v>
      </c>
    </row>
    <row r="18" spans="1:23" x14ac:dyDescent="0.25">
      <c r="A18" s="1"/>
      <c r="B18" s="162" t="s">
        <v>119</v>
      </c>
      <c r="C18" s="163">
        <v>3282</v>
      </c>
      <c r="D18" s="163">
        <v>645</v>
      </c>
      <c r="E18" s="163">
        <v>3759</v>
      </c>
      <c r="F18" s="163">
        <v>4029</v>
      </c>
      <c r="G18" s="163">
        <v>5132</v>
      </c>
      <c r="H18" s="163">
        <v>4222</v>
      </c>
      <c r="I18" s="178">
        <f t="shared" si="6"/>
        <v>-0.1773187840997662</v>
      </c>
      <c r="J18" s="162">
        <f t="shared" si="1"/>
        <v>-910</v>
      </c>
      <c r="K18" s="164">
        <f t="shared" si="2"/>
        <v>1.4550091325774546E-2</v>
      </c>
      <c r="N18" s="162" t="s">
        <v>119</v>
      </c>
      <c r="O18" s="163" t="e">
        <v>#REF!</v>
      </c>
      <c r="P18" s="163" t="e">
        <v>#REF!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78" t="str">
        <f t="shared" si="7"/>
        <v>-</v>
      </c>
      <c r="V18" s="162" t="e">
        <f t="shared" si="5"/>
        <v>#REF!</v>
      </c>
      <c r="W18" s="164" t="e">
        <f t="shared" si="4"/>
        <v>#REF!</v>
      </c>
    </row>
    <row r="19" spans="1:23" x14ac:dyDescent="0.25">
      <c r="A19" s="161" t="s">
        <v>144</v>
      </c>
      <c r="B19" s="162" t="s">
        <v>128</v>
      </c>
      <c r="C19" s="163">
        <v>10352</v>
      </c>
      <c r="D19" s="163">
        <v>131</v>
      </c>
      <c r="E19" s="163">
        <v>9294</v>
      </c>
      <c r="F19" s="163">
        <v>11342</v>
      </c>
      <c r="G19" s="163">
        <v>10732</v>
      </c>
      <c r="H19" s="163">
        <v>10104</v>
      </c>
      <c r="I19" s="178">
        <f t="shared" si="6"/>
        <v>-5.8516585911293273E-2</v>
      </c>
      <c r="J19" s="162">
        <f t="shared" si="1"/>
        <v>-628</v>
      </c>
      <c r="K19" s="164">
        <f t="shared" si="2"/>
        <v>3.4820967019333494E-2</v>
      </c>
      <c r="N19" s="162" t="s">
        <v>128</v>
      </c>
      <c r="O19" s="163" t="e">
        <v>#REF!</v>
      </c>
      <c r="P19" s="163" t="e">
        <v>#REF!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78" t="str">
        <f t="shared" si="7"/>
        <v>-</v>
      </c>
      <c r="V19" s="162" t="e">
        <f t="shared" si="5"/>
        <v>#REF!</v>
      </c>
      <c r="W19" s="164" t="e">
        <f t="shared" si="4"/>
        <v>#REF!</v>
      </c>
    </row>
    <row r="20" spans="1:23" x14ac:dyDescent="0.25">
      <c r="A20" s="166" t="s">
        <v>145</v>
      </c>
      <c r="B20" s="162" t="s">
        <v>131</v>
      </c>
      <c r="C20" s="163">
        <v>16006</v>
      </c>
      <c r="D20" s="163">
        <v>1034</v>
      </c>
      <c r="E20" s="163">
        <v>8605</v>
      </c>
      <c r="F20" s="163">
        <v>11634</v>
      </c>
      <c r="G20" s="163">
        <v>14649</v>
      </c>
      <c r="H20" s="163">
        <v>10247</v>
      </c>
      <c r="I20" s="178">
        <f t="shared" si="6"/>
        <v>-0.30049832753088945</v>
      </c>
      <c r="J20" s="162">
        <f t="shared" si="1"/>
        <v>-4402</v>
      </c>
      <c r="K20" s="164">
        <f t="shared" si="2"/>
        <v>3.531378157631733E-2</v>
      </c>
      <c r="N20" s="162" t="s">
        <v>131</v>
      </c>
      <c r="O20" s="163" t="e">
        <v>#REF!</v>
      </c>
      <c r="P20" s="163" t="e">
        <v>#REF!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78" t="str">
        <f t="shared" si="7"/>
        <v>-</v>
      </c>
      <c r="V20" s="162" t="e">
        <f t="shared" si="5"/>
        <v>#REF!</v>
      </c>
      <c r="W20" s="164" t="e">
        <f t="shared" si="4"/>
        <v>#REF!</v>
      </c>
    </row>
    <row r="21" spans="1:23" x14ac:dyDescent="0.25">
      <c r="B21" s="167" t="s">
        <v>145</v>
      </c>
      <c r="C21" s="168">
        <f t="shared" ref="C21" si="8">C13-SUM(C14:C20)</f>
        <v>59299</v>
      </c>
      <c r="D21" s="168">
        <f t="shared" ref="D21:H21" si="9">D13-SUM(D14:D20)</f>
        <v>15824</v>
      </c>
      <c r="E21" s="168">
        <f t="shared" si="9"/>
        <v>66716</v>
      </c>
      <c r="F21" s="168">
        <f t="shared" si="9"/>
        <v>76613</v>
      </c>
      <c r="G21" s="168">
        <f t="shared" si="9"/>
        <v>81096</v>
      </c>
      <c r="H21" s="168">
        <f t="shared" si="9"/>
        <v>86024</v>
      </c>
      <c r="I21" s="179">
        <f t="shared" si="6"/>
        <v>6.0767485449344072E-2</v>
      </c>
      <c r="J21" s="167">
        <f t="shared" si="1"/>
        <v>4928</v>
      </c>
      <c r="K21" s="169">
        <f t="shared" si="2"/>
        <v>0.2964606954543888</v>
      </c>
      <c r="N21" s="167" t="s">
        <v>145</v>
      </c>
      <c r="O21" s="168" t="e">
        <f t="shared" ref="O21:T21" si="10">O13-SUM(O14:O20)</f>
        <v>#REF!</v>
      </c>
      <c r="P21" s="168" t="e">
        <f t="shared" si="10"/>
        <v>#REF!</v>
      </c>
      <c r="Q21" s="168" t="e">
        <f t="shared" si="10"/>
        <v>#REF!</v>
      </c>
      <c r="R21" s="168" t="e">
        <f t="shared" si="10"/>
        <v>#REF!</v>
      </c>
      <c r="S21" s="168" t="e">
        <f t="shared" si="10"/>
        <v>#REF!</v>
      </c>
      <c r="T21" s="168" t="e">
        <f t="shared" si="10"/>
        <v>#REF!</v>
      </c>
      <c r="U21" s="179" t="str">
        <f t="shared" si="7"/>
        <v>-</v>
      </c>
      <c r="V21" s="167" t="e">
        <f>T21-S21</f>
        <v>#REF!</v>
      </c>
      <c r="W21" s="169" t="e">
        <f t="shared" si="4"/>
        <v>#REF!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64346</v>
      </c>
      <c r="D23" s="175">
        <f t="shared" si="11"/>
        <v>12024</v>
      </c>
      <c r="E23" s="175">
        <f t="shared" si="11"/>
        <v>47910</v>
      </c>
      <c r="F23" s="175">
        <f t="shared" si="11"/>
        <v>79513</v>
      </c>
      <c r="G23" s="175">
        <f t="shared" si="11"/>
        <v>92328</v>
      </c>
      <c r="H23" s="175">
        <f t="shared" si="11"/>
        <v>89862</v>
      </c>
      <c r="I23" s="176">
        <f>IFERROR(H23/G23-1,"-")</f>
        <v>-2.6709123992721628E-2</v>
      </c>
      <c r="J23" s="175">
        <f>H23-G23</f>
        <v>-2466</v>
      </c>
      <c r="K23" s="176">
        <f t="shared" ref="K23:K35" si="12">H23/H$9</f>
        <v>0.30968742461315779</v>
      </c>
    </row>
    <row r="24" spans="1:23" x14ac:dyDescent="0.25">
      <c r="B24" s="158" t="s">
        <v>97</v>
      </c>
      <c r="C24" s="159">
        <v>3630</v>
      </c>
      <c r="D24" s="159">
        <v>5396</v>
      </c>
      <c r="E24" s="159">
        <v>2999</v>
      </c>
      <c r="F24" s="159">
        <v>4437</v>
      </c>
      <c r="G24" s="159">
        <v>6288</v>
      </c>
      <c r="H24" s="159">
        <v>4360</v>
      </c>
      <c r="I24" s="177">
        <f>IFERROR(H24/G24-1,"-")</f>
        <v>-0.30661577608142498</v>
      </c>
      <c r="J24" s="158">
        <f t="shared" ref="J24:J34" si="13">H24-G24</f>
        <v>-1928</v>
      </c>
      <c r="K24" s="160">
        <f t="shared" si="12"/>
        <v>1.5025674604542166E-2</v>
      </c>
    </row>
    <row r="25" spans="1:23" x14ac:dyDescent="0.25">
      <c r="B25" s="162" t="s">
        <v>103</v>
      </c>
      <c r="C25" s="163">
        <v>2906</v>
      </c>
      <c r="D25" s="163">
        <v>4635</v>
      </c>
      <c r="E25" s="163">
        <v>1968</v>
      </c>
      <c r="F25" s="163">
        <v>2588</v>
      </c>
      <c r="G25" s="163">
        <v>3288</v>
      </c>
      <c r="H25" s="163">
        <v>1569</v>
      </c>
      <c r="I25" s="178">
        <f>IFERROR(H25/G25-1,"-")</f>
        <v>-0.5228102189781022</v>
      </c>
      <c r="J25" s="162">
        <f t="shared" si="13"/>
        <v>-1719</v>
      </c>
      <c r="K25" s="164">
        <f t="shared" si="12"/>
        <v>5.4071751042492336E-3</v>
      </c>
    </row>
    <row r="26" spans="1:23" x14ac:dyDescent="0.25">
      <c r="B26" s="162" t="s">
        <v>100</v>
      </c>
      <c r="C26" s="163">
        <v>724</v>
      </c>
      <c r="D26" s="163">
        <v>761</v>
      </c>
      <c r="E26" s="163">
        <v>1031</v>
      </c>
      <c r="F26" s="163">
        <v>1849</v>
      </c>
      <c r="G26" s="163">
        <v>3000</v>
      </c>
      <c r="H26" s="163">
        <v>2791</v>
      </c>
      <c r="I26" s="178">
        <f>IFERROR(H26/G26-1,"-")</f>
        <v>-6.9666666666666655E-2</v>
      </c>
      <c r="J26" s="162">
        <f t="shared" si="13"/>
        <v>-209</v>
      </c>
      <c r="K26" s="164">
        <f t="shared" si="12"/>
        <v>9.6184995002929312E-3</v>
      </c>
    </row>
    <row r="27" spans="1:23" x14ac:dyDescent="0.25">
      <c r="B27" s="158" t="s">
        <v>107</v>
      </c>
      <c r="C27" s="159">
        <v>60716</v>
      </c>
      <c r="D27" s="159">
        <v>6628</v>
      </c>
      <c r="E27" s="159">
        <v>44911</v>
      </c>
      <c r="F27" s="159">
        <v>75076</v>
      </c>
      <c r="G27" s="159">
        <v>86040</v>
      </c>
      <c r="H27" s="159">
        <v>85502</v>
      </c>
      <c r="I27" s="177">
        <f>IFERROR(H27/G27-1,"-")</f>
        <v>-6.2529056252905724E-3</v>
      </c>
      <c r="J27" s="158">
        <f t="shared" si="13"/>
        <v>-538</v>
      </c>
      <c r="K27" s="160">
        <f t="shared" si="12"/>
        <v>0.29466175000861566</v>
      </c>
    </row>
    <row r="28" spans="1:23" x14ac:dyDescent="0.25">
      <c r="B28" s="162" t="s">
        <v>110</v>
      </c>
      <c r="C28" s="163">
        <v>32787</v>
      </c>
      <c r="D28" s="163">
        <v>640</v>
      </c>
      <c r="E28" s="163">
        <v>19630</v>
      </c>
      <c r="F28" s="163">
        <v>37799</v>
      </c>
      <c r="G28" s="163">
        <v>43491</v>
      </c>
      <c r="H28" s="163">
        <v>46742</v>
      </c>
      <c r="I28" s="178">
        <f t="shared" ref="I28:I35" si="14">IFERROR(H28/G28-1,"-")</f>
        <v>7.4751097928307031E-2</v>
      </c>
      <c r="J28" s="162">
        <f t="shared" si="13"/>
        <v>3251</v>
      </c>
      <c r="K28" s="164">
        <f t="shared" si="12"/>
        <v>0.16108488127649309</v>
      </c>
    </row>
    <row r="29" spans="1:23" x14ac:dyDescent="0.25">
      <c r="B29" s="162" t="s">
        <v>113</v>
      </c>
      <c r="C29" s="163">
        <v>5288</v>
      </c>
      <c r="D29" s="163">
        <v>713</v>
      </c>
      <c r="E29" s="163">
        <v>2913</v>
      </c>
      <c r="F29" s="163">
        <v>3621</v>
      </c>
      <c r="G29" s="163">
        <v>4773</v>
      </c>
      <c r="H29" s="163">
        <v>4254</v>
      </c>
      <c r="I29" s="178">
        <f t="shared" si="14"/>
        <v>-0.1087366436203645</v>
      </c>
      <c r="J29" s="162">
        <f t="shared" si="13"/>
        <v>-519</v>
      </c>
      <c r="K29" s="164">
        <f t="shared" si="12"/>
        <v>1.4660371506358341E-2</v>
      </c>
    </row>
    <row r="30" spans="1:23" x14ac:dyDescent="0.25">
      <c r="B30" s="162" t="s">
        <v>116</v>
      </c>
      <c r="C30" s="163">
        <v>1832</v>
      </c>
      <c r="D30" s="163">
        <v>1092</v>
      </c>
      <c r="E30" s="163">
        <v>2686</v>
      </c>
      <c r="F30" s="163">
        <v>4409</v>
      </c>
      <c r="G30" s="163">
        <v>6938</v>
      </c>
      <c r="H30" s="163">
        <v>3369</v>
      </c>
      <c r="I30" s="178">
        <f t="shared" si="14"/>
        <v>-0.51441337561256839</v>
      </c>
      <c r="J30" s="162">
        <f t="shared" si="13"/>
        <v>-3569</v>
      </c>
      <c r="K30" s="164">
        <f t="shared" si="12"/>
        <v>1.1610435262087741E-2</v>
      </c>
    </row>
    <row r="31" spans="1:23" x14ac:dyDescent="0.25">
      <c r="B31" s="162" t="s">
        <v>123</v>
      </c>
      <c r="C31" s="163">
        <v>2275</v>
      </c>
      <c r="D31" s="163">
        <v>181</v>
      </c>
      <c r="E31" s="163">
        <v>2545</v>
      </c>
      <c r="F31" s="163">
        <v>3073</v>
      </c>
      <c r="G31" s="163">
        <v>2883</v>
      </c>
      <c r="H31" s="163">
        <v>2853</v>
      </c>
      <c r="I31" s="178">
        <f t="shared" si="14"/>
        <v>-1.0405827263267442E-2</v>
      </c>
      <c r="J31" s="162">
        <f t="shared" si="13"/>
        <v>-30</v>
      </c>
      <c r="K31" s="164">
        <f t="shared" si="12"/>
        <v>9.8321673501740366E-3</v>
      </c>
    </row>
    <row r="32" spans="1:23" x14ac:dyDescent="0.25">
      <c r="B32" s="162" t="s">
        <v>119</v>
      </c>
      <c r="C32" s="163">
        <v>1200</v>
      </c>
      <c r="D32" s="163">
        <v>289</v>
      </c>
      <c r="E32" s="163">
        <v>1235</v>
      </c>
      <c r="F32" s="163">
        <v>1436</v>
      </c>
      <c r="G32" s="163">
        <v>1653</v>
      </c>
      <c r="H32" s="163">
        <v>1390</v>
      </c>
      <c r="I32" s="178">
        <f t="shared" si="14"/>
        <v>-0.1591046581972172</v>
      </c>
      <c r="J32" s="162">
        <f t="shared" si="13"/>
        <v>-263</v>
      </c>
      <c r="K32" s="164">
        <f t="shared" si="12"/>
        <v>4.7902953441086261E-3</v>
      </c>
    </row>
    <row r="33" spans="2:11" x14ac:dyDescent="0.25">
      <c r="B33" s="162" t="s">
        <v>128</v>
      </c>
      <c r="C33" s="163">
        <v>1994</v>
      </c>
      <c r="D33" s="163">
        <v>19</v>
      </c>
      <c r="E33" s="163">
        <v>1024</v>
      </c>
      <c r="F33" s="163">
        <v>2034</v>
      </c>
      <c r="G33" s="163">
        <v>1563</v>
      </c>
      <c r="H33" s="163">
        <v>1842</v>
      </c>
      <c r="I33" s="178">
        <f t="shared" si="14"/>
        <v>0.17850287907869489</v>
      </c>
      <c r="J33" s="162">
        <f t="shared" si="13"/>
        <v>279</v>
      </c>
      <c r="K33" s="164">
        <f t="shared" si="12"/>
        <v>6.3480028948547399E-3</v>
      </c>
    </row>
    <row r="34" spans="2:11" x14ac:dyDescent="0.25">
      <c r="B34" s="162" t="s">
        <v>131</v>
      </c>
      <c r="C34" s="163">
        <v>1701</v>
      </c>
      <c r="D34" s="163">
        <v>78</v>
      </c>
      <c r="E34" s="163">
        <v>664</v>
      </c>
      <c r="F34" s="163">
        <v>1697</v>
      </c>
      <c r="G34" s="163">
        <v>1978</v>
      </c>
      <c r="H34" s="163">
        <v>1031</v>
      </c>
      <c r="I34" s="178">
        <f t="shared" si="14"/>
        <v>-0.47876643073811931</v>
      </c>
      <c r="J34" s="162">
        <f t="shared" si="13"/>
        <v>-947</v>
      </c>
      <c r="K34" s="164">
        <f t="shared" si="12"/>
        <v>3.5530895681841678E-3</v>
      </c>
    </row>
    <row r="35" spans="2:11" x14ac:dyDescent="0.25">
      <c r="B35" s="167" t="s">
        <v>145</v>
      </c>
      <c r="C35" s="168">
        <f t="shared" ref="C35" si="15">C27-SUM(C28:C34)</f>
        <v>13639</v>
      </c>
      <c r="D35" s="168">
        <f t="shared" ref="D35:H35" si="16">D27-SUM(D28:D34)</f>
        <v>3616</v>
      </c>
      <c r="E35" s="168">
        <f t="shared" si="16"/>
        <v>14214</v>
      </c>
      <c r="F35" s="168">
        <f t="shared" si="16"/>
        <v>21007</v>
      </c>
      <c r="G35" s="168">
        <f t="shared" si="16"/>
        <v>22761</v>
      </c>
      <c r="H35" s="168">
        <f t="shared" si="16"/>
        <v>24021</v>
      </c>
      <c r="I35" s="179">
        <f t="shared" si="14"/>
        <v>5.5357848952154898E-2</v>
      </c>
      <c r="J35" s="167">
        <f>H35-G35</f>
        <v>1260</v>
      </c>
      <c r="K35" s="169">
        <f t="shared" si="12"/>
        <v>8.2782506806354891E-2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102171</v>
      </c>
      <c r="D37" s="175">
        <f t="shared" si="17"/>
        <v>22025</v>
      </c>
      <c r="E37" s="175">
        <f t="shared" si="17"/>
        <v>113768</v>
      </c>
      <c r="F37" s="175">
        <f t="shared" si="17"/>
        <v>125843</v>
      </c>
      <c r="G37" s="175">
        <f t="shared" si="17"/>
        <v>131630</v>
      </c>
      <c r="H37" s="175">
        <f t="shared" si="17"/>
        <v>129931</v>
      </c>
      <c r="I37" s="176">
        <f>IFERROR(H37/G37-1,"-")</f>
        <v>-1.2907391931930356E-2</v>
      </c>
      <c r="J37" s="175">
        <f>H37-G37</f>
        <v>-1699</v>
      </c>
      <c r="K37" s="176">
        <f t="shared" ref="K37:K49" si="18">H37/H$9</f>
        <v>0.44777544198228625</v>
      </c>
    </row>
    <row r="38" spans="2:11" x14ac:dyDescent="0.25">
      <c r="B38" s="158" t="s">
        <v>97</v>
      </c>
      <c r="C38" s="159">
        <v>4287</v>
      </c>
      <c r="D38" s="159">
        <v>6547</v>
      </c>
      <c r="E38" s="159">
        <v>4711</v>
      </c>
      <c r="F38" s="159">
        <v>3970</v>
      </c>
      <c r="G38" s="159">
        <v>5053</v>
      </c>
      <c r="H38" s="159">
        <v>4200</v>
      </c>
      <c r="I38" s="177">
        <f>IFERROR(H38/G38-1,"-")</f>
        <v>-0.16881060755986543</v>
      </c>
      <c r="J38" s="158">
        <f t="shared" ref="J38:J48" si="19">H38-G38</f>
        <v>-853</v>
      </c>
      <c r="K38" s="160">
        <f t="shared" si="18"/>
        <v>1.4474273701623186E-2</v>
      </c>
    </row>
    <row r="39" spans="2:11" x14ac:dyDescent="0.25">
      <c r="B39" s="162" t="s">
        <v>103</v>
      </c>
      <c r="C39" s="163">
        <v>3014</v>
      </c>
      <c r="D39" s="163">
        <v>5942</v>
      </c>
      <c r="E39" s="163">
        <v>3014</v>
      </c>
      <c r="F39" s="163">
        <v>1991</v>
      </c>
      <c r="G39" s="163">
        <v>2661</v>
      </c>
      <c r="H39" s="163">
        <v>1805</v>
      </c>
      <c r="I39" s="178">
        <f>IFERROR(H39/G39-1,"-")</f>
        <v>-0.32168357760240507</v>
      </c>
      <c r="J39" s="162">
        <f t="shared" si="19"/>
        <v>-856</v>
      </c>
      <c r="K39" s="164">
        <f t="shared" si="18"/>
        <v>6.2204914360547269E-3</v>
      </c>
    </row>
    <row r="40" spans="2:11" x14ac:dyDescent="0.25">
      <c r="B40" s="162" t="s">
        <v>100</v>
      </c>
      <c r="C40" s="163">
        <v>1273</v>
      </c>
      <c r="D40" s="163">
        <v>605</v>
      </c>
      <c r="E40" s="163">
        <v>1697</v>
      </c>
      <c r="F40" s="163">
        <v>1979</v>
      </c>
      <c r="G40" s="163">
        <v>2392</v>
      </c>
      <c r="H40" s="163">
        <v>2395</v>
      </c>
      <c r="I40" s="178">
        <f>IFERROR(H40/G40-1,"-")</f>
        <v>1.2541806020067714E-3</v>
      </c>
      <c r="J40" s="162">
        <f t="shared" si="19"/>
        <v>3</v>
      </c>
      <c r="K40" s="164">
        <f t="shared" si="18"/>
        <v>8.253782265568459E-3</v>
      </c>
    </row>
    <row r="41" spans="2:11" x14ac:dyDescent="0.25">
      <c r="B41" s="158" t="s">
        <v>107</v>
      </c>
      <c r="C41" s="159">
        <v>97884</v>
      </c>
      <c r="D41" s="159">
        <v>15478</v>
      </c>
      <c r="E41" s="159">
        <v>109057</v>
      </c>
      <c r="F41" s="159">
        <v>121873</v>
      </c>
      <c r="G41" s="159">
        <v>126577</v>
      </c>
      <c r="H41" s="159">
        <v>125731</v>
      </c>
      <c r="I41" s="177">
        <f>IFERROR(H41/G41-1,"-")</f>
        <v>-6.6836787094022299E-3</v>
      </c>
      <c r="J41" s="158">
        <f t="shared" si="19"/>
        <v>-846</v>
      </c>
      <c r="K41" s="160">
        <f t="shared" si="18"/>
        <v>0.43330116828066306</v>
      </c>
    </row>
    <row r="42" spans="2:11" x14ac:dyDescent="0.25">
      <c r="B42" s="162" t="s">
        <v>110</v>
      </c>
      <c r="C42" s="163">
        <v>40531</v>
      </c>
      <c r="D42" s="163">
        <v>726</v>
      </c>
      <c r="E42" s="163">
        <v>43064</v>
      </c>
      <c r="F42" s="163">
        <v>56793</v>
      </c>
      <c r="G42" s="163">
        <v>57229</v>
      </c>
      <c r="H42" s="163">
        <v>58084</v>
      </c>
      <c r="I42" s="178">
        <f t="shared" ref="I42:I49" si="20">IFERROR(H42/G42-1,"-")</f>
        <v>1.4939977983190245E-2</v>
      </c>
      <c r="J42" s="162">
        <f t="shared" si="19"/>
        <v>855</v>
      </c>
      <c r="K42" s="164">
        <f t="shared" si="18"/>
        <v>0.20017231278216219</v>
      </c>
    </row>
    <row r="43" spans="2:11" x14ac:dyDescent="0.25">
      <c r="B43" s="162" t="s">
        <v>113</v>
      </c>
      <c r="C43" s="163">
        <v>3224</v>
      </c>
      <c r="D43" s="163">
        <v>1179</v>
      </c>
      <c r="E43" s="163">
        <v>3097</v>
      </c>
      <c r="F43" s="163">
        <v>3163</v>
      </c>
      <c r="G43" s="163">
        <v>3829</v>
      </c>
      <c r="H43" s="163">
        <v>4110</v>
      </c>
      <c r="I43" s="178">
        <f t="shared" si="20"/>
        <v>7.3387307390963663E-2</v>
      </c>
      <c r="J43" s="162">
        <f t="shared" si="19"/>
        <v>281</v>
      </c>
      <c r="K43" s="164">
        <f t="shared" si="18"/>
        <v>1.4164110693731261E-2</v>
      </c>
    </row>
    <row r="44" spans="2:11" x14ac:dyDescent="0.25">
      <c r="B44" s="162" t="s">
        <v>116</v>
      </c>
      <c r="C44" s="163">
        <v>1607</v>
      </c>
      <c r="D44" s="163">
        <v>2124</v>
      </c>
      <c r="E44" s="163">
        <v>2630</v>
      </c>
      <c r="F44" s="163">
        <v>2306</v>
      </c>
      <c r="G44" s="163">
        <v>2540</v>
      </c>
      <c r="H44" s="163">
        <v>2522</v>
      </c>
      <c r="I44" s="178">
        <f t="shared" si="20"/>
        <v>-7.0866141732283117E-3</v>
      </c>
      <c r="J44" s="162">
        <f t="shared" si="19"/>
        <v>-18</v>
      </c>
      <c r="K44" s="164">
        <f t="shared" si="18"/>
        <v>8.6914567322603983E-3</v>
      </c>
    </row>
    <row r="45" spans="2:11" x14ac:dyDescent="0.25">
      <c r="B45" s="162" t="s">
        <v>123</v>
      </c>
      <c r="C45" s="163">
        <v>5044</v>
      </c>
      <c r="D45" s="163">
        <v>383</v>
      </c>
      <c r="E45" s="163">
        <v>6738</v>
      </c>
      <c r="F45" s="163">
        <v>5274</v>
      </c>
      <c r="G45" s="163">
        <v>5309</v>
      </c>
      <c r="H45" s="163">
        <v>5490</v>
      </c>
      <c r="I45" s="178">
        <f t="shared" si="20"/>
        <v>3.4093049538519438E-2</v>
      </c>
      <c r="J45" s="162">
        <f t="shared" si="19"/>
        <v>181</v>
      </c>
      <c r="K45" s="164">
        <f t="shared" si="18"/>
        <v>1.891994348140745E-2</v>
      </c>
    </row>
    <row r="46" spans="2:11" x14ac:dyDescent="0.25">
      <c r="B46" s="162" t="s">
        <v>119</v>
      </c>
      <c r="C46" s="163">
        <v>1457</v>
      </c>
      <c r="D46" s="163">
        <v>289</v>
      </c>
      <c r="E46" s="163">
        <v>1900</v>
      </c>
      <c r="F46" s="163">
        <v>1872</v>
      </c>
      <c r="G46" s="163">
        <v>2624</v>
      </c>
      <c r="H46" s="163">
        <v>2246</v>
      </c>
      <c r="I46" s="178">
        <f t="shared" si="20"/>
        <v>-0.14405487804878048</v>
      </c>
      <c r="J46" s="162">
        <f t="shared" si="19"/>
        <v>-378</v>
      </c>
      <c r="K46" s="164">
        <f t="shared" si="18"/>
        <v>7.7402901747251609E-3</v>
      </c>
    </row>
    <row r="47" spans="2:11" x14ac:dyDescent="0.25">
      <c r="B47" s="162" t="s">
        <v>128</v>
      </c>
      <c r="C47" s="163">
        <v>6272</v>
      </c>
      <c r="D47" s="163">
        <v>68</v>
      </c>
      <c r="E47" s="163">
        <v>6549</v>
      </c>
      <c r="F47" s="163">
        <v>6665</v>
      </c>
      <c r="G47" s="163">
        <v>6824</v>
      </c>
      <c r="H47" s="163">
        <v>5698</v>
      </c>
      <c r="I47" s="178">
        <f t="shared" si="20"/>
        <v>-0.16500586166471276</v>
      </c>
      <c r="J47" s="162">
        <f t="shared" si="19"/>
        <v>-1126</v>
      </c>
      <c r="K47" s="164">
        <f t="shared" si="18"/>
        <v>1.9636764655202123E-2</v>
      </c>
    </row>
    <row r="48" spans="2:11" x14ac:dyDescent="0.25">
      <c r="B48" s="162" t="s">
        <v>131</v>
      </c>
      <c r="C48" s="163">
        <v>10629</v>
      </c>
      <c r="D48" s="163">
        <v>816</v>
      </c>
      <c r="E48" s="163">
        <v>6339</v>
      </c>
      <c r="F48" s="163">
        <v>7032</v>
      </c>
      <c r="G48" s="163">
        <v>8540</v>
      </c>
      <c r="H48" s="163">
        <v>6002</v>
      </c>
      <c r="I48" s="178">
        <f t="shared" si="20"/>
        <v>-0.29718969555035124</v>
      </c>
      <c r="J48" s="162">
        <f t="shared" si="19"/>
        <v>-2538</v>
      </c>
      <c r="K48" s="164">
        <f t="shared" si="18"/>
        <v>2.0684426370748181E-2</v>
      </c>
    </row>
    <row r="49" spans="2:11" x14ac:dyDescent="0.25">
      <c r="B49" s="167" t="s">
        <v>145</v>
      </c>
      <c r="C49" s="168">
        <f t="shared" ref="C49" si="21">C41-SUM(C42:C48)</f>
        <v>29120</v>
      </c>
      <c r="D49" s="168">
        <f t="shared" ref="D49:H49" si="22">D41-SUM(D42:D48)</f>
        <v>9893</v>
      </c>
      <c r="E49" s="168">
        <f t="shared" si="22"/>
        <v>38740</v>
      </c>
      <c r="F49" s="168">
        <f t="shared" si="22"/>
        <v>38768</v>
      </c>
      <c r="G49" s="168">
        <f t="shared" si="22"/>
        <v>39682</v>
      </c>
      <c r="H49" s="168">
        <f t="shared" si="22"/>
        <v>41579</v>
      </c>
      <c r="I49" s="179">
        <f t="shared" si="20"/>
        <v>4.7805050148681971E-2</v>
      </c>
      <c r="J49" s="167">
        <f>H49-G49</f>
        <v>1897</v>
      </c>
      <c r="K49" s="169">
        <f t="shared" si="18"/>
        <v>0.14329186339042629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311</v>
      </c>
      <c r="D66" s="159" t="s">
        <v>311</v>
      </c>
      <c r="E66" s="159" t="s">
        <v>311</v>
      </c>
      <c r="F66" s="159" t="s">
        <v>311</v>
      </c>
      <c r="G66" s="159" t="s">
        <v>311</v>
      </c>
      <c r="H66" s="159" t="s">
        <v>311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311</v>
      </c>
      <c r="D67" s="163" t="s">
        <v>311</v>
      </c>
      <c r="E67" s="163" t="s">
        <v>311</v>
      </c>
      <c r="F67" s="163" t="s">
        <v>311</v>
      </c>
      <c r="G67" s="163" t="s">
        <v>311</v>
      </c>
      <c r="H67" s="163" t="s">
        <v>311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311</v>
      </c>
      <c r="D68" s="163" t="s">
        <v>311</v>
      </c>
      <c r="E68" s="163" t="s">
        <v>311</v>
      </c>
      <c r="F68" s="163" t="s">
        <v>311</v>
      </c>
      <c r="G68" s="163" t="s">
        <v>311</v>
      </c>
      <c r="H68" s="163" t="s">
        <v>311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311</v>
      </c>
      <c r="D69" s="159" t="s">
        <v>311</v>
      </c>
      <c r="E69" s="159" t="s">
        <v>311</v>
      </c>
      <c r="F69" s="159" t="s">
        <v>311</v>
      </c>
      <c r="G69" s="159" t="s">
        <v>311</v>
      </c>
      <c r="H69" s="159" t="s">
        <v>311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311</v>
      </c>
      <c r="D70" s="163" t="s">
        <v>311</v>
      </c>
      <c r="E70" s="163" t="s">
        <v>311</v>
      </c>
      <c r="F70" s="163" t="s">
        <v>311</v>
      </c>
      <c r="G70" s="163" t="s">
        <v>311</v>
      </c>
      <c r="H70" s="163" t="s">
        <v>311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311</v>
      </c>
      <c r="D71" s="163" t="s">
        <v>311</v>
      </c>
      <c r="E71" s="163" t="s">
        <v>311</v>
      </c>
      <c r="F71" s="163" t="s">
        <v>311</v>
      </c>
      <c r="G71" s="163" t="s">
        <v>311</v>
      </c>
      <c r="H71" s="163" t="s">
        <v>311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311</v>
      </c>
      <c r="D72" s="163" t="s">
        <v>311</v>
      </c>
      <c r="E72" s="163" t="s">
        <v>311</v>
      </c>
      <c r="F72" s="163" t="s">
        <v>311</v>
      </c>
      <c r="G72" s="163" t="s">
        <v>311</v>
      </c>
      <c r="H72" s="163" t="s">
        <v>311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311</v>
      </c>
      <c r="D73" s="163" t="s">
        <v>311</v>
      </c>
      <c r="E73" s="163" t="s">
        <v>311</v>
      </c>
      <c r="F73" s="163" t="s">
        <v>311</v>
      </c>
      <c r="G73" s="163" t="s">
        <v>311</v>
      </c>
      <c r="H73" s="163" t="s">
        <v>311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311</v>
      </c>
      <c r="D74" s="163" t="s">
        <v>311</v>
      </c>
      <c r="E74" s="163" t="s">
        <v>311</v>
      </c>
      <c r="F74" s="163" t="s">
        <v>311</v>
      </c>
      <c r="G74" s="163" t="s">
        <v>311</v>
      </c>
      <c r="H74" s="163" t="s">
        <v>311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311</v>
      </c>
      <c r="D75" s="163" t="s">
        <v>311</v>
      </c>
      <c r="E75" s="163" t="s">
        <v>311</v>
      </c>
      <c r="F75" s="163" t="s">
        <v>311</v>
      </c>
      <c r="G75" s="163" t="s">
        <v>311</v>
      </c>
      <c r="H75" s="163" t="s">
        <v>311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311</v>
      </c>
      <c r="D76" s="163" t="s">
        <v>311</v>
      </c>
      <c r="E76" s="163" t="s">
        <v>311</v>
      </c>
      <c r="F76" s="163" t="s">
        <v>311</v>
      </c>
      <c r="G76" s="163" t="s">
        <v>311</v>
      </c>
      <c r="H76" s="163" t="s">
        <v>311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26023</v>
      </c>
      <c r="D79" s="175">
        <f t="shared" si="33"/>
        <v>5204</v>
      </c>
      <c r="E79" s="175">
        <f t="shared" si="33"/>
        <v>26754</v>
      </c>
      <c r="F79" s="175">
        <f t="shared" si="33"/>
        <v>33077</v>
      </c>
      <c r="G79" s="175">
        <f t="shared" si="33"/>
        <v>33850</v>
      </c>
      <c r="H79" s="175">
        <f t="shared" si="33"/>
        <v>37813</v>
      </c>
      <c r="I79" s="176">
        <f>IFERROR(H79/G79-1,"-")</f>
        <v>0.11707533234859668</v>
      </c>
      <c r="J79" s="175">
        <f>IFERROR(H79-G79,"-")</f>
        <v>3963</v>
      </c>
      <c r="K79" s="176">
        <f>IFERROR(H79/H$9,"-")</f>
        <v>0.13031326463797085</v>
      </c>
    </row>
    <row r="80" spans="2:11" x14ac:dyDescent="0.25">
      <c r="B80" s="158" t="s">
        <v>97</v>
      </c>
      <c r="C80" s="159">
        <v>6348</v>
      </c>
      <c r="D80" s="159">
        <v>1889</v>
      </c>
      <c r="E80" s="159">
        <v>7551</v>
      </c>
      <c r="F80" s="159">
        <v>8126</v>
      </c>
      <c r="G80" s="159">
        <v>8272</v>
      </c>
      <c r="H80" s="159">
        <v>9945</v>
      </c>
      <c r="I80" s="177">
        <f>IFERROR(H80/G80-1,"-")</f>
        <v>0.2022485493230175</v>
      </c>
      <c r="J80" s="180">
        <f t="shared" ref="J80:J91" si="34">IFERROR(H80-G80,"-")</f>
        <v>1673</v>
      </c>
      <c r="K80" s="160">
        <f t="shared" ref="K80:K91" si="35">IFERROR(H80/H$9,"-")</f>
        <v>3.4273012372057758E-2</v>
      </c>
    </row>
    <row r="81" spans="2:11" x14ac:dyDescent="0.25">
      <c r="B81" s="162" t="s">
        <v>103</v>
      </c>
      <c r="C81" s="163">
        <v>1948</v>
      </c>
      <c r="D81" s="163">
        <v>1135</v>
      </c>
      <c r="E81" s="163">
        <v>3405</v>
      </c>
      <c r="F81" s="163">
        <v>3697</v>
      </c>
      <c r="G81" s="163">
        <v>2912</v>
      </c>
      <c r="H81" s="163">
        <v>3025</v>
      </c>
      <c r="I81" s="178">
        <f>IFERROR(H81/G81-1,"-")</f>
        <v>3.8804945054945028E-2</v>
      </c>
      <c r="J81" s="181">
        <f t="shared" si="34"/>
        <v>113</v>
      </c>
      <c r="K81" s="164">
        <f t="shared" si="35"/>
        <v>1.0424923320811939E-2</v>
      </c>
    </row>
    <row r="82" spans="2:11" x14ac:dyDescent="0.25">
      <c r="B82" s="162" t="s">
        <v>100</v>
      </c>
      <c r="C82" s="163">
        <v>4400</v>
      </c>
      <c r="D82" s="163">
        <v>754</v>
      </c>
      <c r="E82" s="163">
        <v>4146</v>
      </c>
      <c r="F82" s="163">
        <v>4429</v>
      </c>
      <c r="G82" s="163">
        <v>5360</v>
      </c>
      <c r="H82" s="163">
        <v>6920</v>
      </c>
      <c r="I82" s="178">
        <f>IFERROR(H82/G82-1,"-")</f>
        <v>0.29104477611940305</v>
      </c>
      <c r="J82" s="181">
        <f t="shared" si="34"/>
        <v>1560</v>
      </c>
      <c r="K82" s="164">
        <f t="shared" si="35"/>
        <v>2.3848089051245823E-2</v>
      </c>
    </row>
    <row r="83" spans="2:11" x14ac:dyDescent="0.25">
      <c r="B83" s="158" t="s">
        <v>107</v>
      </c>
      <c r="C83" s="159">
        <v>19675</v>
      </c>
      <c r="D83" s="159">
        <v>3315</v>
      </c>
      <c r="E83" s="159">
        <v>19203</v>
      </c>
      <c r="F83" s="159">
        <v>24951</v>
      </c>
      <c r="G83" s="159">
        <v>25578</v>
      </c>
      <c r="H83" s="159">
        <v>27868</v>
      </c>
      <c r="I83" s="177">
        <f>IFERROR(H83/G83-1,"-")</f>
        <v>8.9530064899522976E-2</v>
      </c>
      <c r="J83" s="180">
        <f t="shared" si="34"/>
        <v>2290</v>
      </c>
      <c r="K83" s="160">
        <f t="shared" si="35"/>
        <v>9.604025226591309E-2</v>
      </c>
    </row>
    <row r="84" spans="2:11" x14ac:dyDescent="0.25">
      <c r="B84" s="162" t="s">
        <v>110</v>
      </c>
      <c r="C84" s="163">
        <v>1812</v>
      </c>
      <c r="D84" s="163">
        <v>179</v>
      </c>
      <c r="E84" s="163">
        <v>1806</v>
      </c>
      <c r="F84" s="163">
        <v>2737</v>
      </c>
      <c r="G84" s="163">
        <v>3192</v>
      </c>
      <c r="H84" s="163">
        <v>3033</v>
      </c>
      <c r="I84" s="178">
        <f t="shared" ref="I84:I91" si="36">IFERROR(H84/G84-1,"-")</f>
        <v>-4.9812030075187974E-2</v>
      </c>
      <c r="J84" s="181">
        <f t="shared" si="34"/>
        <v>-159</v>
      </c>
      <c r="K84" s="164">
        <f t="shared" si="35"/>
        <v>1.0452493365957887E-2</v>
      </c>
    </row>
    <row r="85" spans="2:11" x14ac:dyDescent="0.25">
      <c r="B85" s="162" t="s">
        <v>113</v>
      </c>
      <c r="C85" s="163">
        <v>4471</v>
      </c>
      <c r="D85" s="163">
        <v>686</v>
      </c>
      <c r="E85" s="163">
        <v>4321</v>
      </c>
      <c r="F85" s="163">
        <v>5410</v>
      </c>
      <c r="G85" s="163">
        <v>5635</v>
      </c>
      <c r="H85" s="163">
        <v>6329</v>
      </c>
      <c r="I85" s="178">
        <f t="shared" si="36"/>
        <v>0.12315882874889095</v>
      </c>
      <c r="J85" s="181">
        <f t="shared" si="34"/>
        <v>694</v>
      </c>
      <c r="K85" s="164">
        <f t="shared" si="35"/>
        <v>2.1811351966088844E-2</v>
      </c>
    </row>
    <row r="86" spans="2:11" x14ac:dyDescent="0.25">
      <c r="B86" s="162" t="s">
        <v>116</v>
      </c>
      <c r="C86" s="163">
        <v>798</v>
      </c>
      <c r="D86" s="163">
        <v>653</v>
      </c>
      <c r="E86" s="163">
        <v>1265</v>
      </c>
      <c r="F86" s="163">
        <v>1113</v>
      </c>
      <c r="G86" s="163">
        <v>1041</v>
      </c>
      <c r="H86" s="163">
        <v>2133</v>
      </c>
      <c r="I86" s="178">
        <f t="shared" si="36"/>
        <v>1.048991354466859</v>
      </c>
      <c r="J86" s="181">
        <f t="shared" si="34"/>
        <v>1092</v>
      </c>
      <c r="K86" s="164">
        <f t="shared" si="35"/>
        <v>7.3508632870386325E-3</v>
      </c>
    </row>
    <row r="87" spans="2:11" x14ac:dyDescent="0.25">
      <c r="B87" s="162" t="s">
        <v>123</v>
      </c>
      <c r="C87" s="163">
        <v>290</v>
      </c>
      <c r="D87" s="163">
        <v>64</v>
      </c>
      <c r="E87" s="163">
        <v>1088</v>
      </c>
      <c r="F87" s="163">
        <v>873</v>
      </c>
      <c r="G87" s="163">
        <v>1067</v>
      </c>
      <c r="H87" s="163">
        <v>944</v>
      </c>
      <c r="I87" s="178">
        <f t="shared" si="36"/>
        <v>-0.11527647610121838</v>
      </c>
      <c r="J87" s="181">
        <f t="shared" si="34"/>
        <v>-123</v>
      </c>
      <c r="K87" s="164">
        <f t="shared" si="35"/>
        <v>3.2532653272219735E-3</v>
      </c>
    </row>
    <row r="88" spans="2:11" x14ac:dyDescent="0.25">
      <c r="B88" s="162" t="s">
        <v>119</v>
      </c>
      <c r="C88" s="163">
        <v>94</v>
      </c>
      <c r="D88" s="163">
        <v>53</v>
      </c>
      <c r="E88" s="163">
        <v>203</v>
      </c>
      <c r="F88" s="163">
        <v>154</v>
      </c>
      <c r="G88" s="163">
        <v>186</v>
      </c>
      <c r="H88" s="163">
        <v>217</v>
      </c>
      <c r="I88" s="178">
        <f t="shared" si="36"/>
        <v>0.16666666666666674</v>
      </c>
      <c r="J88" s="181">
        <f t="shared" si="34"/>
        <v>31</v>
      </c>
      <c r="K88" s="164">
        <f t="shared" si="35"/>
        <v>7.4783747458386461E-4</v>
      </c>
    </row>
    <row r="89" spans="2:11" x14ac:dyDescent="0.25">
      <c r="B89" s="162" t="s">
        <v>128</v>
      </c>
      <c r="C89" s="163">
        <v>1314</v>
      </c>
      <c r="D89" s="163">
        <v>29</v>
      </c>
      <c r="E89" s="163">
        <v>1339</v>
      </c>
      <c r="F89" s="163">
        <v>2147</v>
      </c>
      <c r="G89" s="163">
        <v>1564</v>
      </c>
      <c r="H89" s="163">
        <v>1652</v>
      </c>
      <c r="I89" s="178">
        <f t="shared" si="36"/>
        <v>5.6265984654731538E-2</v>
      </c>
      <c r="J89" s="181">
        <f t="shared" si="34"/>
        <v>88</v>
      </c>
      <c r="K89" s="164">
        <f t="shared" si="35"/>
        <v>5.6932143226384535E-3</v>
      </c>
    </row>
    <row r="90" spans="2:11" x14ac:dyDescent="0.25">
      <c r="B90" s="162" t="s">
        <v>131</v>
      </c>
      <c r="C90" s="163">
        <v>2383</v>
      </c>
      <c r="D90" s="163">
        <v>136</v>
      </c>
      <c r="E90" s="163">
        <v>1309</v>
      </c>
      <c r="F90" s="163">
        <v>2591</v>
      </c>
      <c r="G90" s="163">
        <v>2564</v>
      </c>
      <c r="H90" s="163">
        <v>1732</v>
      </c>
      <c r="I90" s="178">
        <f t="shared" si="36"/>
        <v>-0.32449297971918878</v>
      </c>
      <c r="J90" s="181">
        <f t="shared" si="34"/>
        <v>-832</v>
      </c>
      <c r="K90" s="164">
        <f t="shared" si="35"/>
        <v>5.9689147740979425E-3</v>
      </c>
    </row>
    <row r="91" spans="2:11" x14ac:dyDescent="0.25">
      <c r="B91" s="167" t="s">
        <v>145</v>
      </c>
      <c r="C91" s="168">
        <f t="shared" ref="C91:H91" si="37">IFERROR(C83-SUM(C84:C90),"nd")</f>
        <v>8513</v>
      </c>
      <c r="D91" s="168">
        <f t="shared" si="37"/>
        <v>1515</v>
      </c>
      <c r="E91" s="168">
        <f t="shared" si="37"/>
        <v>7872</v>
      </c>
      <c r="F91" s="168">
        <f t="shared" si="37"/>
        <v>9926</v>
      </c>
      <c r="G91" s="168">
        <f t="shared" si="37"/>
        <v>10329</v>
      </c>
      <c r="H91" s="168">
        <f t="shared" si="37"/>
        <v>11828</v>
      </c>
      <c r="I91" s="179">
        <f t="shared" si="36"/>
        <v>0.14512537515732404</v>
      </c>
      <c r="J91" s="182">
        <f t="shared" si="34"/>
        <v>1499</v>
      </c>
      <c r="K91" s="169">
        <f t="shared" si="35"/>
        <v>4.0762311748285485E-2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311</v>
      </c>
      <c r="D94" s="159" t="s">
        <v>311</v>
      </c>
      <c r="E94" s="159" t="s">
        <v>311</v>
      </c>
      <c r="F94" s="159" t="s">
        <v>311</v>
      </c>
      <c r="G94" s="159" t="s">
        <v>311</v>
      </c>
      <c r="H94" s="159" t="s">
        <v>311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311</v>
      </c>
      <c r="D95" s="163" t="s">
        <v>311</v>
      </c>
      <c r="E95" s="163" t="s">
        <v>311</v>
      </c>
      <c r="F95" s="163" t="s">
        <v>311</v>
      </c>
      <c r="G95" s="163" t="s">
        <v>311</v>
      </c>
      <c r="H95" s="163" t="s">
        <v>311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311</v>
      </c>
      <c r="D96" s="163" t="s">
        <v>311</v>
      </c>
      <c r="E96" s="163" t="s">
        <v>311</v>
      </c>
      <c r="F96" s="163" t="s">
        <v>311</v>
      </c>
      <c r="G96" s="163" t="s">
        <v>311</v>
      </c>
      <c r="H96" s="163" t="s">
        <v>311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311</v>
      </c>
      <c r="D97" s="159" t="s">
        <v>311</v>
      </c>
      <c r="E97" s="159" t="s">
        <v>311</v>
      </c>
      <c r="F97" s="159" t="s">
        <v>311</v>
      </c>
      <c r="G97" s="159" t="s">
        <v>311</v>
      </c>
      <c r="H97" s="159" t="s">
        <v>311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311</v>
      </c>
      <c r="D98" s="163" t="s">
        <v>311</v>
      </c>
      <c r="E98" s="163" t="s">
        <v>311</v>
      </c>
      <c r="F98" s="163" t="s">
        <v>311</v>
      </c>
      <c r="G98" s="163" t="s">
        <v>311</v>
      </c>
      <c r="H98" s="163" t="s">
        <v>311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311</v>
      </c>
      <c r="D99" s="163" t="s">
        <v>311</v>
      </c>
      <c r="E99" s="163" t="s">
        <v>311</v>
      </c>
      <c r="F99" s="163" t="s">
        <v>311</v>
      </c>
      <c r="G99" s="163" t="s">
        <v>311</v>
      </c>
      <c r="H99" s="163" t="s">
        <v>311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311</v>
      </c>
      <c r="D100" s="163" t="s">
        <v>311</v>
      </c>
      <c r="E100" s="163" t="s">
        <v>311</v>
      </c>
      <c r="F100" s="163" t="s">
        <v>311</v>
      </c>
      <c r="G100" s="163" t="s">
        <v>311</v>
      </c>
      <c r="H100" s="163" t="s">
        <v>311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311</v>
      </c>
      <c r="D101" s="163" t="s">
        <v>311</v>
      </c>
      <c r="E101" s="163" t="s">
        <v>311</v>
      </c>
      <c r="F101" s="163" t="s">
        <v>311</v>
      </c>
      <c r="G101" s="163" t="s">
        <v>311</v>
      </c>
      <c r="H101" s="163" t="s">
        <v>311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311</v>
      </c>
      <c r="D102" s="163" t="s">
        <v>311</v>
      </c>
      <c r="E102" s="163" t="s">
        <v>311</v>
      </c>
      <c r="F102" s="163" t="s">
        <v>311</v>
      </c>
      <c r="G102" s="163" t="s">
        <v>311</v>
      </c>
      <c r="H102" s="163" t="s">
        <v>311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311</v>
      </c>
      <c r="D103" s="163" t="s">
        <v>311</v>
      </c>
      <c r="E103" s="163" t="s">
        <v>311</v>
      </c>
      <c r="F103" s="163" t="s">
        <v>311</v>
      </c>
      <c r="G103" s="163" t="s">
        <v>311</v>
      </c>
      <c r="H103" s="163" t="s">
        <v>311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311</v>
      </c>
      <c r="D104" s="163" t="s">
        <v>311</v>
      </c>
      <c r="E104" s="163" t="s">
        <v>311</v>
      </c>
      <c r="F104" s="163" t="s">
        <v>311</v>
      </c>
      <c r="G104" s="163" t="s">
        <v>311</v>
      </c>
      <c r="H104" s="163" t="s">
        <v>311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13382</v>
      </c>
      <c r="D107" s="175">
        <f t="shared" si="43"/>
        <v>6</v>
      </c>
      <c r="E107" s="175">
        <f t="shared" si="43"/>
        <v>5537</v>
      </c>
      <c r="F107" s="175">
        <f t="shared" si="43"/>
        <v>6529</v>
      </c>
      <c r="G107" s="175">
        <f t="shared" si="43"/>
        <v>6659</v>
      </c>
      <c r="H107" s="175">
        <f t="shared" si="43"/>
        <v>6865</v>
      </c>
      <c r="I107" s="176">
        <f>IFERROR(H107/G107-1,"-")</f>
        <v>3.0935575912299118E-2</v>
      </c>
      <c r="J107" s="175">
        <f>IFERROR(H107-G107,"-")</f>
        <v>206</v>
      </c>
      <c r="K107" s="176">
        <f>IFERROR(H107/H$9,"-")</f>
        <v>2.3658544990867423E-2</v>
      </c>
    </row>
    <row r="108" spans="2:11" x14ac:dyDescent="0.25">
      <c r="B108" s="158" t="s">
        <v>97</v>
      </c>
      <c r="C108" s="159">
        <v>1767</v>
      </c>
      <c r="D108" s="159">
        <v>6</v>
      </c>
      <c r="E108" s="159">
        <v>745</v>
      </c>
      <c r="F108" s="159">
        <v>544</v>
      </c>
      <c r="G108" s="159">
        <v>546</v>
      </c>
      <c r="H108" s="159">
        <v>602</v>
      </c>
      <c r="I108" s="177">
        <f>IFERROR(H108/G108-1,"-")</f>
        <v>0.10256410256410264</v>
      </c>
      <c r="J108" s="180">
        <f t="shared" ref="J108:J119" si="44">IFERROR(H108-G108,"-")</f>
        <v>56</v>
      </c>
      <c r="K108" s="160">
        <f t="shared" ref="K108:K119" si="45">IFERROR(H108/H$9,"-")</f>
        <v>2.0746458972326566E-3</v>
      </c>
    </row>
    <row r="109" spans="2:11" x14ac:dyDescent="0.25">
      <c r="B109" s="162" t="s">
        <v>103</v>
      </c>
      <c r="C109" s="163">
        <v>1178</v>
      </c>
      <c r="D109" s="163">
        <v>0</v>
      </c>
      <c r="E109" s="163">
        <v>432</v>
      </c>
      <c r="F109" s="163">
        <v>192</v>
      </c>
      <c r="G109" s="163">
        <v>170</v>
      </c>
      <c r="H109" s="163">
        <v>212</v>
      </c>
      <c r="I109" s="178">
        <f>IFERROR(H109/G109-1,"-")</f>
        <v>0.24705882352941178</v>
      </c>
      <c r="J109" s="181">
        <f t="shared" si="44"/>
        <v>42</v>
      </c>
      <c r="K109" s="164">
        <f t="shared" si="45"/>
        <v>7.306061963676465E-4</v>
      </c>
    </row>
    <row r="110" spans="2:11" x14ac:dyDescent="0.25">
      <c r="B110" s="162" t="s">
        <v>100</v>
      </c>
      <c r="C110" s="163">
        <v>589</v>
      </c>
      <c r="D110" s="163">
        <v>6</v>
      </c>
      <c r="E110" s="163">
        <v>313</v>
      </c>
      <c r="F110" s="163">
        <v>352</v>
      </c>
      <c r="G110" s="163">
        <v>376</v>
      </c>
      <c r="H110" s="163">
        <v>390</v>
      </c>
      <c r="I110" s="178">
        <f>IFERROR(H110/G110-1,"-")</f>
        <v>3.7234042553191404E-2</v>
      </c>
      <c r="J110" s="181">
        <f t="shared" si="44"/>
        <v>14</v>
      </c>
      <c r="K110" s="164">
        <f t="shared" si="45"/>
        <v>1.3440397008650101E-3</v>
      </c>
    </row>
    <row r="111" spans="2:11" x14ac:dyDescent="0.25">
      <c r="B111" s="158" t="s">
        <v>107</v>
      </c>
      <c r="C111" s="159">
        <v>11615</v>
      </c>
      <c r="D111" s="159">
        <v>0</v>
      </c>
      <c r="E111" s="159">
        <v>4792</v>
      </c>
      <c r="F111" s="159">
        <v>5985</v>
      </c>
      <c r="G111" s="159">
        <v>6113</v>
      </c>
      <c r="H111" s="159">
        <v>6263</v>
      </c>
      <c r="I111" s="177">
        <f>IFERROR(H111/G111-1,"-")</f>
        <v>2.4537870112874227E-2</v>
      </c>
      <c r="J111" s="180">
        <f t="shared" si="44"/>
        <v>150</v>
      </c>
      <c r="K111" s="160">
        <f t="shared" si="45"/>
        <v>2.1583899093634767E-2</v>
      </c>
    </row>
    <row r="112" spans="2:11" x14ac:dyDescent="0.25">
      <c r="B112" s="162" t="s">
        <v>110</v>
      </c>
      <c r="C112" s="163">
        <v>6038</v>
      </c>
      <c r="D112" s="163">
        <v>0</v>
      </c>
      <c r="E112" s="163">
        <v>2777</v>
      </c>
      <c r="F112" s="163">
        <v>3415</v>
      </c>
      <c r="G112" s="163">
        <v>3202</v>
      </c>
      <c r="H112" s="163">
        <v>3136</v>
      </c>
      <c r="I112" s="178">
        <f t="shared" ref="I112:I119" si="46">IFERROR(H112/G112-1,"-")</f>
        <v>-2.0612117426608401E-2</v>
      </c>
      <c r="J112" s="181">
        <f t="shared" si="44"/>
        <v>-66</v>
      </c>
      <c r="K112" s="164">
        <f t="shared" si="45"/>
        <v>1.0807457697211979E-2</v>
      </c>
    </row>
    <row r="113" spans="2:11" x14ac:dyDescent="0.25">
      <c r="B113" s="162" t="s">
        <v>113</v>
      </c>
      <c r="C113" s="163">
        <v>474</v>
      </c>
      <c r="D113" s="163">
        <v>0</v>
      </c>
      <c r="E113" s="163">
        <v>246</v>
      </c>
      <c r="F113" s="163">
        <v>388</v>
      </c>
      <c r="G113" s="163">
        <v>373</v>
      </c>
      <c r="H113" s="163">
        <v>314</v>
      </c>
      <c r="I113" s="178">
        <f t="shared" si="46"/>
        <v>-0.1581769436997319</v>
      </c>
      <c r="J113" s="181">
        <f t="shared" si="44"/>
        <v>-59</v>
      </c>
      <c r="K113" s="164">
        <f t="shared" si="45"/>
        <v>1.0821242719784953E-3</v>
      </c>
    </row>
    <row r="114" spans="2:11" x14ac:dyDescent="0.25">
      <c r="B114" s="162" t="s">
        <v>116</v>
      </c>
      <c r="C114" s="163">
        <v>623</v>
      </c>
      <c r="D114" s="163">
        <v>0</v>
      </c>
      <c r="E114" s="163">
        <v>192</v>
      </c>
      <c r="F114" s="163">
        <v>274</v>
      </c>
      <c r="G114" s="163">
        <v>203</v>
      </c>
      <c r="H114" s="163">
        <v>274</v>
      </c>
      <c r="I114" s="178">
        <f t="shared" si="46"/>
        <v>0.34975369458128069</v>
      </c>
      <c r="J114" s="181">
        <f t="shared" si="44"/>
        <v>71</v>
      </c>
      <c r="K114" s="164">
        <f t="shared" si="45"/>
        <v>9.4427404624875075E-4</v>
      </c>
    </row>
    <row r="115" spans="2:11" x14ac:dyDescent="0.25">
      <c r="B115" s="162" t="s">
        <v>123</v>
      </c>
      <c r="C115" s="163">
        <v>157</v>
      </c>
      <c r="D115" s="163">
        <v>0</v>
      </c>
      <c r="E115" s="163">
        <v>123</v>
      </c>
      <c r="F115" s="163">
        <v>115</v>
      </c>
      <c r="G115" s="163">
        <v>136</v>
      </c>
      <c r="H115" s="163">
        <v>175</v>
      </c>
      <c r="I115" s="178">
        <f t="shared" si="46"/>
        <v>0.28676470588235303</v>
      </c>
      <c r="J115" s="181">
        <f t="shared" si="44"/>
        <v>39</v>
      </c>
      <c r="K115" s="164">
        <f t="shared" si="45"/>
        <v>6.0309473756763282E-4</v>
      </c>
    </row>
    <row r="116" spans="2:11" x14ac:dyDescent="0.25">
      <c r="B116" s="162" t="s">
        <v>119</v>
      </c>
      <c r="C116" s="163">
        <v>252</v>
      </c>
      <c r="D116" s="163">
        <v>0</v>
      </c>
      <c r="E116" s="163">
        <v>66</v>
      </c>
      <c r="F116" s="163">
        <v>124</v>
      </c>
      <c r="G116" s="163">
        <v>101</v>
      </c>
      <c r="H116" s="163">
        <v>91</v>
      </c>
      <c r="I116" s="178">
        <f t="shared" si="46"/>
        <v>-9.9009900990098987E-2</v>
      </c>
      <c r="J116" s="181">
        <f t="shared" si="44"/>
        <v>-10</v>
      </c>
      <c r="K116" s="164">
        <f t="shared" si="45"/>
        <v>3.1360926353516901E-4</v>
      </c>
    </row>
    <row r="117" spans="2:11" x14ac:dyDescent="0.25">
      <c r="B117" s="162" t="s">
        <v>128</v>
      </c>
      <c r="C117" s="163">
        <v>180</v>
      </c>
      <c r="D117" s="163">
        <v>0</v>
      </c>
      <c r="E117" s="163">
        <v>45</v>
      </c>
      <c r="F117" s="163">
        <v>96</v>
      </c>
      <c r="G117" s="163">
        <v>63</v>
      </c>
      <c r="H117" s="163">
        <v>38</v>
      </c>
      <c r="I117" s="178">
        <f t="shared" si="46"/>
        <v>-0.39682539682539686</v>
      </c>
      <c r="J117" s="181">
        <f t="shared" si="44"/>
        <v>-25</v>
      </c>
      <c r="K117" s="164">
        <f t="shared" si="45"/>
        <v>1.3095771444325739E-4</v>
      </c>
    </row>
    <row r="118" spans="2:11" x14ac:dyDescent="0.25">
      <c r="B118" s="162" t="s">
        <v>131</v>
      </c>
      <c r="C118" s="163">
        <v>383</v>
      </c>
      <c r="D118" s="163">
        <v>0</v>
      </c>
      <c r="E118" s="163">
        <v>46</v>
      </c>
      <c r="F118" s="163">
        <v>56</v>
      </c>
      <c r="G118" s="163">
        <v>54</v>
      </c>
      <c r="H118" s="163">
        <v>25</v>
      </c>
      <c r="I118" s="178">
        <f t="shared" si="46"/>
        <v>-0.53703703703703698</v>
      </c>
      <c r="J118" s="181">
        <f t="shared" si="44"/>
        <v>-29</v>
      </c>
      <c r="K118" s="164">
        <f t="shared" si="45"/>
        <v>8.6156391081090397E-5</v>
      </c>
    </row>
    <row r="119" spans="2:11" x14ac:dyDescent="0.25">
      <c r="B119" s="167" t="s">
        <v>145</v>
      </c>
      <c r="C119" s="168">
        <f t="shared" ref="C119:H119" si="47">IFERROR(C111-SUM(C112:C118),"nd")</f>
        <v>3508</v>
      </c>
      <c r="D119" s="168">
        <f t="shared" si="47"/>
        <v>0</v>
      </c>
      <c r="E119" s="168">
        <f t="shared" si="47"/>
        <v>1297</v>
      </c>
      <c r="F119" s="168">
        <f t="shared" si="47"/>
        <v>1517</v>
      </c>
      <c r="G119" s="168">
        <f t="shared" si="47"/>
        <v>1981</v>
      </c>
      <c r="H119" s="168">
        <f t="shared" si="47"/>
        <v>2210</v>
      </c>
      <c r="I119" s="179">
        <f t="shared" si="46"/>
        <v>0.11559818273599198</v>
      </c>
      <c r="J119" s="182">
        <f t="shared" si="44"/>
        <v>229</v>
      </c>
      <c r="K119" s="169">
        <f t="shared" si="45"/>
        <v>7.6162249715683913E-3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311</v>
      </c>
      <c r="D122" s="159" t="s">
        <v>311</v>
      </c>
      <c r="E122" s="159" t="s">
        <v>311</v>
      </c>
      <c r="F122" s="159" t="s">
        <v>311</v>
      </c>
      <c r="G122" s="159" t="s">
        <v>311</v>
      </c>
      <c r="H122" s="159" t="s">
        <v>311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311</v>
      </c>
      <c r="D123" s="163" t="s">
        <v>311</v>
      </c>
      <c r="E123" s="163" t="s">
        <v>311</v>
      </c>
      <c r="F123" s="163" t="s">
        <v>311</v>
      </c>
      <c r="G123" s="163" t="s">
        <v>311</v>
      </c>
      <c r="H123" s="163" t="s">
        <v>311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311</v>
      </c>
      <c r="D124" s="163" t="s">
        <v>311</v>
      </c>
      <c r="E124" s="163" t="s">
        <v>311</v>
      </c>
      <c r="F124" s="163" t="s">
        <v>311</v>
      </c>
      <c r="G124" s="163" t="s">
        <v>311</v>
      </c>
      <c r="H124" s="163" t="s">
        <v>311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311</v>
      </c>
      <c r="D125" s="159" t="s">
        <v>311</v>
      </c>
      <c r="E125" s="159" t="s">
        <v>311</v>
      </c>
      <c r="F125" s="159" t="s">
        <v>311</v>
      </c>
      <c r="G125" s="159" t="s">
        <v>311</v>
      </c>
      <c r="H125" s="159" t="s">
        <v>311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311</v>
      </c>
      <c r="D126" s="163" t="s">
        <v>311</v>
      </c>
      <c r="E126" s="163" t="s">
        <v>311</v>
      </c>
      <c r="F126" s="163" t="s">
        <v>311</v>
      </c>
      <c r="G126" s="163" t="s">
        <v>311</v>
      </c>
      <c r="H126" s="163" t="s">
        <v>311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311</v>
      </c>
      <c r="D127" s="163" t="s">
        <v>311</v>
      </c>
      <c r="E127" s="163" t="s">
        <v>311</v>
      </c>
      <c r="F127" s="163" t="s">
        <v>311</v>
      </c>
      <c r="G127" s="163" t="s">
        <v>311</v>
      </c>
      <c r="H127" s="163" t="s">
        <v>311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311</v>
      </c>
      <c r="D128" s="163" t="s">
        <v>311</v>
      </c>
      <c r="E128" s="163" t="s">
        <v>311</v>
      </c>
      <c r="F128" s="163" t="s">
        <v>311</v>
      </c>
      <c r="G128" s="163" t="s">
        <v>311</v>
      </c>
      <c r="H128" s="163" t="s">
        <v>311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311</v>
      </c>
      <c r="D129" s="163" t="s">
        <v>311</v>
      </c>
      <c r="E129" s="163" t="s">
        <v>311</v>
      </c>
      <c r="F129" s="163" t="s">
        <v>311</v>
      </c>
      <c r="G129" s="163" t="s">
        <v>311</v>
      </c>
      <c r="H129" s="163" t="s">
        <v>311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311</v>
      </c>
      <c r="D130" s="163" t="s">
        <v>311</v>
      </c>
      <c r="E130" s="163" t="s">
        <v>311</v>
      </c>
      <c r="F130" s="163" t="s">
        <v>311</v>
      </c>
      <c r="G130" s="163" t="s">
        <v>311</v>
      </c>
      <c r="H130" s="163" t="s">
        <v>311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311</v>
      </c>
      <c r="D131" s="163" t="s">
        <v>311</v>
      </c>
      <c r="E131" s="163" t="s">
        <v>311</v>
      </c>
      <c r="F131" s="163" t="s">
        <v>311</v>
      </c>
      <c r="G131" s="163" t="s">
        <v>311</v>
      </c>
      <c r="H131" s="163" t="s">
        <v>311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311</v>
      </c>
      <c r="D132" s="163" t="s">
        <v>311</v>
      </c>
      <c r="E132" s="163" t="s">
        <v>311</v>
      </c>
      <c r="F132" s="163" t="s">
        <v>311</v>
      </c>
      <c r="G132" s="163" t="s">
        <v>311</v>
      </c>
      <c r="H132" s="163" t="s">
        <v>311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13012</v>
      </c>
      <c r="D135" s="175">
        <f t="shared" si="53"/>
        <v>1979</v>
      </c>
      <c r="E135" s="175">
        <f t="shared" si="53"/>
        <v>11825</v>
      </c>
      <c r="F135" s="175">
        <f t="shared" si="53"/>
        <v>12501</v>
      </c>
      <c r="G135" s="175">
        <f t="shared" si="53"/>
        <v>13339</v>
      </c>
      <c r="H135" s="175">
        <f t="shared" si="53"/>
        <v>13074</v>
      </c>
      <c r="I135" s="176">
        <f>IFERROR(H135/G135-1,"-")</f>
        <v>-1.9866556713396766E-2</v>
      </c>
      <c r="J135" s="175">
        <f>IFERROR(H135-G135,"-")</f>
        <v>-265</v>
      </c>
      <c r="K135" s="176">
        <f>IFERROR(H135/H$9,"-")</f>
        <v>4.5056346279767033E-2</v>
      </c>
    </row>
    <row r="136" spans="2:11" x14ac:dyDescent="0.25">
      <c r="B136" s="158" t="s">
        <v>97</v>
      </c>
      <c r="C136" s="159">
        <v>742</v>
      </c>
      <c r="D136" s="159">
        <v>670</v>
      </c>
      <c r="E136" s="159">
        <v>575</v>
      </c>
      <c r="F136" s="159">
        <v>972</v>
      </c>
      <c r="G136" s="159">
        <v>980</v>
      </c>
      <c r="H136" s="159">
        <v>549</v>
      </c>
      <c r="I136" s="177">
        <f>IFERROR(H136/G136-1,"-")</f>
        <v>-0.43979591836734699</v>
      </c>
      <c r="J136" s="180">
        <f t="shared" ref="J136:J147" si="54">IFERROR(H136-G136,"-")</f>
        <v>-431</v>
      </c>
      <c r="K136" s="160">
        <f t="shared" ref="K136:K147" si="55">IFERROR(H136/H$9,"-")</f>
        <v>1.8919943481407451E-3</v>
      </c>
    </row>
    <row r="137" spans="2:11" x14ac:dyDescent="0.25">
      <c r="B137" s="162" t="s">
        <v>103</v>
      </c>
      <c r="C137" s="163">
        <v>617</v>
      </c>
      <c r="D137" s="163">
        <v>541</v>
      </c>
      <c r="E137" s="163">
        <v>285</v>
      </c>
      <c r="F137" s="163">
        <v>392</v>
      </c>
      <c r="G137" s="163">
        <v>655</v>
      </c>
      <c r="H137" s="163">
        <v>175</v>
      </c>
      <c r="I137" s="178">
        <f>IFERROR(H137/G137-1,"-")</f>
        <v>-0.73282442748091603</v>
      </c>
      <c r="J137" s="181">
        <f t="shared" si="54"/>
        <v>-480</v>
      </c>
      <c r="K137" s="164">
        <f t="shared" si="55"/>
        <v>6.0309473756763282E-4</v>
      </c>
    </row>
    <row r="138" spans="2:11" x14ac:dyDescent="0.25">
      <c r="B138" s="162" t="s">
        <v>100</v>
      </c>
      <c r="C138" s="163">
        <v>125</v>
      </c>
      <c r="D138" s="163">
        <v>129</v>
      </c>
      <c r="E138" s="163">
        <v>290</v>
      </c>
      <c r="F138" s="163">
        <v>580</v>
      </c>
      <c r="G138" s="163">
        <v>325</v>
      </c>
      <c r="H138" s="163">
        <v>374</v>
      </c>
      <c r="I138" s="178">
        <f>IFERROR(H138/G138-1,"-")</f>
        <v>0.15076923076923077</v>
      </c>
      <c r="J138" s="181">
        <f t="shared" si="54"/>
        <v>49</v>
      </c>
      <c r="K138" s="164">
        <f t="shared" si="55"/>
        <v>1.2888996105731123E-3</v>
      </c>
    </row>
    <row r="139" spans="2:11" x14ac:dyDescent="0.25">
      <c r="B139" s="158" t="s">
        <v>107</v>
      </c>
      <c r="C139" s="159">
        <v>12270</v>
      </c>
      <c r="D139" s="159">
        <v>1309</v>
      </c>
      <c r="E139" s="159">
        <v>11250</v>
      </c>
      <c r="F139" s="159">
        <v>11529</v>
      </c>
      <c r="G139" s="159">
        <v>12359</v>
      </c>
      <c r="H139" s="159">
        <v>12525</v>
      </c>
      <c r="I139" s="177">
        <f>IFERROR(H139/G139-1,"-")</f>
        <v>1.3431507403511622E-2</v>
      </c>
      <c r="J139" s="180">
        <f t="shared" si="54"/>
        <v>166</v>
      </c>
      <c r="K139" s="160">
        <f t="shared" si="55"/>
        <v>4.3164351931626287E-2</v>
      </c>
    </row>
    <row r="140" spans="2:11" x14ac:dyDescent="0.25">
      <c r="B140" s="162" t="s">
        <v>110</v>
      </c>
      <c r="C140" s="163">
        <v>6096</v>
      </c>
      <c r="D140" s="163">
        <v>61</v>
      </c>
      <c r="E140" s="163">
        <v>3923</v>
      </c>
      <c r="F140" s="163">
        <v>4478</v>
      </c>
      <c r="G140" s="163">
        <v>5438</v>
      </c>
      <c r="H140" s="163">
        <v>5097</v>
      </c>
      <c r="I140" s="178">
        <f t="shared" ref="I140:I147" si="56">IFERROR(H140/G140-1,"-")</f>
        <v>-6.2706877528503124E-2</v>
      </c>
      <c r="J140" s="181">
        <f t="shared" si="54"/>
        <v>-341</v>
      </c>
      <c r="K140" s="164">
        <f t="shared" si="55"/>
        <v>1.756556501361271E-2</v>
      </c>
    </row>
    <row r="141" spans="2:11" x14ac:dyDescent="0.25">
      <c r="B141" s="162" t="s">
        <v>113</v>
      </c>
      <c r="C141" s="163">
        <v>664</v>
      </c>
      <c r="D141" s="163">
        <v>102</v>
      </c>
      <c r="E141" s="163">
        <v>1121</v>
      </c>
      <c r="F141" s="163">
        <v>837</v>
      </c>
      <c r="G141" s="163">
        <v>968</v>
      </c>
      <c r="H141" s="163">
        <v>767</v>
      </c>
      <c r="I141" s="178">
        <f t="shared" si="56"/>
        <v>-0.2076446280991735</v>
      </c>
      <c r="J141" s="181">
        <f t="shared" si="54"/>
        <v>-201</v>
      </c>
      <c r="K141" s="164">
        <f t="shared" si="55"/>
        <v>2.6432780783678532E-3</v>
      </c>
    </row>
    <row r="142" spans="2:11" x14ac:dyDescent="0.25">
      <c r="B142" s="162" t="s">
        <v>116</v>
      </c>
      <c r="C142" s="163">
        <v>466</v>
      </c>
      <c r="D142" s="163">
        <v>368</v>
      </c>
      <c r="E142" s="163">
        <v>1055</v>
      </c>
      <c r="F142" s="163">
        <v>869</v>
      </c>
      <c r="G142" s="163">
        <v>769</v>
      </c>
      <c r="H142" s="163">
        <v>921</v>
      </c>
      <c r="I142" s="178">
        <f t="shared" si="56"/>
        <v>0.19765929778933677</v>
      </c>
      <c r="J142" s="181">
        <f t="shared" si="54"/>
        <v>152</v>
      </c>
      <c r="K142" s="164">
        <f t="shared" si="55"/>
        <v>3.17400144742737E-3</v>
      </c>
    </row>
    <row r="143" spans="2:11" x14ac:dyDescent="0.25">
      <c r="B143" s="162" t="s">
        <v>123</v>
      </c>
      <c r="C143" s="163">
        <v>359</v>
      </c>
      <c r="D143" s="163">
        <v>17</v>
      </c>
      <c r="E143" s="163">
        <v>497</v>
      </c>
      <c r="F143" s="163">
        <v>354</v>
      </c>
      <c r="G143" s="163">
        <v>313</v>
      </c>
      <c r="H143" s="163">
        <v>416</v>
      </c>
      <c r="I143" s="178">
        <f t="shared" si="56"/>
        <v>0.32907348242811496</v>
      </c>
      <c r="J143" s="181">
        <f t="shared" si="54"/>
        <v>103</v>
      </c>
      <c r="K143" s="164">
        <f t="shared" si="55"/>
        <v>1.4336423475893442E-3</v>
      </c>
    </row>
    <row r="144" spans="2:11" x14ac:dyDescent="0.25">
      <c r="B144" s="162" t="s">
        <v>119</v>
      </c>
      <c r="C144" s="163">
        <v>190</v>
      </c>
      <c r="D144" s="163">
        <v>11</v>
      </c>
      <c r="E144" s="163">
        <v>298</v>
      </c>
      <c r="F144" s="163">
        <v>224</v>
      </c>
      <c r="G144" s="163">
        <v>253</v>
      </c>
      <c r="H144" s="163">
        <v>251</v>
      </c>
      <c r="I144" s="178">
        <f t="shared" si="56"/>
        <v>-7.905138339920903E-3</v>
      </c>
      <c r="J144" s="181">
        <f t="shared" si="54"/>
        <v>-2</v>
      </c>
      <c r="K144" s="164">
        <f t="shared" si="55"/>
        <v>8.650101664541476E-4</v>
      </c>
    </row>
    <row r="145" spans="2:11" x14ac:dyDescent="0.25">
      <c r="B145" s="162" t="s">
        <v>128</v>
      </c>
      <c r="C145" s="163">
        <v>380</v>
      </c>
      <c r="D145" s="163">
        <v>15</v>
      </c>
      <c r="E145" s="163">
        <v>180</v>
      </c>
      <c r="F145" s="163">
        <v>270</v>
      </c>
      <c r="G145" s="163">
        <v>174</v>
      </c>
      <c r="H145" s="163">
        <v>224</v>
      </c>
      <c r="I145" s="178">
        <f t="shared" si="56"/>
        <v>0.28735632183908044</v>
      </c>
      <c r="J145" s="181">
        <f t="shared" si="54"/>
        <v>50</v>
      </c>
      <c r="K145" s="164">
        <f t="shared" si="55"/>
        <v>7.7196126408656993E-4</v>
      </c>
    </row>
    <row r="146" spans="2:11" x14ac:dyDescent="0.25">
      <c r="B146" s="162" t="s">
        <v>131</v>
      </c>
      <c r="C146" s="163">
        <v>656</v>
      </c>
      <c r="D146" s="163">
        <v>4</v>
      </c>
      <c r="E146" s="163">
        <v>109</v>
      </c>
      <c r="F146" s="163">
        <v>210</v>
      </c>
      <c r="G146" s="163">
        <v>266</v>
      </c>
      <c r="H146" s="163">
        <v>224</v>
      </c>
      <c r="I146" s="178">
        <f t="shared" si="56"/>
        <v>-0.15789473684210531</v>
      </c>
      <c r="J146" s="181">
        <f t="shared" si="54"/>
        <v>-42</v>
      </c>
      <c r="K146" s="164">
        <f t="shared" si="55"/>
        <v>7.7196126408656993E-4</v>
      </c>
    </row>
    <row r="147" spans="2:11" x14ac:dyDescent="0.25">
      <c r="B147" s="167" t="s">
        <v>145</v>
      </c>
      <c r="C147" s="168">
        <f t="shared" ref="C147:H147" si="57">IFERROR(C139-SUM(C140:C146),"nd")</f>
        <v>3459</v>
      </c>
      <c r="D147" s="168">
        <f t="shared" si="57"/>
        <v>731</v>
      </c>
      <c r="E147" s="168">
        <f t="shared" si="57"/>
        <v>4067</v>
      </c>
      <c r="F147" s="168">
        <f t="shared" si="57"/>
        <v>4287</v>
      </c>
      <c r="G147" s="168">
        <f t="shared" si="57"/>
        <v>4178</v>
      </c>
      <c r="H147" s="168">
        <f t="shared" si="57"/>
        <v>4625</v>
      </c>
      <c r="I147" s="179">
        <f t="shared" si="56"/>
        <v>0.10698898994734329</v>
      </c>
      <c r="J147" s="182">
        <f t="shared" si="54"/>
        <v>447</v>
      </c>
      <c r="K147" s="169">
        <f t="shared" si="55"/>
        <v>1.5938932350001721E-2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1913</v>
      </c>
      <c r="D149" s="175">
        <f t="shared" si="58"/>
        <v>225</v>
      </c>
      <c r="E149" s="175">
        <f t="shared" si="58"/>
        <v>3886</v>
      </c>
      <c r="F149" s="175">
        <f t="shared" si="58"/>
        <v>3992</v>
      </c>
      <c r="G149" s="175">
        <f t="shared" si="58"/>
        <v>13637</v>
      </c>
      <c r="H149" s="175">
        <f t="shared" si="58"/>
        <v>12411</v>
      </c>
      <c r="I149" s="176">
        <f>IFERROR(H149/G149-1,"-")</f>
        <v>-8.9902471218009872E-2</v>
      </c>
      <c r="J149" s="175">
        <f>IFERROR(H149-G149,"-")</f>
        <v>-1226</v>
      </c>
      <c r="K149" s="176">
        <f>IFERROR(H149/H$9,"-")</f>
        <v>4.2771478788296513E-2</v>
      </c>
    </row>
    <row r="150" spans="2:11" x14ac:dyDescent="0.25">
      <c r="B150" s="158" t="s">
        <v>97</v>
      </c>
      <c r="C150" s="159">
        <v>287</v>
      </c>
      <c r="D150" s="159">
        <v>74</v>
      </c>
      <c r="E150" s="159">
        <v>378</v>
      </c>
      <c r="F150" s="159">
        <v>457</v>
      </c>
      <c r="G150" s="159">
        <v>1175</v>
      </c>
      <c r="H150" s="159">
        <v>492</v>
      </c>
      <c r="I150" s="177">
        <f>IFERROR(H150/G150-1,"-")</f>
        <v>-0.58127659574468082</v>
      </c>
      <c r="J150" s="180">
        <f t="shared" ref="J150:J161" si="59">IFERROR(H150-G150,"-")</f>
        <v>-683</v>
      </c>
      <c r="K150" s="160">
        <f t="shared" ref="K150:K161" si="60">IFERROR(H150/H$9,"-")</f>
        <v>1.695557776475859E-3</v>
      </c>
    </row>
    <row r="151" spans="2:11" x14ac:dyDescent="0.25">
      <c r="B151" s="162" t="s">
        <v>103</v>
      </c>
      <c r="C151" s="163">
        <v>245</v>
      </c>
      <c r="D151" s="163">
        <v>10</v>
      </c>
      <c r="E151" s="163">
        <v>254</v>
      </c>
      <c r="F151" s="163">
        <v>130</v>
      </c>
      <c r="G151" s="163">
        <v>964</v>
      </c>
      <c r="H151" s="163">
        <v>269</v>
      </c>
      <c r="I151" s="178">
        <f>IFERROR(H151/G151-1,"-")</f>
        <v>-0.72095435684647302</v>
      </c>
      <c r="J151" s="181">
        <f t="shared" si="59"/>
        <v>-695</v>
      </c>
      <c r="K151" s="164">
        <f t="shared" si="60"/>
        <v>9.2704276803253264E-4</v>
      </c>
    </row>
    <row r="152" spans="2:11" x14ac:dyDescent="0.25">
      <c r="B152" s="162" t="s">
        <v>100</v>
      </c>
      <c r="C152" s="163">
        <v>42</v>
      </c>
      <c r="D152" s="163">
        <v>64</v>
      </c>
      <c r="E152" s="163">
        <v>124</v>
      </c>
      <c r="F152" s="163">
        <v>327</v>
      </c>
      <c r="G152" s="163">
        <v>211</v>
      </c>
      <c r="H152" s="163">
        <v>223</v>
      </c>
      <c r="I152" s="178">
        <f>IFERROR(H152/G152-1,"-")</f>
        <v>5.6872037914691864E-2</v>
      </c>
      <c r="J152" s="181">
        <f t="shared" si="59"/>
        <v>12</v>
      </c>
      <c r="K152" s="164">
        <f t="shared" si="60"/>
        <v>7.6851500844332633E-4</v>
      </c>
    </row>
    <row r="153" spans="2:11" x14ac:dyDescent="0.25">
      <c r="B153" s="158" t="s">
        <v>107</v>
      </c>
      <c r="C153" s="159">
        <v>1626</v>
      </c>
      <c r="D153" s="159">
        <v>151</v>
      </c>
      <c r="E153" s="159">
        <v>3508</v>
      </c>
      <c r="F153" s="159">
        <v>3535</v>
      </c>
      <c r="G153" s="159">
        <v>12462</v>
      </c>
      <c r="H153" s="159">
        <v>11919</v>
      </c>
      <c r="I153" s="177">
        <f>IFERROR(H153/G153-1,"-")</f>
        <v>-4.3572460279248881E-2</v>
      </c>
      <c r="J153" s="180">
        <f t="shared" si="59"/>
        <v>-543</v>
      </c>
      <c r="K153" s="160">
        <f t="shared" si="60"/>
        <v>4.1075921011820657E-2</v>
      </c>
    </row>
    <row r="154" spans="2:11" x14ac:dyDescent="0.25">
      <c r="B154" s="162" t="s">
        <v>110</v>
      </c>
      <c r="C154" s="163">
        <v>279</v>
      </c>
      <c r="D154" s="163">
        <v>5</v>
      </c>
      <c r="E154" s="163">
        <v>1509</v>
      </c>
      <c r="F154" s="163">
        <v>698</v>
      </c>
      <c r="G154" s="163">
        <v>5973</v>
      </c>
      <c r="H154" s="163">
        <v>6059</v>
      </c>
      <c r="I154" s="178">
        <f t="shared" ref="I154:I161" si="61">IFERROR(H154/G154-1,"-")</f>
        <v>1.4398124895362407E-2</v>
      </c>
      <c r="J154" s="181">
        <f t="shared" si="59"/>
        <v>86</v>
      </c>
      <c r="K154" s="164">
        <f t="shared" si="60"/>
        <v>2.0880862942413068E-2</v>
      </c>
    </row>
    <row r="155" spans="2:11" x14ac:dyDescent="0.25">
      <c r="B155" s="162" t="s">
        <v>113</v>
      </c>
      <c r="C155" s="163">
        <v>422</v>
      </c>
      <c r="D155" s="163">
        <v>56</v>
      </c>
      <c r="E155" s="163">
        <v>400</v>
      </c>
      <c r="F155" s="163">
        <v>903</v>
      </c>
      <c r="G155" s="163">
        <v>1363</v>
      </c>
      <c r="H155" s="163">
        <v>958</v>
      </c>
      <c r="I155" s="178">
        <f t="shared" si="61"/>
        <v>-0.29713866471019812</v>
      </c>
      <c r="J155" s="181">
        <f t="shared" si="59"/>
        <v>-405</v>
      </c>
      <c r="K155" s="164">
        <f t="shared" si="60"/>
        <v>3.3015129062273839E-3</v>
      </c>
    </row>
    <row r="156" spans="2:11" x14ac:dyDescent="0.25">
      <c r="B156" s="162" t="s">
        <v>116</v>
      </c>
      <c r="C156" s="163">
        <v>56</v>
      </c>
      <c r="D156" s="163">
        <v>16</v>
      </c>
      <c r="E156" s="163">
        <v>96</v>
      </c>
      <c r="F156" s="163">
        <v>296</v>
      </c>
      <c r="G156" s="163">
        <v>160</v>
      </c>
      <c r="H156" s="163">
        <v>293</v>
      </c>
      <c r="I156" s="178">
        <f t="shared" si="61"/>
        <v>0.83125000000000004</v>
      </c>
      <c r="J156" s="181">
        <f t="shared" si="59"/>
        <v>133</v>
      </c>
      <c r="K156" s="164">
        <f t="shared" si="60"/>
        <v>1.0097529034703795E-3</v>
      </c>
    </row>
    <row r="157" spans="2:11" x14ac:dyDescent="0.25">
      <c r="B157" s="162" t="s">
        <v>123</v>
      </c>
      <c r="C157" s="163">
        <v>28</v>
      </c>
      <c r="D157" s="163">
        <v>2</v>
      </c>
      <c r="E157" s="163">
        <v>625</v>
      </c>
      <c r="F157" s="163">
        <v>194</v>
      </c>
      <c r="G157" s="163">
        <v>742</v>
      </c>
      <c r="H157" s="163">
        <v>1002</v>
      </c>
      <c r="I157" s="178">
        <f t="shared" si="61"/>
        <v>0.3504043126684635</v>
      </c>
      <c r="J157" s="181">
        <f t="shared" si="59"/>
        <v>260</v>
      </c>
      <c r="K157" s="164">
        <f t="shared" si="60"/>
        <v>3.4531481545301032E-3</v>
      </c>
    </row>
    <row r="158" spans="2:11" x14ac:dyDescent="0.25">
      <c r="B158" s="162" t="s">
        <v>119</v>
      </c>
      <c r="C158" s="163">
        <v>37</v>
      </c>
      <c r="D158" s="163">
        <v>3</v>
      </c>
      <c r="E158" s="163">
        <v>57</v>
      </c>
      <c r="F158" s="163">
        <v>209</v>
      </c>
      <c r="G158" s="163">
        <v>311</v>
      </c>
      <c r="H158" s="163">
        <v>24</v>
      </c>
      <c r="I158" s="178">
        <f t="shared" si="61"/>
        <v>-0.92282958199356913</v>
      </c>
      <c r="J158" s="181">
        <f t="shared" si="59"/>
        <v>-287</v>
      </c>
      <c r="K158" s="164">
        <f t="shared" si="60"/>
        <v>8.2710135437846782E-5</v>
      </c>
    </row>
    <row r="159" spans="2:11" x14ac:dyDescent="0.25">
      <c r="B159" s="162" t="s">
        <v>128</v>
      </c>
      <c r="C159" s="163">
        <v>152</v>
      </c>
      <c r="D159" s="163">
        <v>0</v>
      </c>
      <c r="E159" s="163">
        <v>157</v>
      </c>
      <c r="F159" s="163">
        <v>128</v>
      </c>
      <c r="G159" s="163">
        <v>544</v>
      </c>
      <c r="H159" s="163">
        <v>648</v>
      </c>
      <c r="I159" s="178">
        <f t="shared" si="61"/>
        <v>0.19117647058823528</v>
      </c>
      <c r="J159" s="181">
        <f t="shared" si="59"/>
        <v>104</v>
      </c>
      <c r="K159" s="164">
        <f t="shared" si="60"/>
        <v>2.2331736568218631E-3</v>
      </c>
    </row>
    <row r="160" spans="2:11" x14ac:dyDescent="0.25">
      <c r="B160" s="162" t="s">
        <v>131</v>
      </c>
      <c r="C160" s="163">
        <v>158</v>
      </c>
      <c r="D160" s="163">
        <v>0</v>
      </c>
      <c r="E160" s="163">
        <v>138</v>
      </c>
      <c r="F160" s="163">
        <v>48</v>
      </c>
      <c r="G160" s="163">
        <v>1245</v>
      </c>
      <c r="H160" s="163">
        <v>1230</v>
      </c>
      <c r="I160" s="178">
        <f t="shared" si="61"/>
        <v>-1.2048192771084376E-2</v>
      </c>
      <c r="J160" s="181">
        <f t="shared" si="59"/>
        <v>-15</v>
      </c>
      <c r="K160" s="164">
        <f t="shared" si="60"/>
        <v>4.2388944411896473E-3</v>
      </c>
    </row>
    <row r="161" spans="2:11" x14ac:dyDescent="0.25">
      <c r="B161" s="167" t="s">
        <v>145</v>
      </c>
      <c r="C161" s="168">
        <f t="shared" ref="C161:H161" si="62">IFERROR(C153-SUM(C154:C160),"nd")</f>
        <v>494</v>
      </c>
      <c r="D161" s="168">
        <f t="shared" si="62"/>
        <v>69</v>
      </c>
      <c r="E161" s="168">
        <f t="shared" si="62"/>
        <v>526</v>
      </c>
      <c r="F161" s="168">
        <f t="shared" si="62"/>
        <v>1059</v>
      </c>
      <c r="G161" s="168">
        <f t="shared" si="62"/>
        <v>2124</v>
      </c>
      <c r="H161" s="168">
        <f t="shared" si="62"/>
        <v>1705</v>
      </c>
      <c r="I161" s="179">
        <f t="shared" si="61"/>
        <v>-0.1972693032015066</v>
      </c>
      <c r="J161" s="182">
        <f t="shared" si="59"/>
        <v>-419</v>
      </c>
      <c r="K161" s="169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9BC6-681C-4ACC-86F7-61509906D16A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258</v>
      </c>
      <c r="D6" s="171" t="s">
        <v>259</v>
      </c>
      <c r="E6" s="171" t="s">
        <v>260</v>
      </c>
      <c r="F6" s="171" t="s">
        <v>261</v>
      </c>
      <c r="G6" s="171" t="s">
        <v>262</v>
      </c>
      <c r="H6" s="171" t="s">
        <v>263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258</v>
      </c>
      <c r="T6" s="171" t="s">
        <v>260</v>
      </c>
      <c r="U6" s="171" t="s">
        <v>261</v>
      </c>
      <c r="V6" s="171" t="s">
        <v>262</v>
      </c>
      <c r="W6" s="171" t="s">
        <v>263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148691</v>
      </c>
      <c r="D8" s="175">
        <f t="shared" si="0"/>
        <v>33869</v>
      </c>
      <c r="E8" s="175">
        <f t="shared" si="0"/>
        <v>151531</v>
      </c>
      <c r="F8" s="175">
        <f t="shared" si="0"/>
        <v>190237</v>
      </c>
      <c r="G8" s="175">
        <f t="shared" si="0"/>
        <v>190955</v>
      </c>
      <c r="H8" s="175">
        <f t="shared" si="0"/>
        <v>192297</v>
      </c>
      <c r="I8" s="176">
        <f>IFERROR(H8/G8-1,"-")</f>
        <v>7.0278337828284521E-3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102018</v>
      </c>
      <c r="M8" s="175">
        <f t="shared" si="2"/>
        <v>655252</v>
      </c>
      <c r="N8" s="175">
        <f t="shared" si="2"/>
        <v>803269</v>
      </c>
      <c r="O8" s="175">
        <f t="shared" si="2"/>
        <v>868183</v>
      </c>
      <c r="P8" s="175">
        <f t="shared" si="2"/>
        <v>842527</v>
      </c>
      <c r="Q8" s="176">
        <f>IFERROR(P8/O8-1,"-")</f>
        <v>-2.9551373385565016E-2</v>
      </c>
      <c r="R8" s="176">
        <f t="shared" ref="R8:R20" si="3">P8/P$8</f>
        <v>1</v>
      </c>
      <c r="S8" s="175">
        <f>S9+S12</f>
        <v>724591</v>
      </c>
      <c r="T8" s="175">
        <f>T9+T12</f>
        <v>806783</v>
      </c>
      <c r="U8" s="175">
        <f>U9+U12</f>
        <v>993506</v>
      </c>
      <c r="V8" s="175">
        <f>V9+V12</f>
        <v>1059138</v>
      </c>
      <c r="W8" s="175">
        <f>W9+W12</f>
        <v>1034824</v>
      </c>
      <c r="X8" s="176">
        <f>IFERROR(W8/V8-1,"-")</f>
        <v>-2.2956404170183631E-2</v>
      </c>
      <c r="Y8" s="176">
        <f>W8/W$8</f>
        <v>1</v>
      </c>
    </row>
    <row r="9" spans="1:25" x14ac:dyDescent="0.25">
      <c r="A9" s="1"/>
      <c r="B9" s="158" t="s">
        <v>97</v>
      </c>
      <c r="C9" s="159">
        <v>30892</v>
      </c>
      <c r="D9" s="159">
        <v>16117</v>
      </c>
      <c r="E9" s="159">
        <v>29635</v>
      </c>
      <c r="F9" s="159">
        <v>43856</v>
      </c>
      <c r="G9" s="159">
        <v>41958</v>
      </c>
      <c r="H9" s="159">
        <v>38087</v>
      </c>
      <c r="I9" s="160">
        <f>IFERROR(H9/G9-1,"-")</f>
        <v>-9.22589255922589E-2</v>
      </c>
      <c r="J9" s="160">
        <f t="shared" si="1"/>
        <v>0.1980634123257253</v>
      </c>
      <c r="K9" s="159">
        <v>91967</v>
      </c>
      <c r="L9" s="159">
        <v>53111</v>
      </c>
      <c r="M9" s="159">
        <v>113980</v>
      </c>
      <c r="N9" s="159">
        <v>125198</v>
      </c>
      <c r="O9" s="159">
        <v>120763</v>
      </c>
      <c r="P9" s="159">
        <v>117529</v>
      </c>
      <c r="Q9" s="160">
        <f>IFERROR(P9/O9-1,"-")</f>
        <v>-2.6779725578198632E-2</v>
      </c>
      <c r="R9" s="160">
        <f t="shared" si="3"/>
        <v>0.13949582624651791</v>
      </c>
      <c r="S9" s="159">
        <v>122859</v>
      </c>
      <c r="T9" s="159">
        <v>143615</v>
      </c>
      <c r="U9" s="159">
        <v>169054</v>
      </c>
      <c r="V9" s="159">
        <v>162721</v>
      </c>
      <c r="W9" s="159">
        <v>155616</v>
      </c>
      <c r="X9" s="160">
        <f>IFERROR(W9/V9-1,"-")</f>
        <v>-4.3663694298830547E-2</v>
      </c>
      <c r="Y9" s="160">
        <f>W9/W$8</f>
        <v>0.15037919491623697</v>
      </c>
    </row>
    <row r="10" spans="1:25" x14ac:dyDescent="0.25">
      <c r="A10" s="161"/>
      <c r="B10" s="162" t="s">
        <v>103</v>
      </c>
      <c r="C10" s="163">
        <v>14381</v>
      </c>
      <c r="D10" s="163">
        <v>11986</v>
      </c>
      <c r="E10" s="163">
        <v>15875</v>
      </c>
      <c r="F10" s="163">
        <v>23051</v>
      </c>
      <c r="G10" s="163">
        <v>22962</v>
      </c>
      <c r="H10" s="163">
        <v>18910</v>
      </c>
      <c r="I10" s="164">
        <f>IFERROR(H10/G10-1,"-")</f>
        <v>-0.17646546468077695</v>
      </c>
      <c r="J10" s="164">
        <f t="shared" si="1"/>
        <v>9.8337467563196515E-2</v>
      </c>
      <c r="K10" s="163">
        <v>26759</v>
      </c>
      <c r="L10" s="163">
        <v>36623</v>
      </c>
      <c r="M10" s="163">
        <v>41043</v>
      </c>
      <c r="N10" s="163">
        <v>37229</v>
      </c>
      <c r="O10" s="163">
        <v>34094</v>
      </c>
      <c r="P10" s="163">
        <v>33039</v>
      </c>
      <c r="Q10" s="164">
        <f>IFERROR(P10/O10-1,"-")</f>
        <v>-3.094386108992786E-2</v>
      </c>
      <c r="R10" s="164">
        <f t="shared" si="3"/>
        <v>3.9214173551708136E-2</v>
      </c>
      <c r="S10" s="163">
        <v>41140</v>
      </c>
      <c r="T10" s="163">
        <v>56918</v>
      </c>
      <c r="U10" s="163">
        <v>60280</v>
      </c>
      <c r="V10" s="163">
        <v>57056</v>
      </c>
      <c r="W10" s="163">
        <v>51949</v>
      </c>
      <c r="X10" s="164">
        <f>IFERROR(W10/V10-1,"-")</f>
        <v>-8.950855300056082E-2</v>
      </c>
      <c r="Y10" s="164">
        <f>W10/W$8</f>
        <v>5.0200807093766668E-2</v>
      </c>
    </row>
    <row r="11" spans="1:25" x14ac:dyDescent="0.25">
      <c r="A11" s="161"/>
      <c r="B11" s="162" t="s">
        <v>100</v>
      </c>
      <c r="C11" s="163">
        <v>16511</v>
      </c>
      <c r="D11" s="163">
        <v>4131</v>
      </c>
      <c r="E11" s="163">
        <v>13760</v>
      </c>
      <c r="F11" s="163">
        <v>20805</v>
      </c>
      <c r="G11" s="163">
        <v>18996</v>
      </c>
      <c r="H11" s="163">
        <v>19177</v>
      </c>
      <c r="I11" s="164">
        <f>IFERROR(H11/G11-1,"-")</f>
        <v>9.5283217519477326E-3</v>
      </c>
      <c r="J11" s="164">
        <f t="shared" si="1"/>
        <v>9.9725944762528801E-2</v>
      </c>
      <c r="K11" s="163">
        <v>65208</v>
      </c>
      <c r="L11" s="163">
        <v>16488</v>
      </c>
      <c r="M11" s="163">
        <v>72937</v>
      </c>
      <c r="N11" s="163">
        <v>87969</v>
      </c>
      <c r="O11" s="163">
        <v>86669</v>
      </c>
      <c r="P11" s="163">
        <v>84490</v>
      </c>
      <c r="Q11" s="164">
        <f>IFERROR(P11/O11-1,"-")</f>
        <v>-2.5141630802247628E-2</v>
      </c>
      <c r="R11" s="164">
        <f t="shared" si="3"/>
        <v>0.10028165269480978</v>
      </c>
      <c r="S11" s="163">
        <v>81719</v>
      </c>
      <c r="T11" s="163">
        <v>86697</v>
      </c>
      <c r="U11" s="163">
        <v>108774</v>
      </c>
      <c r="V11" s="163">
        <v>105665</v>
      </c>
      <c r="W11" s="163">
        <v>103667</v>
      </c>
      <c r="X11" s="164">
        <f>IFERROR(W11/V11-1,"-")</f>
        <v>-1.8908815596460515E-2</v>
      </c>
      <c r="Y11" s="164">
        <f>W11/W$8</f>
        <v>0.10017838782247029</v>
      </c>
    </row>
    <row r="12" spans="1:25" x14ac:dyDescent="0.25">
      <c r="A12" s="1"/>
      <c r="B12" s="158" t="s">
        <v>107</v>
      </c>
      <c r="C12" s="159">
        <v>117799</v>
      </c>
      <c r="D12" s="159">
        <v>17752</v>
      </c>
      <c r="E12" s="159">
        <v>121896</v>
      </c>
      <c r="F12" s="159">
        <v>146381</v>
      </c>
      <c r="G12" s="159">
        <v>148997</v>
      </c>
      <c r="H12" s="159">
        <v>154210</v>
      </c>
      <c r="I12" s="160">
        <f>IFERROR(H12/G12-1,"-")</f>
        <v>3.4987281623120037E-2</v>
      </c>
      <c r="J12" s="160">
        <f t="shared" si="1"/>
        <v>0.80193658767427467</v>
      </c>
      <c r="K12" s="159">
        <v>483933</v>
      </c>
      <c r="L12" s="159">
        <v>48907</v>
      </c>
      <c r="M12" s="159">
        <v>541272</v>
      </c>
      <c r="N12" s="159">
        <v>678071</v>
      </c>
      <c r="O12" s="159">
        <v>747420</v>
      </c>
      <c r="P12" s="159">
        <v>724998</v>
      </c>
      <c r="Q12" s="160">
        <f>IFERROR(P12/O12-1,"-")</f>
        <v>-2.9999197238500419E-2</v>
      </c>
      <c r="R12" s="160">
        <f t="shared" si="3"/>
        <v>0.86050417375348209</v>
      </c>
      <c r="S12" s="159">
        <v>601732</v>
      </c>
      <c r="T12" s="159">
        <v>663168</v>
      </c>
      <c r="U12" s="159">
        <v>824452</v>
      </c>
      <c r="V12" s="159">
        <v>896417</v>
      </c>
      <c r="W12" s="159">
        <v>879208</v>
      </c>
      <c r="X12" s="160">
        <f>IFERROR(W12/V12-1,"-")</f>
        <v>-1.9197538645518764E-2</v>
      </c>
      <c r="Y12" s="160">
        <f>W12/W$8</f>
        <v>0.84962080508376303</v>
      </c>
    </row>
    <row r="13" spans="1:25" s="56" customFormat="1" x14ac:dyDescent="0.25">
      <c r="B13" s="162" t="s">
        <v>110</v>
      </c>
      <c r="C13" s="163">
        <v>39547</v>
      </c>
      <c r="D13" s="163">
        <v>1237</v>
      </c>
      <c r="E13" s="163">
        <v>37155</v>
      </c>
      <c r="F13" s="163">
        <v>50240</v>
      </c>
      <c r="G13" s="163">
        <v>49367</v>
      </c>
      <c r="H13" s="163">
        <v>50112</v>
      </c>
      <c r="I13" s="164">
        <f t="shared" ref="I13:I20" si="4">IFERROR(H13/G13-1,"-")</f>
        <v>1.509105272753053E-2</v>
      </c>
      <c r="J13" s="164">
        <f t="shared" si="1"/>
        <v>0.26059688918703883</v>
      </c>
      <c r="K13" s="163">
        <v>200754</v>
      </c>
      <c r="L13" s="163">
        <v>2070</v>
      </c>
      <c r="M13" s="163">
        <v>222357</v>
      </c>
      <c r="N13" s="163">
        <v>280291</v>
      </c>
      <c r="O13" s="163">
        <v>305444</v>
      </c>
      <c r="P13" s="163">
        <v>303323</v>
      </c>
      <c r="Q13" s="164">
        <f t="shared" ref="Q13:Q20" si="5">IFERROR(P13/O13-1,"-")</f>
        <v>-6.943989732978828E-3</v>
      </c>
      <c r="R13" s="164">
        <f t="shared" si="3"/>
        <v>0.36001576210614022</v>
      </c>
      <c r="S13" s="163">
        <v>240301</v>
      </c>
      <c r="T13" s="163">
        <v>259512</v>
      </c>
      <c r="U13" s="163">
        <v>330531</v>
      </c>
      <c r="V13" s="163">
        <v>354811</v>
      </c>
      <c r="W13" s="163">
        <v>353435</v>
      </c>
      <c r="X13" s="164">
        <f t="shared" ref="X13:X20" si="6">IFERROR(W13/V13-1,"-")</f>
        <v>-3.8781210278148182E-3</v>
      </c>
      <c r="Y13" s="164">
        <f t="shared" ref="Y13:Y20" si="7">W13/W$8</f>
        <v>0.34154117028596165</v>
      </c>
    </row>
    <row r="14" spans="1:25" s="56" customFormat="1" x14ac:dyDescent="0.25">
      <c r="B14" s="162" t="s">
        <v>113</v>
      </c>
      <c r="C14" s="163">
        <v>18311</v>
      </c>
      <c r="D14" s="163">
        <v>3222</v>
      </c>
      <c r="E14" s="163">
        <v>16963</v>
      </c>
      <c r="F14" s="163">
        <v>21943</v>
      </c>
      <c r="G14" s="163">
        <v>23194</v>
      </c>
      <c r="H14" s="163">
        <v>22196</v>
      </c>
      <c r="I14" s="164">
        <f t="shared" si="4"/>
        <v>-4.302836940588084E-2</v>
      </c>
      <c r="J14" s="164">
        <f t="shared" si="1"/>
        <v>0.11542561766434213</v>
      </c>
      <c r="K14" s="163">
        <v>68786</v>
      </c>
      <c r="L14" s="163">
        <v>8545</v>
      </c>
      <c r="M14" s="163">
        <v>64316</v>
      </c>
      <c r="N14" s="163">
        <v>84570</v>
      </c>
      <c r="O14" s="163">
        <v>97061</v>
      </c>
      <c r="P14" s="163">
        <v>89484</v>
      </c>
      <c r="Q14" s="164">
        <f t="shared" si="5"/>
        <v>-7.8064310073046816E-2</v>
      </c>
      <c r="R14" s="164">
        <f t="shared" si="3"/>
        <v>0.10620905917555164</v>
      </c>
      <c r="S14" s="163">
        <v>87097</v>
      </c>
      <c r="T14" s="163">
        <v>81279</v>
      </c>
      <c r="U14" s="163">
        <v>106513</v>
      </c>
      <c r="V14" s="163">
        <v>120255</v>
      </c>
      <c r="W14" s="163">
        <v>111680</v>
      </c>
      <c r="X14" s="164">
        <f t="shared" si="6"/>
        <v>-7.1306806369797471E-2</v>
      </c>
      <c r="Y14" s="164">
        <f t="shared" si="7"/>
        <v>0.10792173355082603</v>
      </c>
    </row>
    <row r="15" spans="1:25" x14ac:dyDescent="0.25">
      <c r="A15" s="1"/>
      <c r="B15" s="162" t="s">
        <v>116</v>
      </c>
      <c r="C15" s="163">
        <v>7641</v>
      </c>
      <c r="D15" s="163">
        <v>4273</v>
      </c>
      <c r="E15" s="163">
        <v>8242</v>
      </c>
      <c r="F15" s="163">
        <v>9852</v>
      </c>
      <c r="G15" s="163">
        <v>8382</v>
      </c>
      <c r="H15" s="163">
        <v>9323</v>
      </c>
      <c r="I15" s="164">
        <f t="shared" si="4"/>
        <v>0.11226437604390371</v>
      </c>
      <c r="J15" s="164">
        <f t="shared" si="1"/>
        <v>4.8482295615636231E-2</v>
      </c>
      <c r="K15" s="163">
        <v>24259</v>
      </c>
      <c r="L15" s="163">
        <v>11358</v>
      </c>
      <c r="M15" s="163">
        <v>31242</v>
      </c>
      <c r="N15" s="163">
        <v>38762</v>
      </c>
      <c r="O15" s="163">
        <v>40133</v>
      </c>
      <c r="P15" s="163">
        <v>39242</v>
      </c>
      <c r="Q15" s="164">
        <f t="shared" si="5"/>
        <v>-2.2201181072932452E-2</v>
      </c>
      <c r="R15" s="164">
        <f t="shared" si="3"/>
        <v>4.6576548882112975E-2</v>
      </c>
      <c r="S15" s="163">
        <v>31900</v>
      </c>
      <c r="T15" s="163">
        <v>39484</v>
      </c>
      <c r="U15" s="163">
        <v>48614</v>
      </c>
      <c r="V15" s="163">
        <v>48515</v>
      </c>
      <c r="W15" s="163">
        <v>48565</v>
      </c>
      <c r="X15" s="164">
        <f t="shared" si="6"/>
        <v>1.030609089972101E-3</v>
      </c>
      <c r="Y15" s="164">
        <f t="shared" si="7"/>
        <v>4.693068579777817E-2</v>
      </c>
    </row>
    <row r="16" spans="1:25" x14ac:dyDescent="0.25">
      <c r="A16" s="1"/>
      <c r="B16" s="162" t="s">
        <v>123</v>
      </c>
      <c r="C16" s="163">
        <v>3334</v>
      </c>
      <c r="D16" s="163">
        <v>224</v>
      </c>
      <c r="E16" s="163">
        <v>5328</v>
      </c>
      <c r="F16" s="163">
        <v>4198</v>
      </c>
      <c r="G16" s="163">
        <v>4049</v>
      </c>
      <c r="H16" s="163">
        <v>4347</v>
      </c>
      <c r="I16" s="164">
        <f t="shared" si="4"/>
        <v>7.3598419362805645E-2</v>
      </c>
      <c r="J16" s="164">
        <f t="shared" si="1"/>
        <v>2.2605656874522224E-2</v>
      </c>
      <c r="K16" s="163">
        <v>16002</v>
      </c>
      <c r="L16" s="163">
        <v>675</v>
      </c>
      <c r="M16" s="163">
        <v>25339</v>
      </c>
      <c r="N16" s="163">
        <v>23212</v>
      </c>
      <c r="O16" s="163">
        <v>26713</v>
      </c>
      <c r="P16" s="163">
        <v>26395</v>
      </c>
      <c r="Q16" s="164">
        <f t="shared" si="5"/>
        <v>-1.190431625051469E-2</v>
      </c>
      <c r="R16" s="164">
        <f t="shared" si="3"/>
        <v>3.1328372859267421E-2</v>
      </c>
      <c r="S16" s="163">
        <v>19336</v>
      </c>
      <c r="T16" s="163">
        <v>30667</v>
      </c>
      <c r="U16" s="163">
        <v>27410</v>
      </c>
      <c r="V16" s="163">
        <v>30762</v>
      </c>
      <c r="W16" s="163">
        <v>30742</v>
      </c>
      <c r="X16" s="164">
        <f t="shared" si="6"/>
        <v>-6.501527859046341E-4</v>
      </c>
      <c r="Y16" s="164">
        <f t="shared" si="7"/>
        <v>2.9707467163498334E-2</v>
      </c>
    </row>
    <row r="17" spans="1:25" x14ac:dyDescent="0.25">
      <c r="A17" s="56"/>
      <c r="B17" s="162" t="s">
        <v>119</v>
      </c>
      <c r="C17" s="163">
        <v>2305</v>
      </c>
      <c r="D17" s="163">
        <v>309</v>
      </c>
      <c r="E17" s="163">
        <v>2749</v>
      </c>
      <c r="F17" s="163">
        <v>2801</v>
      </c>
      <c r="G17" s="163">
        <v>2875</v>
      </c>
      <c r="H17" s="163">
        <v>2913</v>
      </c>
      <c r="I17" s="164">
        <f t="shared" si="4"/>
        <v>1.3217391304347847E-2</v>
      </c>
      <c r="J17" s="164">
        <f t="shared" si="1"/>
        <v>1.5148442253389289E-2</v>
      </c>
      <c r="K17" s="163">
        <v>23899</v>
      </c>
      <c r="L17" s="163">
        <v>1454</v>
      </c>
      <c r="M17" s="163">
        <v>31467</v>
      </c>
      <c r="N17" s="163">
        <v>29948</v>
      </c>
      <c r="O17" s="163">
        <v>32932</v>
      </c>
      <c r="P17" s="163">
        <v>30640</v>
      </c>
      <c r="Q17" s="164">
        <f t="shared" si="5"/>
        <v>-6.9597959431555889E-2</v>
      </c>
      <c r="R17" s="164">
        <f t="shared" si="3"/>
        <v>3.6366787058456286E-2</v>
      </c>
      <c r="S17" s="163">
        <v>26204</v>
      </c>
      <c r="T17" s="163">
        <v>34216</v>
      </c>
      <c r="U17" s="163">
        <v>32749</v>
      </c>
      <c r="V17" s="163">
        <v>35807</v>
      </c>
      <c r="W17" s="163">
        <v>33553</v>
      </c>
      <c r="X17" s="164">
        <f t="shared" si="6"/>
        <v>-6.2948585472114349E-2</v>
      </c>
      <c r="Y17" s="164">
        <f t="shared" si="7"/>
        <v>3.2423871112382395E-2</v>
      </c>
    </row>
    <row r="18" spans="1:25" x14ac:dyDescent="0.25">
      <c r="A18" s="56"/>
      <c r="B18" s="162" t="s">
        <v>128</v>
      </c>
      <c r="C18" s="163">
        <v>3269</v>
      </c>
      <c r="D18" s="163">
        <v>39</v>
      </c>
      <c r="E18" s="163">
        <v>2565</v>
      </c>
      <c r="F18" s="163">
        <v>3379</v>
      </c>
      <c r="G18" s="163">
        <v>2761</v>
      </c>
      <c r="H18" s="163">
        <v>2885</v>
      </c>
      <c r="I18" s="164">
        <f t="shared" si="4"/>
        <v>4.4911264034769971E-2</v>
      </c>
      <c r="J18" s="164">
        <f t="shared" si="1"/>
        <v>1.5002834157579161E-2</v>
      </c>
      <c r="K18" s="163">
        <v>14707</v>
      </c>
      <c r="L18" s="163">
        <v>177</v>
      </c>
      <c r="M18" s="163">
        <v>13836</v>
      </c>
      <c r="N18" s="163">
        <v>20195</v>
      </c>
      <c r="O18" s="163">
        <v>17996</v>
      </c>
      <c r="P18" s="163">
        <v>15755</v>
      </c>
      <c r="Q18" s="164">
        <f t="shared" si="5"/>
        <v>-0.12452767281618138</v>
      </c>
      <c r="R18" s="164">
        <f t="shared" si="3"/>
        <v>1.8699697457766933E-2</v>
      </c>
      <c r="S18" s="163">
        <v>17976</v>
      </c>
      <c r="T18" s="163">
        <v>16401</v>
      </c>
      <c r="U18" s="163">
        <v>23574</v>
      </c>
      <c r="V18" s="163">
        <v>20757</v>
      </c>
      <c r="W18" s="163">
        <v>18640</v>
      </c>
      <c r="X18" s="164">
        <f t="shared" si="6"/>
        <v>-0.10198969022498439</v>
      </c>
      <c r="Y18" s="164">
        <f t="shared" si="7"/>
        <v>1.8012724869156494E-2</v>
      </c>
    </row>
    <row r="19" spans="1:25" x14ac:dyDescent="0.25">
      <c r="A19" s="56"/>
      <c r="B19" s="162" t="s">
        <v>131</v>
      </c>
      <c r="C19" s="163">
        <v>3260</v>
      </c>
      <c r="D19" s="163">
        <v>125</v>
      </c>
      <c r="E19" s="163">
        <v>1572</v>
      </c>
      <c r="F19" s="163">
        <v>1968</v>
      </c>
      <c r="G19" s="163">
        <v>1724</v>
      </c>
      <c r="H19" s="163">
        <v>1528</v>
      </c>
      <c r="I19" s="164">
        <f t="shared" si="4"/>
        <v>-0.11368909512761016</v>
      </c>
      <c r="J19" s="164">
        <f t="shared" si="1"/>
        <v>7.9460417999240758E-3</v>
      </c>
      <c r="K19" s="163">
        <v>20819</v>
      </c>
      <c r="L19" s="163">
        <v>806</v>
      </c>
      <c r="M19" s="163">
        <v>10360</v>
      </c>
      <c r="N19" s="163">
        <v>17873</v>
      </c>
      <c r="O19" s="163">
        <v>19179</v>
      </c>
      <c r="P19" s="163">
        <v>15322</v>
      </c>
      <c r="Q19" s="164">
        <f t="shared" si="5"/>
        <v>-0.20110537567130715</v>
      </c>
      <c r="R19" s="164">
        <f t="shared" si="3"/>
        <v>1.818576734039384E-2</v>
      </c>
      <c r="S19" s="163">
        <v>24079</v>
      </c>
      <c r="T19" s="163">
        <v>11932</v>
      </c>
      <c r="U19" s="163">
        <v>19841</v>
      </c>
      <c r="V19" s="163">
        <v>20903</v>
      </c>
      <c r="W19" s="163">
        <v>16850</v>
      </c>
      <c r="X19" s="164">
        <f t="shared" si="6"/>
        <v>-0.19389561306989422</v>
      </c>
      <c r="Y19" s="164">
        <f t="shared" si="7"/>
        <v>1.6282962126893074E-2</v>
      </c>
    </row>
    <row r="20" spans="1:25" x14ac:dyDescent="0.25">
      <c r="A20" s="56"/>
      <c r="B20" s="167" t="s">
        <v>145</v>
      </c>
      <c r="C20" s="168">
        <f t="shared" ref="C20" si="8">C12-SUM(C13:C19)</f>
        <v>40132</v>
      </c>
      <c r="D20" s="168">
        <f t="shared" ref="D20:H20" si="9">D12-SUM(D13:D19)</f>
        <v>8323</v>
      </c>
      <c r="E20" s="168">
        <f t="shared" si="9"/>
        <v>47322</v>
      </c>
      <c r="F20" s="168">
        <f t="shared" si="9"/>
        <v>52000</v>
      </c>
      <c r="G20" s="168">
        <f t="shared" si="9"/>
        <v>56645</v>
      </c>
      <c r="H20" s="168">
        <f t="shared" si="9"/>
        <v>60906</v>
      </c>
      <c r="I20" s="169">
        <f t="shared" si="4"/>
        <v>7.5222879336216852E-2</v>
      </c>
      <c r="J20" s="169">
        <f t="shared" si="1"/>
        <v>0.31672881012184279</v>
      </c>
      <c r="K20" s="168">
        <f t="shared" ref="K20:P20" si="10">K12-SUM(K13:K19)</f>
        <v>114707</v>
      </c>
      <c r="L20" s="168">
        <f t="shared" si="10"/>
        <v>23822</v>
      </c>
      <c r="M20" s="168">
        <f t="shared" si="10"/>
        <v>142355</v>
      </c>
      <c r="N20" s="168">
        <f t="shared" si="10"/>
        <v>183220</v>
      </c>
      <c r="O20" s="168">
        <f t="shared" si="10"/>
        <v>207962</v>
      </c>
      <c r="P20" s="168">
        <f t="shared" si="10"/>
        <v>204837</v>
      </c>
      <c r="Q20" s="169">
        <f t="shared" si="5"/>
        <v>-1.5026783739336969E-2</v>
      </c>
      <c r="R20" s="169">
        <f t="shared" si="3"/>
        <v>0.24312217887379278</v>
      </c>
      <c r="S20" s="168">
        <f>S12-SUM(S13:S19)</f>
        <v>154839</v>
      </c>
      <c r="T20" s="168">
        <f>T12-SUM(T13:T19)</f>
        <v>189677</v>
      </c>
      <c r="U20" s="168">
        <f>U12-SUM(U13:U19)</f>
        <v>235220</v>
      </c>
      <c r="V20" s="168">
        <f>V12-SUM(V13:V19)</f>
        <v>264607</v>
      </c>
      <c r="W20" s="168">
        <f>W12-SUM(W13:W19)</f>
        <v>265743</v>
      </c>
      <c r="X20" s="169">
        <f t="shared" si="6"/>
        <v>4.2931592890589343E-3</v>
      </c>
      <c r="Y20" s="169">
        <f t="shared" si="7"/>
        <v>0.25680019017726685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35847</v>
      </c>
      <c r="D22" s="175">
        <f t="shared" si="11"/>
        <v>1442</v>
      </c>
      <c r="E22" s="175">
        <f t="shared" si="11"/>
        <v>35056</v>
      </c>
      <c r="F22" s="175">
        <f t="shared" si="11"/>
        <v>41117</v>
      </c>
      <c r="G22" s="175">
        <f t="shared" si="11"/>
        <v>38858</v>
      </c>
      <c r="H22" s="175">
        <f t="shared" si="11"/>
        <v>38296</v>
      </c>
      <c r="I22" s="176">
        <f>IFERROR(H22/G22-1,"-")</f>
        <v>-1.4462916259200154E-2</v>
      </c>
      <c r="J22" s="176">
        <f t="shared" ref="J22:J34" si="12">H22/H$8</f>
        <v>0.1991502727551652</v>
      </c>
      <c r="K22" s="175">
        <f t="shared" ref="K22:P22" si="13">K23+K26</f>
        <v>243977</v>
      </c>
      <c r="L22" s="175">
        <f t="shared" si="13"/>
        <v>46039</v>
      </c>
      <c r="M22" s="175">
        <f t="shared" si="13"/>
        <v>288183</v>
      </c>
      <c r="N22" s="175">
        <f t="shared" si="13"/>
        <v>320115</v>
      </c>
      <c r="O22" s="175">
        <f t="shared" si="13"/>
        <v>350253</v>
      </c>
      <c r="P22" s="175">
        <f t="shared" si="13"/>
        <v>324741</v>
      </c>
      <c r="Q22" s="176">
        <f>IFERROR(P22/O22-1,"-")</f>
        <v>-7.2838776541528594E-2</v>
      </c>
      <c r="R22" s="176">
        <f t="shared" ref="R22:R34" si="14">P22/P$8</f>
        <v>0.38543690587957419</v>
      </c>
      <c r="S22" s="175">
        <f>S23+S26</f>
        <v>279824</v>
      </c>
      <c r="T22" s="175">
        <f>T23+T26</f>
        <v>323239</v>
      </c>
      <c r="U22" s="175">
        <f>U23+U26</f>
        <v>361232</v>
      </c>
      <c r="V22" s="175">
        <f>V23+V26</f>
        <v>389111</v>
      </c>
      <c r="W22" s="175">
        <f>W23+W26</f>
        <v>363037</v>
      </c>
      <c r="X22" s="176">
        <f>IFERROR(W22/V22-1,"-")</f>
        <v>-6.7009156770176159E-2</v>
      </c>
      <c r="Y22" s="176">
        <f>W22/W$8</f>
        <v>0.35082004282853896</v>
      </c>
    </row>
    <row r="23" spans="1:25" x14ac:dyDescent="0.25">
      <c r="A23" s="56"/>
      <c r="B23" s="158" t="s">
        <v>97</v>
      </c>
      <c r="C23" s="159">
        <v>1527</v>
      </c>
      <c r="D23" s="159">
        <v>86</v>
      </c>
      <c r="E23" s="159">
        <v>1411</v>
      </c>
      <c r="F23" s="159">
        <v>1452</v>
      </c>
      <c r="G23" s="159">
        <v>1031</v>
      </c>
      <c r="H23" s="159">
        <v>1061</v>
      </c>
      <c r="I23" s="160">
        <f>IFERROR(H23/G23-1,"-")</f>
        <v>2.9097963142580063E-2</v>
      </c>
      <c r="J23" s="160">
        <f t="shared" si="12"/>
        <v>5.5175067733765999E-3</v>
      </c>
      <c r="K23" s="159">
        <v>15120</v>
      </c>
      <c r="L23" s="159">
        <v>22150</v>
      </c>
      <c r="M23" s="159">
        <v>22325</v>
      </c>
      <c r="N23" s="159">
        <v>17926</v>
      </c>
      <c r="O23" s="159">
        <v>18294</v>
      </c>
      <c r="P23" s="159">
        <v>13878</v>
      </c>
      <c r="Q23" s="160">
        <f>IFERROR(P23/O23-1,"-")</f>
        <v>-0.24139061987536903</v>
      </c>
      <c r="R23" s="160">
        <f t="shared" si="14"/>
        <v>1.6471875678761631E-2</v>
      </c>
      <c r="S23" s="159">
        <v>16647</v>
      </c>
      <c r="T23" s="159">
        <v>23736</v>
      </c>
      <c r="U23" s="159">
        <v>19378</v>
      </c>
      <c r="V23" s="159">
        <v>19325</v>
      </c>
      <c r="W23" s="159">
        <v>14939</v>
      </c>
      <c r="X23" s="160">
        <f>IFERROR(W23/V23-1,"-")</f>
        <v>-0.22695989650711512</v>
      </c>
      <c r="Y23" s="160">
        <f>W23/W$8</f>
        <v>1.4436271288644253E-2</v>
      </c>
    </row>
    <row r="24" spans="1:25" x14ac:dyDescent="0.25">
      <c r="A24" s="56"/>
      <c r="B24" s="162" t="s">
        <v>103</v>
      </c>
      <c r="C24" s="163">
        <v>1004</v>
      </c>
      <c r="D24" s="163">
        <v>8</v>
      </c>
      <c r="E24" s="163">
        <v>696</v>
      </c>
      <c r="F24" s="163">
        <v>586</v>
      </c>
      <c r="G24" s="163">
        <v>258</v>
      </c>
      <c r="H24" s="163">
        <v>315</v>
      </c>
      <c r="I24" s="164">
        <f>IFERROR(H24/G24-1,"-")</f>
        <v>0.22093023255813948</v>
      </c>
      <c r="J24" s="164">
        <f t="shared" si="12"/>
        <v>1.6380910778639292E-3</v>
      </c>
      <c r="K24" s="163">
        <v>5468</v>
      </c>
      <c r="L24" s="163">
        <v>15211</v>
      </c>
      <c r="M24" s="163">
        <v>9374</v>
      </c>
      <c r="N24" s="163">
        <v>6484</v>
      </c>
      <c r="O24" s="163">
        <v>5383</v>
      </c>
      <c r="P24" s="163">
        <v>4898</v>
      </c>
      <c r="Q24" s="164">
        <f>IFERROR(P24/O24-1,"-")</f>
        <v>-9.009845810886119E-2</v>
      </c>
      <c r="R24" s="164">
        <f t="shared" si="14"/>
        <v>5.8134635447884752E-3</v>
      </c>
      <c r="S24" s="163">
        <v>6472</v>
      </c>
      <c r="T24" s="163">
        <v>10070</v>
      </c>
      <c r="U24" s="163">
        <v>7070</v>
      </c>
      <c r="V24" s="163">
        <v>5641</v>
      </c>
      <c r="W24" s="163">
        <v>5213</v>
      </c>
      <c r="X24" s="164">
        <f>IFERROR(W24/V24-1,"-")</f>
        <v>-7.5873072150327903E-2</v>
      </c>
      <c r="Y24" s="164">
        <f>W24/W$8</f>
        <v>5.0375716063794426E-3</v>
      </c>
    </row>
    <row r="25" spans="1:25" x14ac:dyDescent="0.25">
      <c r="A25" s="56"/>
      <c r="B25" s="162" t="s">
        <v>100</v>
      </c>
      <c r="C25" s="163">
        <v>523</v>
      </c>
      <c r="D25" s="163">
        <v>78</v>
      </c>
      <c r="E25" s="163">
        <v>715</v>
      </c>
      <c r="F25" s="163">
        <v>866</v>
      </c>
      <c r="G25" s="163">
        <v>773</v>
      </c>
      <c r="H25" s="163">
        <v>746</v>
      </c>
      <c r="I25" s="164">
        <f>IFERROR(H25/G25-1,"-")</f>
        <v>-3.4928848641655907E-2</v>
      </c>
      <c r="J25" s="164">
        <f t="shared" si="12"/>
        <v>3.8794156955126707E-3</v>
      </c>
      <c r="K25" s="163">
        <v>9652</v>
      </c>
      <c r="L25" s="163">
        <v>6939</v>
      </c>
      <c r="M25" s="163">
        <v>12951</v>
      </c>
      <c r="N25" s="163">
        <v>11442</v>
      </c>
      <c r="O25" s="163">
        <v>12911</v>
      </c>
      <c r="P25" s="163">
        <v>8980</v>
      </c>
      <c r="Q25" s="164">
        <f>IFERROR(P25/O25-1,"-")</f>
        <v>-0.30446905739292074</v>
      </c>
      <c r="R25" s="164">
        <f t="shared" si="14"/>
        <v>1.0658412133973155E-2</v>
      </c>
      <c r="S25" s="163">
        <v>10175</v>
      </c>
      <c r="T25" s="163">
        <v>13666</v>
      </c>
      <c r="U25" s="163">
        <v>12308</v>
      </c>
      <c r="V25" s="163">
        <v>13684</v>
      </c>
      <c r="W25" s="163">
        <v>9726</v>
      </c>
      <c r="X25" s="164">
        <f>IFERROR(W25/V25-1,"-")</f>
        <v>-0.28924291142940661</v>
      </c>
      <c r="Y25" s="164">
        <f>W25/W$8</f>
        <v>9.3986996822648106E-3</v>
      </c>
    </row>
    <row r="26" spans="1:25" x14ac:dyDescent="0.25">
      <c r="A26" s="56"/>
      <c r="B26" s="158" t="s">
        <v>107</v>
      </c>
      <c r="C26" s="159">
        <v>34320</v>
      </c>
      <c r="D26" s="159">
        <v>1356</v>
      </c>
      <c r="E26" s="159">
        <v>33645</v>
      </c>
      <c r="F26" s="159">
        <v>39665</v>
      </c>
      <c r="G26" s="159">
        <v>37827</v>
      </c>
      <c r="H26" s="159">
        <v>37235</v>
      </c>
      <c r="I26" s="160">
        <f>IFERROR(H26/G26-1,"-")</f>
        <v>-1.5650196949269057E-2</v>
      </c>
      <c r="J26" s="160">
        <f t="shared" si="12"/>
        <v>0.19363276598178858</v>
      </c>
      <c r="K26" s="159">
        <v>228857</v>
      </c>
      <c r="L26" s="159">
        <v>23889</v>
      </c>
      <c r="M26" s="159">
        <v>265858</v>
      </c>
      <c r="N26" s="159">
        <v>302189</v>
      </c>
      <c r="O26" s="159">
        <v>331959</v>
      </c>
      <c r="P26" s="159">
        <v>310863</v>
      </c>
      <c r="Q26" s="160">
        <f>IFERROR(P26/O26-1,"-")</f>
        <v>-6.3550016718932123E-2</v>
      </c>
      <c r="R26" s="160">
        <f t="shared" si="14"/>
        <v>0.36896503020081256</v>
      </c>
      <c r="S26" s="159">
        <v>263177</v>
      </c>
      <c r="T26" s="159">
        <v>299503</v>
      </c>
      <c r="U26" s="159">
        <v>341854</v>
      </c>
      <c r="V26" s="159">
        <v>369786</v>
      </c>
      <c r="W26" s="159">
        <v>348098</v>
      </c>
      <c r="X26" s="160">
        <f>IFERROR(W26/V26-1,"-")</f>
        <v>-5.8650138188033107E-2</v>
      </c>
      <c r="Y26" s="160">
        <f>W26/W$8</f>
        <v>0.33638377153989468</v>
      </c>
    </row>
    <row r="27" spans="1:25" s="56" customFormat="1" x14ac:dyDescent="0.25">
      <c r="B27" s="162" t="s">
        <v>110</v>
      </c>
      <c r="C27" s="163">
        <v>13636</v>
      </c>
      <c r="D27" s="163">
        <v>0</v>
      </c>
      <c r="E27" s="163">
        <v>12534</v>
      </c>
      <c r="F27" s="163">
        <v>15959</v>
      </c>
      <c r="G27" s="163">
        <v>16008</v>
      </c>
      <c r="H27" s="163">
        <v>15031</v>
      </c>
      <c r="I27" s="164">
        <f t="shared" ref="I27:I34" si="15">IFERROR(H27/G27-1,"-")</f>
        <v>-6.1031984007996032E-2</v>
      </c>
      <c r="J27" s="164">
        <f t="shared" si="12"/>
        <v>7.8165546004357836E-2</v>
      </c>
      <c r="K27" s="163">
        <v>101958</v>
      </c>
      <c r="L27" s="163">
        <v>986</v>
      </c>
      <c r="M27" s="163">
        <v>122981</v>
      </c>
      <c r="N27" s="163">
        <v>142887</v>
      </c>
      <c r="O27" s="163">
        <v>153524</v>
      </c>
      <c r="P27" s="163">
        <v>148362</v>
      </c>
      <c r="Q27" s="164">
        <f t="shared" ref="Q27:Q34" si="16">IFERROR(P27/O27-1,"-")</f>
        <v>-3.362340741512726E-2</v>
      </c>
      <c r="R27" s="164">
        <f t="shared" si="14"/>
        <v>0.17609168608246384</v>
      </c>
      <c r="S27" s="163">
        <v>115594</v>
      </c>
      <c r="T27" s="163">
        <v>135515</v>
      </c>
      <c r="U27" s="163">
        <v>158846</v>
      </c>
      <c r="V27" s="163">
        <v>169532</v>
      </c>
      <c r="W27" s="163">
        <v>163393</v>
      </c>
      <c r="X27" s="164">
        <f t="shared" ref="X27:X34" si="17">IFERROR(W27/V27-1,"-")</f>
        <v>-3.6211452705094072E-2</v>
      </c>
      <c r="Y27" s="164">
        <f t="shared" ref="Y27:Y34" si="18">W27/W$8</f>
        <v>0.15789448254002614</v>
      </c>
    </row>
    <row r="28" spans="1:25" s="56" customFormat="1" x14ac:dyDescent="0.25">
      <c r="B28" s="162" t="s">
        <v>113</v>
      </c>
      <c r="C28" s="163">
        <v>5913</v>
      </c>
      <c r="D28" s="163">
        <v>16</v>
      </c>
      <c r="E28" s="163">
        <v>5733</v>
      </c>
      <c r="F28" s="163">
        <v>7419</v>
      </c>
      <c r="G28" s="163">
        <v>7002</v>
      </c>
      <c r="H28" s="163">
        <v>7024</v>
      </c>
      <c r="I28" s="164">
        <f t="shared" si="15"/>
        <v>3.141959440160047E-3</v>
      </c>
      <c r="J28" s="164">
        <f t="shared" si="12"/>
        <v>3.6526830891797583E-2</v>
      </c>
      <c r="K28" s="163">
        <v>28236</v>
      </c>
      <c r="L28" s="163">
        <v>4639</v>
      </c>
      <c r="M28" s="163">
        <v>27740</v>
      </c>
      <c r="N28" s="163">
        <v>34042</v>
      </c>
      <c r="O28" s="163">
        <v>37729</v>
      </c>
      <c r="P28" s="163">
        <v>32735</v>
      </c>
      <c r="Q28" s="164">
        <f t="shared" si="16"/>
        <v>-0.13236502425190178</v>
      </c>
      <c r="R28" s="164">
        <f t="shared" si="14"/>
        <v>3.885335425452241E-2</v>
      </c>
      <c r="S28" s="163">
        <v>34149</v>
      </c>
      <c r="T28" s="163">
        <v>33473</v>
      </c>
      <c r="U28" s="163">
        <v>41461</v>
      </c>
      <c r="V28" s="163">
        <v>44731</v>
      </c>
      <c r="W28" s="163">
        <v>39759</v>
      </c>
      <c r="X28" s="164">
        <f t="shared" si="17"/>
        <v>-0.11115333884777889</v>
      </c>
      <c r="Y28" s="164">
        <f t="shared" si="18"/>
        <v>3.8421026184162717E-2</v>
      </c>
    </row>
    <row r="29" spans="1:25" x14ac:dyDescent="0.25">
      <c r="A29" s="56"/>
      <c r="B29" s="162" t="s">
        <v>116</v>
      </c>
      <c r="C29" s="163">
        <v>2029</v>
      </c>
      <c r="D29" s="163">
        <v>1103</v>
      </c>
      <c r="E29" s="163">
        <v>1075</v>
      </c>
      <c r="F29" s="163">
        <v>960</v>
      </c>
      <c r="G29" s="163">
        <v>849</v>
      </c>
      <c r="H29" s="163">
        <v>888</v>
      </c>
      <c r="I29" s="164">
        <f t="shared" si="15"/>
        <v>4.5936395759717419E-2</v>
      </c>
      <c r="J29" s="164">
        <f t="shared" si="12"/>
        <v>4.6178567528354581E-3</v>
      </c>
      <c r="K29" s="163">
        <v>8997</v>
      </c>
      <c r="L29" s="163">
        <v>4807</v>
      </c>
      <c r="M29" s="163">
        <v>11296</v>
      </c>
      <c r="N29" s="163">
        <v>10958</v>
      </c>
      <c r="O29" s="163">
        <v>9856</v>
      </c>
      <c r="P29" s="163">
        <v>10035</v>
      </c>
      <c r="Q29" s="164">
        <f t="shared" si="16"/>
        <v>1.8161525974025983E-2</v>
      </c>
      <c r="R29" s="164">
        <f t="shared" si="14"/>
        <v>1.1910597523877573E-2</v>
      </c>
      <c r="S29" s="163">
        <v>11026</v>
      </c>
      <c r="T29" s="163">
        <v>12371</v>
      </c>
      <c r="U29" s="163">
        <v>11918</v>
      </c>
      <c r="V29" s="163">
        <v>10705</v>
      </c>
      <c r="W29" s="163">
        <v>10923</v>
      </c>
      <c r="X29" s="164">
        <f t="shared" si="17"/>
        <v>2.036431574030817E-2</v>
      </c>
      <c r="Y29" s="164">
        <f t="shared" si="18"/>
        <v>1.0555418119409677E-2</v>
      </c>
    </row>
    <row r="30" spans="1:25" x14ac:dyDescent="0.25">
      <c r="A30" s="56"/>
      <c r="B30" s="162" t="s">
        <v>123</v>
      </c>
      <c r="C30" s="163">
        <v>1607</v>
      </c>
      <c r="D30" s="163">
        <v>4</v>
      </c>
      <c r="E30" s="163">
        <v>2100</v>
      </c>
      <c r="F30" s="163">
        <v>1309</v>
      </c>
      <c r="G30" s="163">
        <v>837</v>
      </c>
      <c r="H30" s="163">
        <v>923</v>
      </c>
      <c r="I30" s="164">
        <f t="shared" si="15"/>
        <v>0.10274790919952204</v>
      </c>
      <c r="J30" s="164">
        <f t="shared" si="12"/>
        <v>4.7998668725981169E-3</v>
      </c>
      <c r="K30" s="163">
        <v>8621</v>
      </c>
      <c r="L30" s="163">
        <v>290</v>
      </c>
      <c r="M30" s="163">
        <v>14318</v>
      </c>
      <c r="N30" s="163">
        <v>11050</v>
      </c>
      <c r="O30" s="163">
        <v>12644</v>
      </c>
      <c r="P30" s="163">
        <v>12161</v>
      </c>
      <c r="Q30" s="164">
        <f t="shared" si="16"/>
        <v>-3.8199936728883221E-2</v>
      </c>
      <c r="R30" s="164">
        <f t="shared" si="14"/>
        <v>1.4433958793011974E-2</v>
      </c>
      <c r="S30" s="163">
        <v>10228</v>
      </c>
      <c r="T30" s="163">
        <v>16418</v>
      </c>
      <c r="U30" s="163">
        <v>12359</v>
      </c>
      <c r="V30" s="163">
        <v>13481</v>
      </c>
      <c r="W30" s="163">
        <v>13084</v>
      </c>
      <c r="X30" s="164">
        <f t="shared" si="17"/>
        <v>-2.9448853942585895E-2</v>
      </c>
      <c r="Y30" s="164">
        <f t="shared" si="18"/>
        <v>1.2643695932834955E-2</v>
      </c>
    </row>
    <row r="31" spans="1:25" x14ac:dyDescent="0.25">
      <c r="A31" s="56"/>
      <c r="B31" s="162" t="s">
        <v>119</v>
      </c>
      <c r="C31" s="163">
        <v>1003</v>
      </c>
      <c r="D31" s="163">
        <v>34</v>
      </c>
      <c r="E31" s="163">
        <v>1044</v>
      </c>
      <c r="F31" s="163">
        <v>1016</v>
      </c>
      <c r="G31" s="163">
        <v>653</v>
      </c>
      <c r="H31" s="163">
        <v>715</v>
      </c>
      <c r="I31" s="164">
        <f t="shared" si="15"/>
        <v>9.4946401225114885E-2</v>
      </c>
      <c r="J31" s="164">
        <f t="shared" si="12"/>
        <v>3.7182067322943154E-3</v>
      </c>
      <c r="K31" s="163">
        <v>13673</v>
      </c>
      <c r="L31" s="163">
        <v>791</v>
      </c>
      <c r="M31" s="163">
        <v>20105</v>
      </c>
      <c r="N31" s="163">
        <v>17240</v>
      </c>
      <c r="O31" s="163">
        <v>18439</v>
      </c>
      <c r="P31" s="163">
        <v>18378</v>
      </c>
      <c r="Q31" s="164">
        <f t="shared" si="16"/>
        <v>-3.308205434134126E-3</v>
      </c>
      <c r="R31" s="164">
        <f t="shared" si="14"/>
        <v>2.1812950801576685E-2</v>
      </c>
      <c r="S31" s="163">
        <v>14676</v>
      </c>
      <c r="T31" s="163">
        <v>21149</v>
      </c>
      <c r="U31" s="163">
        <v>18256</v>
      </c>
      <c r="V31" s="163">
        <v>19092</v>
      </c>
      <c r="W31" s="163">
        <v>19093</v>
      </c>
      <c r="X31" s="164">
        <f t="shared" si="17"/>
        <v>5.2377959354643622E-5</v>
      </c>
      <c r="Y31" s="164">
        <f t="shared" si="18"/>
        <v>1.8450480468176232E-2</v>
      </c>
    </row>
    <row r="32" spans="1:25" x14ac:dyDescent="0.25">
      <c r="A32" s="56"/>
      <c r="B32" s="162" t="s">
        <v>128</v>
      </c>
      <c r="C32" s="163">
        <v>1374</v>
      </c>
      <c r="D32" s="163">
        <v>0</v>
      </c>
      <c r="E32" s="163">
        <v>806</v>
      </c>
      <c r="F32" s="163">
        <v>1304</v>
      </c>
      <c r="G32" s="163">
        <v>1343</v>
      </c>
      <c r="H32" s="163">
        <v>1058</v>
      </c>
      <c r="I32" s="164">
        <f t="shared" si="15"/>
        <v>-0.21221146686522707</v>
      </c>
      <c r="J32" s="164">
        <f t="shared" si="12"/>
        <v>5.501905905968372E-3</v>
      </c>
      <c r="K32" s="163">
        <v>8151</v>
      </c>
      <c r="L32" s="163">
        <v>60</v>
      </c>
      <c r="M32" s="163">
        <v>7589</v>
      </c>
      <c r="N32" s="163">
        <v>8889</v>
      </c>
      <c r="O32" s="163">
        <v>8141</v>
      </c>
      <c r="P32" s="163">
        <v>6610</v>
      </c>
      <c r="Q32" s="164">
        <f t="shared" si="16"/>
        <v>-0.1880604348360152</v>
      </c>
      <c r="R32" s="164">
        <f t="shared" si="14"/>
        <v>7.8454459026238918E-3</v>
      </c>
      <c r="S32" s="163">
        <v>9525</v>
      </c>
      <c r="T32" s="163">
        <v>8395</v>
      </c>
      <c r="U32" s="163">
        <v>10193</v>
      </c>
      <c r="V32" s="163">
        <v>9484</v>
      </c>
      <c r="W32" s="163">
        <v>7668</v>
      </c>
      <c r="X32" s="164">
        <f t="shared" si="17"/>
        <v>-0.19148038802193168</v>
      </c>
      <c r="Y32" s="164">
        <f t="shared" si="18"/>
        <v>7.4099557026122316E-3</v>
      </c>
    </row>
    <row r="33" spans="1:25" x14ac:dyDescent="0.25">
      <c r="A33" s="56"/>
      <c r="B33" s="162" t="s">
        <v>131</v>
      </c>
      <c r="C33" s="163">
        <v>662</v>
      </c>
      <c r="D33" s="163">
        <v>3</v>
      </c>
      <c r="E33" s="163">
        <v>300</v>
      </c>
      <c r="F33" s="163">
        <v>449</v>
      </c>
      <c r="G33" s="163">
        <v>275</v>
      </c>
      <c r="H33" s="163">
        <v>223</v>
      </c>
      <c r="I33" s="164">
        <f t="shared" si="15"/>
        <v>-0.18909090909090909</v>
      </c>
      <c r="J33" s="164">
        <f t="shared" si="12"/>
        <v>1.1596644773449404E-3</v>
      </c>
      <c r="K33" s="163">
        <v>10437</v>
      </c>
      <c r="L33" s="163">
        <v>120</v>
      </c>
      <c r="M33" s="163">
        <v>4824</v>
      </c>
      <c r="N33" s="163">
        <v>8907</v>
      </c>
      <c r="O33" s="163">
        <v>9350</v>
      </c>
      <c r="P33" s="163">
        <v>7556</v>
      </c>
      <c r="Q33" s="164">
        <f t="shared" si="16"/>
        <v>-0.19187165775401072</v>
      </c>
      <c r="R33" s="164">
        <f t="shared" si="14"/>
        <v>8.9682585839979019E-3</v>
      </c>
      <c r="S33" s="163">
        <v>11099</v>
      </c>
      <c r="T33" s="163">
        <v>5124</v>
      </c>
      <c r="U33" s="163">
        <v>9356</v>
      </c>
      <c r="V33" s="163">
        <v>9625</v>
      </c>
      <c r="W33" s="163">
        <v>7779</v>
      </c>
      <c r="X33" s="164">
        <f t="shared" si="17"/>
        <v>-0.19179220779220785</v>
      </c>
      <c r="Y33" s="164">
        <f t="shared" si="18"/>
        <v>7.5172203195905778E-3</v>
      </c>
    </row>
    <row r="34" spans="1:25" x14ac:dyDescent="0.25">
      <c r="A34" s="56"/>
      <c r="B34" s="167" t="s">
        <v>145</v>
      </c>
      <c r="C34" s="168">
        <f t="shared" ref="C34" si="19">C26-SUM(C27:C33)</f>
        <v>8096</v>
      </c>
      <c r="D34" s="168">
        <f t="shared" ref="D34:H34" si="20">D26-SUM(D27:D33)</f>
        <v>196</v>
      </c>
      <c r="E34" s="168">
        <f t="shared" si="20"/>
        <v>10053</v>
      </c>
      <c r="F34" s="168">
        <f t="shared" si="20"/>
        <v>11249</v>
      </c>
      <c r="G34" s="168">
        <f t="shared" si="20"/>
        <v>10860</v>
      </c>
      <c r="H34" s="168">
        <f t="shared" si="20"/>
        <v>11373</v>
      </c>
      <c r="I34" s="169">
        <f t="shared" si="15"/>
        <v>4.7237569060773588E-2</v>
      </c>
      <c r="J34" s="169">
        <f t="shared" si="12"/>
        <v>5.9142888344591957E-2</v>
      </c>
      <c r="K34" s="168">
        <f t="shared" ref="K34:P34" si="21">K26-SUM(K27:K33)</f>
        <v>48784</v>
      </c>
      <c r="L34" s="168">
        <f t="shared" si="21"/>
        <v>12196</v>
      </c>
      <c r="M34" s="168">
        <f t="shared" si="21"/>
        <v>57005</v>
      </c>
      <c r="N34" s="168">
        <f t="shared" si="21"/>
        <v>68216</v>
      </c>
      <c r="O34" s="168">
        <f t="shared" si="21"/>
        <v>82276</v>
      </c>
      <c r="P34" s="168">
        <f t="shared" si="21"/>
        <v>75026</v>
      </c>
      <c r="Q34" s="169">
        <f t="shared" si="16"/>
        <v>-8.8118041713257766E-2</v>
      </c>
      <c r="R34" s="169">
        <f t="shared" si="14"/>
        <v>8.904877825873829E-2</v>
      </c>
      <c r="S34" s="168">
        <f>S26-SUM(S27:S33)</f>
        <v>56880</v>
      </c>
      <c r="T34" s="168">
        <f>T26-SUM(T27:T33)</f>
        <v>67058</v>
      </c>
      <c r="U34" s="168">
        <f>U26-SUM(U27:U33)</f>
        <v>79465</v>
      </c>
      <c r="V34" s="168">
        <f>V26-SUM(V27:V33)</f>
        <v>93136</v>
      </c>
      <c r="W34" s="168">
        <f>W26-SUM(W27:W33)</f>
        <v>86399</v>
      </c>
      <c r="X34" s="169">
        <f t="shared" si="17"/>
        <v>-7.2335079883181552E-2</v>
      </c>
      <c r="Y34" s="169">
        <f t="shared" si="18"/>
        <v>8.3491492273082182E-2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39616</v>
      </c>
      <c r="D36" s="175">
        <f t="shared" si="22"/>
        <v>1477</v>
      </c>
      <c r="E36" s="175">
        <f t="shared" si="22"/>
        <v>35453</v>
      </c>
      <c r="F36" s="175">
        <f t="shared" si="22"/>
        <v>49948</v>
      </c>
      <c r="G36" s="175">
        <f t="shared" si="22"/>
        <v>49345</v>
      </c>
      <c r="H36" s="175">
        <f t="shared" si="22"/>
        <v>51360</v>
      </c>
      <c r="I36" s="176">
        <f>IFERROR(H36/G36-1,"-")</f>
        <v>4.083493768365587E-2</v>
      </c>
      <c r="J36" s="176">
        <f t="shared" ref="J36:J48" si="23">H36/H$8</f>
        <v>0.26708685002886162</v>
      </c>
      <c r="K36" s="175">
        <f t="shared" ref="K36:P36" si="24">K37+K40</f>
        <v>107490</v>
      </c>
      <c r="L36" s="175">
        <f t="shared" si="24"/>
        <v>7546</v>
      </c>
      <c r="M36" s="175">
        <f t="shared" si="24"/>
        <v>116535</v>
      </c>
      <c r="N36" s="175">
        <f t="shared" si="24"/>
        <v>142792</v>
      </c>
      <c r="O36" s="175">
        <f t="shared" si="24"/>
        <v>156369</v>
      </c>
      <c r="P36" s="175">
        <f t="shared" si="24"/>
        <v>165684</v>
      </c>
      <c r="Q36" s="176">
        <f>IFERROR(P36/O36-1,"-")</f>
        <v>5.9570631007424657E-2</v>
      </c>
      <c r="R36" s="176">
        <f t="shared" ref="R36:R48" si="25">P36/P$8</f>
        <v>0.19665126458855325</v>
      </c>
      <c r="S36" s="175">
        <f>S37+S40</f>
        <v>147106</v>
      </c>
      <c r="T36" s="175">
        <f>T37+T40</f>
        <v>151988</v>
      </c>
      <c r="U36" s="175">
        <f>U37+U40</f>
        <v>192740</v>
      </c>
      <c r="V36" s="175">
        <f>V37+V40</f>
        <v>205714</v>
      </c>
      <c r="W36" s="175">
        <f>W37+W40</f>
        <v>217044</v>
      </c>
      <c r="X36" s="176">
        <f>IFERROR(W36/V36-1,"-")</f>
        <v>5.50764653839797E-2</v>
      </c>
      <c r="Y36" s="176">
        <f>W36/W$8</f>
        <v>0.2097400137607941</v>
      </c>
    </row>
    <row r="37" spans="1:25" x14ac:dyDescent="0.25">
      <c r="A37" s="56"/>
      <c r="B37" s="158" t="s">
        <v>97</v>
      </c>
      <c r="C37" s="159">
        <v>2530</v>
      </c>
      <c r="D37" s="159">
        <v>582</v>
      </c>
      <c r="E37" s="159">
        <v>2257</v>
      </c>
      <c r="F37" s="159">
        <v>4171</v>
      </c>
      <c r="G37" s="159">
        <v>4077</v>
      </c>
      <c r="H37" s="159">
        <v>3734</v>
      </c>
      <c r="I37" s="160">
        <f>IFERROR(H37/G37-1,"-")</f>
        <v>-8.4130488103998036E-2</v>
      </c>
      <c r="J37" s="160">
        <f t="shared" si="23"/>
        <v>1.9417879634107658E-2</v>
      </c>
      <c r="K37" s="159">
        <v>7136</v>
      </c>
      <c r="L37" s="159">
        <v>1996</v>
      </c>
      <c r="M37" s="159">
        <v>8798</v>
      </c>
      <c r="N37" s="159">
        <v>8012</v>
      </c>
      <c r="O37" s="159">
        <v>8933</v>
      </c>
      <c r="P37" s="159">
        <v>8909</v>
      </c>
      <c r="Q37" s="160">
        <f>IFERROR(P37/O37-1,"-")</f>
        <v>-2.6866674129631951E-3</v>
      </c>
      <c r="R37" s="160">
        <f t="shared" si="25"/>
        <v>1.0574141837590962E-2</v>
      </c>
      <c r="S37" s="159">
        <v>9666</v>
      </c>
      <c r="T37" s="159">
        <v>11055</v>
      </c>
      <c r="U37" s="159">
        <v>12183</v>
      </c>
      <c r="V37" s="159">
        <v>13010</v>
      </c>
      <c r="W37" s="159">
        <v>12643</v>
      </c>
      <c r="X37" s="160">
        <f>IFERROR(W37/V37-1,"-")</f>
        <v>-2.8209069946195209E-2</v>
      </c>
      <c r="Y37" s="160">
        <f>W37/W$8</f>
        <v>1.2217536508623689E-2</v>
      </c>
    </row>
    <row r="38" spans="1:25" x14ac:dyDescent="0.25">
      <c r="A38" s="56"/>
      <c r="B38" s="162" t="s">
        <v>103</v>
      </c>
      <c r="C38" s="163">
        <v>1111</v>
      </c>
      <c r="D38" s="163">
        <v>475</v>
      </c>
      <c r="E38" s="163">
        <v>1676</v>
      </c>
      <c r="F38" s="163">
        <v>1884</v>
      </c>
      <c r="G38" s="163">
        <v>2924</v>
      </c>
      <c r="H38" s="163">
        <v>2044</v>
      </c>
      <c r="I38" s="164">
        <f>IFERROR(H38/G38-1,"-")</f>
        <v>-0.30095759233926134</v>
      </c>
      <c r="J38" s="164">
        <f t="shared" si="23"/>
        <v>1.0629390994139273E-2</v>
      </c>
      <c r="K38" s="163">
        <v>954</v>
      </c>
      <c r="L38" s="163">
        <v>853</v>
      </c>
      <c r="M38" s="163">
        <v>1768</v>
      </c>
      <c r="N38" s="163">
        <v>985</v>
      </c>
      <c r="O38" s="163">
        <v>1269</v>
      </c>
      <c r="P38" s="163">
        <v>1968</v>
      </c>
      <c r="Q38" s="164">
        <f>IFERROR(P38/O38-1,"-")</f>
        <v>0.55082742316784872</v>
      </c>
      <c r="R38" s="164">
        <f t="shared" si="25"/>
        <v>2.3358301870444508E-3</v>
      </c>
      <c r="S38" s="163">
        <v>2065</v>
      </c>
      <c r="T38" s="163">
        <v>3444</v>
      </c>
      <c r="U38" s="163">
        <v>2869</v>
      </c>
      <c r="V38" s="163">
        <v>4193</v>
      </c>
      <c r="W38" s="163">
        <v>4012</v>
      </c>
      <c r="X38" s="164">
        <f>IFERROR(W38/V38-1,"-")</f>
        <v>-4.3167183400906306E-2</v>
      </c>
      <c r="Y38" s="164">
        <f>W38/W$8</f>
        <v>3.8769877776317517E-3</v>
      </c>
    </row>
    <row r="39" spans="1:25" x14ac:dyDescent="0.25">
      <c r="A39" s="56"/>
      <c r="B39" s="162" t="s">
        <v>100</v>
      </c>
      <c r="C39" s="163">
        <v>1419</v>
      </c>
      <c r="D39" s="163">
        <v>107</v>
      </c>
      <c r="E39" s="163">
        <v>581</v>
      </c>
      <c r="F39" s="163">
        <v>2287</v>
      </c>
      <c r="G39" s="163">
        <v>1153</v>
      </c>
      <c r="H39" s="163">
        <v>1690</v>
      </c>
      <c r="I39" s="164">
        <f>IFERROR(H39/G39-1,"-")</f>
        <v>0.46574154379878574</v>
      </c>
      <c r="J39" s="164">
        <f t="shared" si="23"/>
        <v>8.7884886399683827E-3</v>
      </c>
      <c r="K39" s="163">
        <v>6182</v>
      </c>
      <c r="L39" s="163">
        <v>1143</v>
      </c>
      <c r="M39" s="163">
        <v>7030</v>
      </c>
      <c r="N39" s="163">
        <v>7027</v>
      </c>
      <c r="O39" s="163">
        <v>7664</v>
      </c>
      <c r="P39" s="163">
        <v>6941</v>
      </c>
      <c r="Q39" s="164">
        <f>IFERROR(P39/O39-1,"-")</f>
        <v>-9.433716075156573E-2</v>
      </c>
      <c r="R39" s="164">
        <f t="shared" si="25"/>
        <v>8.2383116505465107E-3</v>
      </c>
      <c r="S39" s="163">
        <v>7601</v>
      </c>
      <c r="T39" s="163">
        <v>7611</v>
      </c>
      <c r="U39" s="163">
        <v>9314</v>
      </c>
      <c r="V39" s="163">
        <v>8817</v>
      </c>
      <c r="W39" s="163">
        <v>8631</v>
      </c>
      <c r="X39" s="164">
        <f>IFERROR(W39/V39-1,"-")</f>
        <v>-2.1095610751956428E-2</v>
      </c>
      <c r="Y39" s="164">
        <f>W39/W$8</f>
        <v>8.3405487309919368E-3</v>
      </c>
    </row>
    <row r="40" spans="1:25" x14ac:dyDescent="0.25">
      <c r="A40" s="56"/>
      <c r="B40" s="158" t="s">
        <v>107</v>
      </c>
      <c r="C40" s="159">
        <v>37086</v>
      </c>
      <c r="D40" s="159">
        <v>895</v>
      </c>
      <c r="E40" s="159">
        <v>33196</v>
      </c>
      <c r="F40" s="159">
        <v>45777</v>
      </c>
      <c r="G40" s="159">
        <v>45268</v>
      </c>
      <c r="H40" s="159">
        <v>47626</v>
      </c>
      <c r="I40" s="160">
        <f>IFERROR(H40/G40-1,"-")</f>
        <v>5.2089776442520108E-2</v>
      </c>
      <c r="J40" s="160">
        <f t="shared" si="23"/>
        <v>0.24766897039475394</v>
      </c>
      <c r="K40" s="159">
        <v>100354</v>
      </c>
      <c r="L40" s="159">
        <v>5550</v>
      </c>
      <c r="M40" s="159">
        <v>107737</v>
      </c>
      <c r="N40" s="159">
        <v>134780</v>
      </c>
      <c r="O40" s="159">
        <v>147436</v>
      </c>
      <c r="P40" s="159">
        <v>156775</v>
      </c>
      <c r="Q40" s="160">
        <f>IFERROR(P40/O40-1,"-")</f>
        <v>6.334273854418182E-2</v>
      </c>
      <c r="R40" s="160">
        <f t="shared" si="25"/>
        <v>0.18607712275096228</v>
      </c>
      <c r="S40" s="159">
        <v>137440</v>
      </c>
      <c r="T40" s="159">
        <v>140933</v>
      </c>
      <c r="U40" s="159">
        <v>180557</v>
      </c>
      <c r="V40" s="159">
        <v>192704</v>
      </c>
      <c r="W40" s="159">
        <v>204401</v>
      </c>
      <c r="X40" s="160">
        <f>IFERROR(W40/V40-1,"-")</f>
        <v>6.0699310860179434E-2</v>
      </c>
      <c r="Y40" s="160">
        <f>W40/W$8</f>
        <v>0.19752247725217043</v>
      </c>
    </row>
    <row r="41" spans="1:25" s="56" customFormat="1" x14ac:dyDescent="0.25">
      <c r="B41" s="162" t="s">
        <v>110</v>
      </c>
      <c r="C41" s="163">
        <v>18060</v>
      </c>
      <c r="D41" s="163">
        <v>33</v>
      </c>
      <c r="E41" s="163">
        <v>12846</v>
      </c>
      <c r="F41" s="163">
        <v>16722</v>
      </c>
      <c r="G41" s="163">
        <v>16683</v>
      </c>
      <c r="H41" s="163">
        <v>17150</v>
      </c>
      <c r="I41" s="164">
        <f t="shared" ref="I41:I48" si="26">IFERROR(H41/G41-1,"-")</f>
        <v>2.799256728406152E-2</v>
      </c>
      <c r="J41" s="164">
        <f t="shared" si="23"/>
        <v>8.9184958683702811E-2</v>
      </c>
      <c r="K41" s="163">
        <v>48199</v>
      </c>
      <c r="L41" s="163">
        <v>254</v>
      </c>
      <c r="M41" s="163">
        <v>47085</v>
      </c>
      <c r="N41" s="163">
        <v>61148</v>
      </c>
      <c r="O41" s="163">
        <v>69535</v>
      </c>
      <c r="P41" s="163">
        <v>74959</v>
      </c>
      <c r="Q41" s="164">
        <f t="shared" ref="Q41:Q48" si="27">IFERROR(P41/O41-1,"-")</f>
        <v>7.8003882936650504E-2</v>
      </c>
      <c r="R41" s="164">
        <f t="shared" si="25"/>
        <v>8.896925558468749E-2</v>
      </c>
      <c r="S41" s="163">
        <v>66259</v>
      </c>
      <c r="T41" s="163">
        <v>59931</v>
      </c>
      <c r="U41" s="163">
        <v>77870</v>
      </c>
      <c r="V41" s="163">
        <v>86218</v>
      </c>
      <c r="W41" s="163">
        <v>92109</v>
      </c>
      <c r="X41" s="164">
        <f t="shared" ref="X41:X48" si="28">IFERROR(W41/V41-1,"-")</f>
        <v>6.832679950822329E-2</v>
      </c>
      <c r="Y41" s="164">
        <f t="shared" ref="Y41:Y48" si="29">W41/W$8</f>
        <v>8.9009338786112419E-2</v>
      </c>
    </row>
    <row r="42" spans="1:25" s="56" customFormat="1" x14ac:dyDescent="0.25">
      <c r="B42" s="162" t="s">
        <v>113</v>
      </c>
      <c r="C42" s="163">
        <v>2861</v>
      </c>
      <c r="D42" s="163">
        <v>54</v>
      </c>
      <c r="E42" s="163">
        <v>1608</v>
      </c>
      <c r="F42" s="163">
        <v>3471</v>
      </c>
      <c r="G42" s="163">
        <v>3531</v>
      </c>
      <c r="H42" s="163">
        <v>3518</v>
      </c>
      <c r="I42" s="164">
        <f t="shared" si="26"/>
        <v>-3.6816765788728611E-3</v>
      </c>
      <c r="J42" s="164">
        <f t="shared" si="23"/>
        <v>1.8294617180715247E-2</v>
      </c>
      <c r="K42" s="163">
        <v>5618</v>
      </c>
      <c r="L42" s="163">
        <v>624</v>
      </c>
      <c r="M42" s="163">
        <v>5356</v>
      </c>
      <c r="N42" s="163">
        <v>7206</v>
      </c>
      <c r="O42" s="163">
        <v>6657</v>
      </c>
      <c r="P42" s="163">
        <v>6033</v>
      </c>
      <c r="Q42" s="164">
        <f t="shared" si="27"/>
        <v>-9.3735917079765696E-2</v>
      </c>
      <c r="R42" s="164">
        <f t="shared" si="25"/>
        <v>7.1606013813207171E-3</v>
      </c>
      <c r="S42" s="163">
        <v>8479</v>
      </c>
      <c r="T42" s="163">
        <v>6964</v>
      </c>
      <c r="U42" s="163">
        <v>10677</v>
      </c>
      <c r="V42" s="163">
        <v>10188</v>
      </c>
      <c r="W42" s="163">
        <v>9551</v>
      </c>
      <c r="X42" s="164">
        <f t="shared" si="28"/>
        <v>-6.2524538672948604E-2</v>
      </c>
      <c r="Y42" s="164">
        <f t="shared" si="29"/>
        <v>9.2295887996412911E-3</v>
      </c>
    </row>
    <row r="43" spans="1:25" x14ac:dyDescent="0.25">
      <c r="A43" s="56"/>
      <c r="B43" s="162" t="s">
        <v>116</v>
      </c>
      <c r="C43" s="163">
        <v>1616</v>
      </c>
      <c r="D43" s="163">
        <v>61</v>
      </c>
      <c r="E43" s="163">
        <v>1072</v>
      </c>
      <c r="F43" s="163">
        <v>1967</v>
      </c>
      <c r="G43" s="163">
        <v>1732</v>
      </c>
      <c r="H43" s="163">
        <v>2022</v>
      </c>
      <c r="I43" s="164">
        <f t="shared" si="26"/>
        <v>0.16743648960739033</v>
      </c>
      <c r="J43" s="164">
        <f t="shared" si="23"/>
        <v>1.0514984633145603E-2</v>
      </c>
      <c r="K43" s="163">
        <v>2576</v>
      </c>
      <c r="L43" s="163">
        <v>1041</v>
      </c>
      <c r="M43" s="163">
        <v>3029</v>
      </c>
      <c r="N43" s="163">
        <v>3126</v>
      </c>
      <c r="O43" s="163">
        <v>3098</v>
      </c>
      <c r="P43" s="163">
        <v>3765</v>
      </c>
      <c r="Q43" s="164">
        <f t="shared" si="27"/>
        <v>0.21530019367333764</v>
      </c>
      <c r="R43" s="164">
        <f t="shared" si="25"/>
        <v>4.4686995194219295E-3</v>
      </c>
      <c r="S43" s="163">
        <v>4192</v>
      </c>
      <c r="T43" s="163">
        <v>4101</v>
      </c>
      <c r="U43" s="163">
        <v>5093</v>
      </c>
      <c r="V43" s="163">
        <v>4830</v>
      </c>
      <c r="W43" s="163">
        <v>5787</v>
      </c>
      <c r="X43" s="164">
        <f t="shared" si="28"/>
        <v>0.19813664596273295</v>
      </c>
      <c r="Y43" s="164">
        <f t="shared" si="29"/>
        <v>5.5922553013845831E-3</v>
      </c>
    </row>
    <row r="44" spans="1:25" x14ac:dyDescent="0.25">
      <c r="A44" s="56"/>
      <c r="B44" s="162" t="s">
        <v>123</v>
      </c>
      <c r="C44" s="163">
        <v>711</v>
      </c>
      <c r="D44" s="163">
        <v>6</v>
      </c>
      <c r="E44" s="163">
        <v>862</v>
      </c>
      <c r="F44" s="163">
        <v>974</v>
      </c>
      <c r="G44" s="163">
        <v>972</v>
      </c>
      <c r="H44" s="163">
        <v>964</v>
      </c>
      <c r="I44" s="164">
        <f t="shared" si="26"/>
        <v>-8.2304526748970819E-3</v>
      </c>
      <c r="J44" s="164">
        <f t="shared" si="23"/>
        <v>5.0130787271772314E-3</v>
      </c>
      <c r="K44" s="163">
        <v>4692</v>
      </c>
      <c r="L44" s="163">
        <v>84</v>
      </c>
      <c r="M44" s="163">
        <v>5729</v>
      </c>
      <c r="N44" s="163">
        <v>6163</v>
      </c>
      <c r="O44" s="163">
        <v>6577</v>
      </c>
      <c r="P44" s="163">
        <v>6612</v>
      </c>
      <c r="Q44" s="164">
        <f t="shared" si="27"/>
        <v>5.3215751862552008E-3</v>
      </c>
      <c r="R44" s="164">
        <f t="shared" si="25"/>
        <v>7.8478197137895871E-3</v>
      </c>
      <c r="S44" s="163">
        <v>5403</v>
      </c>
      <c r="T44" s="163">
        <v>6591</v>
      </c>
      <c r="U44" s="163">
        <v>7137</v>
      </c>
      <c r="V44" s="163">
        <v>7549</v>
      </c>
      <c r="W44" s="163">
        <v>7576</v>
      </c>
      <c r="X44" s="164">
        <f t="shared" si="28"/>
        <v>3.5766326665782611E-3</v>
      </c>
      <c r="Y44" s="164">
        <f t="shared" si="29"/>
        <v>7.321051695747296E-3</v>
      </c>
    </row>
    <row r="45" spans="1:25" x14ac:dyDescent="0.25">
      <c r="A45" s="56"/>
      <c r="B45" s="162" t="s">
        <v>119</v>
      </c>
      <c r="C45" s="163">
        <v>694</v>
      </c>
      <c r="D45" s="163">
        <v>14</v>
      </c>
      <c r="E45" s="163">
        <v>441</v>
      </c>
      <c r="F45" s="163">
        <v>677</v>
      </c>
      <c r="G45" s="163">
        <v>701</v>
      </c>
      <c r="H45" s="163">
        <v>698</v>
      </c>
      <c r="I45" s="164">
        <f t="shared" si="26"/>
        <v>-4.2796005706133844E-3</v>
      </c>
      <c r="J45" s="164">
        <f t="shared" si="23"/>
        <v>3.6298018169810243E-3</v>
      </c>
      <c r="K45" s="163">
        <v>6876</v>
      </c>
      <c r="L45" s="163">
        <v>105</v>
      </c>
      <c r="M45" s="163">
        <v>6469</v>
      </c>
      <c r="N45" s="163">
        <v>7550</v>
      </c>
      <c r="O45" s="163">
        <v>8530</v>
      </c>
      <c r="P45" s="163">
        <v>6514</v>
      </c>
      <c r="Q45" s="164">
        <f t="shared" si="27"/>
        <v>-0.23634232121922627</v>
      </c>
      <c r="R45" s="164">
        <f t="shared" si="25"/>
        <v>7.7315029666705044E-3</v>
      </c>
      <c r="S45" s="163">
        <v>7570</v>
      </c>
      <c r="T45" s="163">
        <v>6910</v>
      </c>
      <c r="U45" s="163">
        <v>8227</v>
      </c>
      <c r="V45" s="163">
        <v>9231</v>
      </c>
      <c r="W45" s="163">
        <v>7212</v>
      </c>
      <c r="X45" s="164">
        <f t="shared" si="28"/>
        <v>-0.21871953201169969</v>
      </c>
      <c r="Y45" s="164">
        <f t="shared" si="29"/>
        <v>6.9693010598903772E-3</v>
      </c>
    </row>
    <row r="46" spans="1:25" x14ac:dyDescent="0.25">
      <c r="A46" s="56"/>
      <c r="B46" s="162" t="s">
        <v>128</v>
      </c>
      <c r="C46" s="163">
        <v>1093</v>
      </c>
      <c r="D46" s="163">
        <v>0</v>
      </c>
      <c r="E46" s="163">
        <v>1020</v>
      </c>
      <c r="F46" s="163">
        <v>1223</v>
      </c>
      <c r="G46" s="163">
        <v>697</v>
      </c>
      <c r="H46" s="163">
        <v>1051</v>
      </c>
      <c r="I46" s="164">
        <f t="shared" si="26"/>
        <v>0.50789096126255373</v>
      </c>
      <c r="J46" s="164">
        <f t="shared" si="23"/>
        <v>5.4655038820158397E-3</v>
      </c>
      <c r="K46" s="163">
        <v>2222</v>
      </c>
      <c r="L46" s="163">
        <v>87</v>
      </c>
      <c r="M46" s="163">
        <v>2469</v>
      </c>
      <c r="N46" s="163">
        <v>3681</v>
      </c>
      <c r="O46" s="163">
        <v>3331</v>
      </c>
      <c r="P46" s="163">
        <v>3774</v>
      </c>
      <c r="Q46" s="164">
        <f t="shared" si="27"/>
        <v>0.13299309516661673</v>
      </c>
      <c r="R46" s="164">
        <f t="shared" si="25"/>
        <v>4.4793816696675594E-3</v>
      </c>
      <c r="S46" s="163">
        <v>3315</v>
      </c>
      <c r="T46" s="163">
        <v>3489</v>
      </c>
      <c r="U46" s="163">
        <v>4904</v>
      </c>
      <c r="V46" s="163">
        <v>4028</v>
      </c>
      <c r="W46" s="163">
        <v>4825</v>
      </c>
      <c r="X46" s="164">
        <f t="shared" si="28"/>
        <v>0.1978649453823238</v>
      </c>
      <c r="Y46" s="164">
        <f t="shared" si="29"/>
        <v>4.6626286209055842E-3</v>
      </c>
    </row>
    <row r="47" spans="1:25" x14ac:dyDescent="0.25">
      <c r="A47" s="56"/>
      <c r="B47" s="162" t="s">
        <v>131</v>
      </c>
      <c r="C47" s="163">
        <v>1061</v>
      </c>
      <c r="D47" s="163">
        <v>2</v>
      </c>
      <c r="E47" s="163">
        <v>586</v>
      </c>
      <c r="F47" s="163">
        <v>798</v>
      </c>
      <c r="G47" s="163">
        <v>756</v>
      </c>
      <c r="H47" s="163">
        <v>580</v>
      </c>
      <c r="I47" s="164">
        <f t="shared" si="26"/>
        <v>-0.23280423280423279</v>
      </c>
      <c r="J47" s="164">
        <f t="shared" si="23"/>
        <v>3.0161676989240603E-3</v>
      </c>
      <c r="K47" s="163">
        <v>3677</v>
      </c>
      <c r="L47" s="163">
        <v>569</v>
      </c>
      <c r="M47" s="163">
        <v>2602</v>
      </c>
      <c r="N47" s="163">
        <v>3840</v>
      </c>
      <c r="O47" s="163">
        <v>4055</v>
      </c>
      <c r="P47" s="163">
        <v>3329</v>
      </c>
      <c r="Q47" s="164">
        <f t="shared" si="27"/>
        <v>-0.17903822441430328</v>
      </c>
      <c r="R47" s="164">
        <f t="shared" si="25"/>
        <v>3.9512086853002934E-3</v>
      </c>
      <c r="S47" s="163">
        <v>4738</v>
      </c>
      <c r="T47" s="163">
        <v>3188</v>
      </c>
      <c r="U47" s="163">
        <v>4638</v>
      </c>
      <c r="V47" s="163">
        <v>4811</v>
      </c>
      <c r="W47" s="163">
        <v>3909</v>
      </c>
      <c r="X47" s="164">
        <f t="shared" si="28"/>
        <v>-0.18748700893785075</v>
      </c>
      <c r="Y47" s="164">
        <f t="shared" si="29"/>
        <v>3.7774539438590522E-3</v>
      </c>
    </row>
    <row r="48" spans="1:25" x14ac:dyDescent="0.25">
      <c r="A48" s="56"/>
      <c r="B48" s="167" t="s">
        <v>145</v>
      </c>
      <c r="C48" s="168">
        <f t="shared" ref="C48" si="30">C40-SUM(C41:C47)</f>
        <v>10990</v>
      </c>
      <c r="D48" s="168">
        <f t="shared" ref="D48:H48" si="31">D40-SUM(D41:D47)</f>
        <v>725</v>
      </c>
      <c r="E48" s="168">
        <f t="shared" si="31"/>
        <v>14761</v>
      </c>
      <c r="F48" s="168">
        <f t="shared" si="31"/>
        <v>19945</v>
      </c>
      <c r="G48" s="168">
        <f t="shared" si="31"/>
        <v>20196</v>
      </c>
      <c r="H48" s="168">
        <f t="shared" si="31"/>
        <v>21643</v>
      </c>
      <c r="I48" s="169">
        <f t="shared" si="26"/>
        <v>7.1647851059615686E-2</v>
      </c>
      <c r="J48" s="169">
        <f t="shared" si="23"/>
        <v>0.11254985777209213</v>
      </c>
      <c r="K48" s="168">
        <f t="shared" ref="K48:P48" si="32">K40-SUM(K41:K47)</f>
        <v>26494</v>
      </c>
      <c r="L48" s="168">
        <f t="shared" si="32"/>
        <v>2786</v>
      </c>
      <c r="M48" s="168">
        <f t="shared" si="32"/>
        <v>34998</v>
      </c>
      <c r="N48" s="168">
        <f t="shared" si="32"/>
        <v>42066</v>
      </c>
      <c r="O48" s="168">
        <f t="shared" si="32"/>
        <v>45653</v>
      </c>
      <c r="P48" s="168">
        <f t="shared" si="32"/>
        <v>51789</v>
      </c>
      <c r="Q48" s="169">
        <f t="shared" si="27"/>
        <v>0.13440518695375991</v>
      </c>
      <c r="R48" s="169">
        <f t="shared" si="25"/>
        <v>6.1468653230104198E-2</v>
      </c>
      <c r="S48" s="168">
        <f>S40-SUM(S41:S47)</f>
        <v>37484</v>
      </c>
      <c r="T48" s="168">
        <f>T40-SUM(T41:T47)</f>
        <v>49759</v>
      </c>
      <c r="U48" s="168">
        <f>U40-SUM(U41:U47)</f>
        <v>62011</v>
      </c>
      <c r="V48" s="168">
        <f>V40-SUM(V41:V47)</f>
        <v>65849</v>
      </c>
      <c r="W48" s="168">
        <f>W40-SUM(W41:W47)</f>
        <v>73432</v>
      </c>
      <c r="X48" s="169">
        <f t="shared" si="28"/>
        <v>0.11515740557943177</v>
      </c>
      <c r="Y48" s="169">
        <f t="shared" si="29"/>
        <v>7.0960859044629815E-2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1769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8929</v>
      </c>
      <c r="U50" s="175">
        <f>U51+U54</f>
        <v>16128</v>
      </c>
      <c r="V50" s="175">
        <f>V51+V54</f>
        <v>14923</v>
      </c>
      <c r="W50" s="175">
        <f>W51+W54</f>
        <v>12395</v>
      </c>
      <c r="X50" s="176">
        <f>IFERROR(W50/V50-1,"-")</f>
        <v>-0.16940293506667559</v>
      </c>
      <c r="Y50" s="176">
        <f>W50/W$8</f>
        <v>1.1977882229248645E-2</v>
      </c>
    </row>
    <row r="51" spans="1:25" x14ac:dyDescent="0.25">
      <c r="A51" s="56"/>
      <c r="B51" s="158" t="s">
        <v>97</v>
      </c>
      <c r="C51" s="159">
        <v>0</v>
      </c>
      <c r="D51" s="159">
        <v>312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750</v>
      </c>
      <c r="U51" s="159">
        <v>6601</v>
      </c>
      <c r="V51" s="159">
        <v>3793</v>
      </c>
      <c r="W51" s="159">
        <v>2191</v>
      </c>
      <c r="X51" s="160">
        <f>IFERROR(W51/V51-1,"-")</f>
        <v>-0.42235697337200107</v>
      </c>
      <c r="Y51" s="160">
        <f>W51/W$8</f>
        <v>2.1172682504464529E-3</v>
      </c>
    </row>
    <row r="52" spans="1:25" x14ac:dyDescent="0.25">
      <c r="A52" s="56"/>
      <c r="B52" s="162" t="s">
        <v>103</v>
      </c>
      <c r="C52" s="163">
        <v>0</v>
      </c>
      <c r="D52" s="163">
        <v>116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199</v>
      </c>
      <c r="U52" s="163">
        <v>4795</v>
      </c>
      <c r="V52" s="163">
        <v>2362</v>
      </c>
      <c r="W52" s="163">
        <v>1288</v>
      </c>
      <c r="X52" s="164">
        <f>IFERROR(W52/V52-1,"-")</f>
        <v>-0.45469940728196445</v>
      </c>
      <c r="Y52" s="164">
        <f>W52/W$8</f>
        <v>1.2446560961090968E-3</v>
      </c>
    </row>
    <row r="53" spans="1:25" x14ac:dyDescent="0.25">
      <c r="A53" s="56"/>
      <c r="B53" s="162" t="s">
        <v>100</v>
      </c>
      <c r="C53" s="163">
        <v>0</v>
      </c>
      <c r="D53" s="163">
        <v>196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551</v>
      </c>
      <c r="U53" s="163">
        <v>1806</v>
      </c>
      <c r="V53" s="163">
        <v>1431</v>
      </c>
      <c r="W53" s="163">
        <v>903</v>
      </c>
      <c r="X53" s="164">
        <f>IFERROR(W53/V53-1,"-")</f>
        <v>-0.36897274633123689</v>
      </c>
      <c r="Y53" s="164">
        <f>W53/W$8</f>
        <v>8.7261215433735587E-4</v>
      </c>
    </row>
    <row r="54" spans="1:25" x14ac:dyDescent="0.25">
      <c r="A54" s="56"/>
      <c r="B54" s="158" t="s">
        <v>107</v>
      </c>
      <c r="C54" s="159">
        <v>0</v>
      </c>
      <c r="D54" s="159">
        <v>1457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8179</v>
      </c>
      <c r="U54" s="159">
        <v>9527</v>
      </c>
      <c r="V54" s="159">
        <v>11130</v>
      </c>
      <c r="W54" s="159">
        <v>10204</v>
      </c>
      <c r="X54" s="160">
        <f>IFERROR(W54/V54-1,"-")</f>
        <v>-8.3198562443845492E-2</v>
      </c>
      <c r="Y54" s="160">
        <f>W54/W$8</f>
        <v>9.8606139788021928E-3</v>
      </c>
    </row>
    <row r="55" spans="1:25" s="56" customFormat="1" x14ac:dyDescent="0.25">
      <c r="B55" s="162" t="s">
        <v>110</v>
      </c>
      <c r="C55" s="163">
        <v>0</v>
      </c>
      <c r="D55" s="163">
        <v>30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2645</v>
      </c>
      <c r="U55" s="163">
        <v>2668</v>
      </c>
      <c r="V55" s="163">
        <v>2934</v>
      </c>
      <c r="W55" s="163">
        <v>3387</v>
      </c>
      <c r="X55" s="164">
        <f t="shared" ref="X55:X62" si="39">IFERROR(W55/V55-1,"-")</f>
        <v>0.15439672801635984</v>
      </c>
      <c r="Y55" s="164">
        <f t="shared" ref="Y55:Y62" si="40">W55/W$8</f>
        <v>3.2730203396906139E-3</v>
      </c>
    </row>
    <row r="56" spans="1:25" s="56" customFormat="1" x14ac:dyDescent="0.25">
      <c r="B56" s="162" t="s">
        <v>113</v>
      </c>
      <c r="C56" s="163">
        <v>0</v>
      </c>
      <c r="D56" s="163">
        <v>629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2204</v>
      </c>
      <c r="U56" s="163">
        <v>1893</v>
      </c>
      <c r="V56" s="163">
        <v>2683</v>
      </c>
      <c r="W56" s="163">
        <v>2315</v>
      </c>
      <c r="X56" s="164">
        <f t="shared" si="39"/>
        <v>-0.13715989563920983</v>
      </c>
      <c r="Y56" s="164">
        <f t="shared" si="40"/>
        <v>2.2370953901339743E-3</v>
      </c>
    </row>
    <row r="57" spans="1:25" x14ac:dyDescent="0.25">
      <c r="A57" s="56"/>
      <c r="B57" s="162" t="s">
        <v>116</v>
      </c>
      <c r="C57" s="163">
        <v>0</v>
      </c>
      <c r="D57" s="163">
        <v>213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521</v>
      </c>
      <c r="U57" s="163">
        <v>948</v>
      </c>
      <c r="V57" s="163">
        <v>876</v>
      </c>
      <c r="W57" s="163">
        <v>588</v>
      </c>
      <c r="X57" s="164">
        <f t="shared" si="39"/>
        <v>-0.32876712328767121</v>
      </c>
      <c r="Y57" s="164">
        <f t="shared" si="40"/>
        <v>5.682125656150225E-4</v>
      </c>
    </row>
    <row r="58" spans="1:25" x14ac:dyDescent="0.25">
      <c r="A58" s="56"/>
      <c r="B58" s="162" t="s">
        <v>123</v>
      </c>
      <c r="C58" s="163">
        <v>0</v>
      </c>
      <c r="D58" s="163">
        <v>24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273</v>
      </c>
      <c r="U58" s="163">
        <v>245</v>
      </c>
      <c r="V58" s="163">
        <v>411</v>
      </c>
      <c r="W58" s="163">
        <v>331</v>
      </c>
      <c r="X58" s="164">
        <f t="shared" si="39"/>
        <v>-0.194647201946472</v>
      </c>
      <c r="Y58" s="164">
        <f t="shared" si="40"/>
        <v>3.198611551336266E-4</v>
      </c>
    </row>
    <row r="59" spans="1:25" x14ac:dyDescent="0.25">
      <c r="A59" s="56"/>
      <c r="B59" s="162" t="s">
        <v>119</v>
      </c>
      <c r="C59" s="163">
        <v>0</v>
      </c>
      <c r="D59" s="163">
        <v>38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253</v>
      </c>
      <c r="U59" s="163">
        <v>227</v>
      </c>
      <c r="V59" s="163">
        <v>331</v>
      </c>
      <c r="W59" s="163">
        <v>312</v>
      </c>
      <c r="X59" s="164">
        <f t="shared" si="39"/>
        <v>-5.7401812688821718E-2</v>
      </c>
      <c r="Y59" s="164">
        <f t="shared" si="40"/>
        <v>3.0150054502021598E-4</v>
      </c>
    </row>
    <row r="60" spans="1:25" x14ac:dyDescent="0.25">
      <c r="A60" s="56"/>
      <c r="B60" s="162" t="s">
        <v>128</v>
      </c>
      <c r="C60" s="163">
        <v>0</v>
      </c>
      <c r="D60" s="163">
        <v>11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39</v>
      </c>
      <c r="U60" s="163">
        <v>129</v>
      </c>
      <c r="V60" s="163">
        <v>76</v>
      </c>
      <c r="W60" s="163">
        <v>143</v>
      </c>
      <c r="X60" s="164">
        <f t="shared" si="39"/>
        <v>0.88157894736842102</v>
      </c>
      <c r="Y60" s="164">
        <f t="shared" si="40"/>
        <v>1.3818774980093234E-4</v>
      </c>
    </row>
    <row r="61" spans="1:25" x14ac:dyDescent="0.25">
      <c r="A61" s="56"/>
      <c r="B61" s="162" t="s">
        <v>131</v>
      </c>
      <c r="C61" s="163">
        <v>0</v>
      </c>
      <c r="D61" s="163">
        <v>10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79</v>
      </c>
      <c r="U61" s="163">
        <v>119</v>
      </c>
      <c r="V61" s="163">
        <v>75</v>
      </c>
      <c r="W61" s="163">
        <v>102</v>
      </c>
      <c r="X61" s="164">
        <f t="shared" si="39"/>
        <v>0.3600000000000001</v>
      </c>
      <c r="Y61" s="164">
        <f t="shared" si="40"/>
        <v>9.8567485871993687E-5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502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2165</v>
      </c>
      <c r="U62" s="168">
        <f>U54-SUM(U55:U61)</f>
        <v>3298</v>
      </c>
      <c r="V62" s="168">
        <f>V54-SUM(V55:V61)</f>
        <v>3744</v>
      </c>
      <c r="W62" s="168">
        <f>W54-SUM(W55:W61)</f>
        <v>3026</v>
      </c>
      <c r="X62" s="169">
        <f t="shared" si="39"/>
        <v>-0.19177350427350426</v>
      </c>
      <c r="Y62" s="169">
        <f t="shared" si="40"/>
        <v>2.9241687475358128E-3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5567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27741</v>
      </c>
      <c r="U64" s="175">
        <f>U65+U68</f>
        <v>50438</v>
      </c>
      <c r="V64" s="175">
        <f>V65+V68</f>
        <v>49581</v>
      </c>
      <c r="W64" s="175">
        <f>W65+W68</f>
        <v>36460</v>
      </c>
      <c r="X64" s="176">
        <f>IFERROR(W64/V64-1,"-")</f>
        <v>-0.26463766362114516</v>
      </c>
      <c r="Y64" s="176">
        <f>W64/W$8</f>
        <v>3.5233044459734214E-2</v>
      </c>
    </row>
    <row r="65" spans="1:25" x14ac:dyDescent="0.25">
      <c r="A65" s="56"/>
      <c r="B65" s="158" t="s">
        <v>97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3008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6128</v>
      </c>
      <c r="U65" s="159">
        <v>5696</v>
      </c>
      <c r="V65" s="159">
        <v>7703</v>
      </c>
      <c r="W65" s="159">
        <v>5974</v>
      </c>
      <c r="X65" s="160">
        <f>IFERROR(W65/V65-1,"-")</f>
        <v>-0.2244580033753083</v>
      </c>
      <c r="Y65" s="160">
        <f>W65/W$8</f>
        <v>5.7729623588165715E-3</v>
      </c>
    </row>
    <row r="66" spans="1:25" x14ac:dyDescent="0.25">
      <c r="A66" s="56"/>
      <c r="B66" s="162" t="s">
        <v>103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3008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3771</v>
      </c>
      <c r="U66" s="163">
        <v>4324</v>
      </c>
      <c r="V66" s="163">
        <v>3620</v>
      </c>
      <c r="W66" s="163">
        <v>1718</v>
      </c>
      <c r="X66" s="164">
        <f>IFERROR(W66/V66-1,"-")</f>
        <v>-0.52541436464088398</v>
      </c>
      <c r="Y66" s="164">
        <f>W66/W$8</f>
        <v>1.6601856934125997E-3</v>
      </c>
    </row>
    <row r="67" spans="1:25" x14ac:dyDescent="0.25">
      <c r="A67" s="56"/>
      <c r="B67" s="162" t="s">
        <v>100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2357</v>
      </c>
      <c r="U67" s="163">
        <v>1372</v>
      </c>
      <c r="V67" s="163">
        <v>4083</v>
      </c>
      <c r="W67" s="163">
        <v>4256</v>
      </c>
      <c r="X67" s="164">
        <f>IFERROR(W67/V67-1,"-")</f>
        <v>4.2370805780063581E-2</v>
      </c>
      <c r="Y67" s="164">
        <f>W67/W$8</f>
        <v>4.1127766654039718E-3</v>
      </c>
    </row>
    <row r="68" spans="1:25" x14ac:dyDescent="0.25">
      <c r="A68" s="56"/>
      <c r="B68" s="158" t="s">
        <v>107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2559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21613</v>
      </c>
      <c r="U68" s="159">
        <v>44742</v>
      </c>
      <c r="V68" s="159">
        <v>41878</v>
      </c>
      <c r="W68" s="159">
        <v>30486</v>
      </c>
      <c r="X68" s="160">
        <f>IFERROR(W68/V68-1,"-")</f>
        <v>-0.27202827260136586</v>
      </c>
      <c r="Y68" s="160">
        <f>W68/W$8</f>
        <v>2.9460082100917644E-2</v>
      </c>
    </row>
    <row r="69" spans="1:25" s="56" customFormat="1" x14ac:dyDescent="0.25">
      <c r="B69" s="162" t="s">
        <v>110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7316</v>
      </c>
      <c r="U69" s="163">
        <v>15428</v>
      </c>
      <c r="V69" s="163">
        <v>13017</v>
      </c>
      <c r="W69" s="163">
        <v>12146</v>
      </c>
      <c r="X69" s="164">
        <f t="shared" ref="X69:X76" si="50">IFERROR(W69/V69-1,"-")</f>
        <v>-6.6912499039717299E-2</v>
      </c>
      <c r="Y69" s="164">
        <f t="shared" ref="Y69:Y76" si="51">W69/W$8</f>
        <v>1.1737261601972896E-2</v>
      </c>
    </row>
    <row r="70" spans="1:25" s="56" customFormat="1" x14ac:dyDescent="0.25">
      <c r="B70" s="162" t="s">
        <v>113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690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2967</v>
      </c>
      <c r="U70" s="163">
        <v>2315</v>
      </c>
      <c r="V70" s="163">
        <v>3931</v>
      </c>
      <c r="W70" s="163">
        <v>3206</v>
      </c>
      <c r="X70" s="164">
        <f t="shared" si="50"/>
        <v>-0.18443144238107356</v>
      </c>
      <c r="Y70" s="164">
        <f t="shared" si="51"/>
        <v>3.0981113696628604E-3</v>
      </c>
    </row>
    <row r="71" spans="1:25" x14ac:dyDescent="0.25">
      <c r="A71" s="56"/>
      <c r="B71" s="162" t="s">
        <v>116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442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2635</v>
      </c>
      <c r="U71" s="163">
        <v>6510</v>
      </c>
      <c r="V71" s="163">
        <v>5012</v>
      </c>
      <c r="W71" s="163">
        <v>2335</v>
      </c>
      <c r="X71" s="164">
        <f t="shared" si="50"/>
        <v>-0.53411811652035124</v>
      </c>
      <c r="Y71" s="164">
        <f t="shared" si="51"/>
        <v>2.2564223481480908E-3</v>
      </c>
    </row>
    <row r="72" spans="1:25" x14ac:dyDescent="0.25">
      <c r="A72" s="56"/>
      <c r="B72" s="162" t="s">
        <v>123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24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493</v>
      </c>
      <c r="U72" s="163">
        <v>1008</v>
      </c>
      <c r="V72" s="163">
        <v>1487</v>
      </c>
      <c r="W72" s="163">
        <v>816</v>
      </c>
      <c r="X72" s="164">
        <f t="shared" si="50"/>
        <v>-0.45124411566913247</v>
      </c>
      <c r="Y72" s="164">
        <f t="shared" si="51"/>
        <v>7.885398869759495E-4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810</v>
      </c>
      <c r="U73" s="163">
        <v>710</v>
      </c>
      <c r="V73" s="163">
        <v>927</v>
      </c>
      <c r="W73" s="163">
        <v>853</v>
      </c>
      <c r="X73" s="164">
        <f t="shared" si="50"/>
        <v>-7.9827400215749744E-2</v>
      </c>
      <c r="Y73" s="164">
        <f t="shared" si="51"/>
        <v>8.2429475930206485E-4</v>
      </c>
    </row>
    <row r="74" spans="1:25" x14ac:dyDescent="0.25">
      <c r="A74" s="56"/>
      <c r="B74" s="162" t="s">
        <v>128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751</v>
      </c>
      <c r="U74" s="163">
        <v>2992</v>
      </c>
      <c r="V74" s="163">
        <v>1591</v>
      </c>
      <c r="W74" s="163">
        <v>674</v>
      </c>
      <c r="X74" s="164">
        <f t="shared" si="50"/>
        <v>-0.57636706473915778</v>
      </c>
      <c r="Y74" s="164">
        <f t="shared" si="51"/>
        <v>6.5131848507572298E-4</v>
      </c>
    </row>
    <row r="75" spans="1:25" x14ac:dyDescent="0.25">
      <c r="A75" s="56"/>
      <c r="B75" s="162" t="s">
        <v>131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179</v>
      </c>
      <c r="U75" s="163">
        <v>705</v>
      </c>
      <c r="V75" s="163">
        <v>202</v>
      </c>
      <c r="W75" s="163">
        <v>450</v>
      </c>
      <c r="X75" s="164">
        <f t="shared" si="50"/>
        <v>1.2277227722772279</v>
      </c>
      <c r="Y75" s="164">
        <f t="shared" si="51"/>
        <v>4.3485655531761921E-4</v>
      </c>
    </row>
    <row r="76" spans="1:25" x14ac:dyDescent="0.25">
      <c r="A76" s="56"/>
      <c r="B76" s="167" t="s">
        <v>145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1254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6462</v>
      </c>
      <c r="U76" s="168">
        <f>U68-SUM(U69:U75)</f>
        <v>15074</v>
      </c>
      <c r="V76" s="168">
        <f>V68-SUM(V69:V75)</f>
        <v>15711</v>
      </c>
      <c r="W76" s="168">
        <f>W68-SUM(W69:W75)</f>
        <v>10006</v>
      </c>
      <c r="X76" s="169">
        <f t="shared" si="50"/>
        <v>-0.36312137992489335</v>
      </c>
      <c r="Y76" s="169">
        <f t="shared" si="51"/>
        <v>9.66927709446244E-3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22825</v>
      </c>
      <c r="D78" s="175">
        <f t="shared" si="55"/>
        <v>6525</v>
      </c>
      <c r="E78" s="175">
        <f t="shared" si="55"/>
        <v>26921</v>
      </c>
      <c r="F78" s="175">
        <f t="shared" si="55"/>
        <v>24090</v>
      </c>
      <c r="G78" s="175">
        <f t="shared" si="55"/>
        <v>26014</v>
      </c>
      <c r="H78" s="175">
        <f t="shared" si="55"/>
        <v>28206</v>
      </c>
      <c r="I78" s="176">
        <f>IFERROR(H78/G78-1,"-")</f>
        <v>8.4262320289075099E-2</v>
      </c>
      <c r="J78" s="176">
        <f t="shared" ref="J78:J90" si="56">H78/H$8</f>
        <v>0.1466793553721587</v>
      </c>
      <c r="K78" s="175">
        <f t="shared" ref="K78:P78" si="57">K79+K82</f>
        <v>93394</v>
      </c>
      <c r="L78" s="175">
        <f t="shared" si="57"/>
        <v>7208</v>
      </c>
      <c r="M78" s="175">
        <f t="shared" si="57"/>
        <v>90075</v>
      </c>
      <c r="N78" s="175">
        <f t="shared" si="57"/>
        <v>127180</v>
      </c>
      <c r="O78" s="175">
        <f t="shared" si="57"/>
        <v>147764</v>
      </c>
      <c r="P78" s="175">
        <f t="shared" si="57"/>
        <v>147183</v>
      </c>
      <c r="Q78" s="176">
        <f>IFERROR(P78/O78-1,"-")</f>
        <v>-3.9319455347716081E-3</v>
      </c>
      <c r="R78" s="176">
        <f t="shared" ref="R78:R90" si="58">P78/P$8</f>
        <v>0.17469232440028629</v>
      </c>
      <c r="S78" s="175">
        <f>S79+S82</f>
        <v>116219</v>
      </c>
      <c r="T78" s="175">
        <f>T79+T82</f>
        <v>116996</v>
      </c>
      <c r="U78" s="175">
        <f>U79+U82</f>
        <v>151270</v>
      </c>
      <c r="V78" s="175">
        <f>V79+V82</f>
        <v>173778</v>
      </c>
      <c r="W78" s="175">
        <f>W79+W82</f>
        <v>175389</v>
      </c>
      <c r="X78" s="176">
        <f>IFERROR(W78/V78-1,"-")</f>
        <v>9.2704485032628625E-3</v>
      </c>
      <c r="Y78" s="176">
        <f>W78/W$8</f>
        <v>0.16948679195689315</v>
      </c>
    </row>
    <row r="79" spans="1:25" x14ac:dyDescent="0.25">
      <c r="A79" s="56"/>
      <c r="B79" s="158" t="s">
        <v>97</v>
      </c>
      <c r="C79" s="159">
        <v>7130</v>
      </c>
      <c r="D79" s="159">
        <v>3199</v>
      </c>
      <c r="E79" s="159">
        <v>9856</v>
      </c>
      <c r="F79" s="159">
        <v>8407</v>
      </c>
      <c r="G79" s="159">
        <v>8197</v>
      </c>
      <c r="H79" s="159">
        <v>10007</v>
      </c>
      <c r="I79" s="160">
        <f>IFERROR(H79/G79-1,"-")</f>
        <v>0.22081249237525924</v>
      </c>
      <c r="J79" s="160">
        <f t="shared" si="56"/>
        <v>5.2039293384712193E-2</v>
      </c>
      <c r="K79" s="159">
        <v>33582</v>
      </c>
      <c r="L79" s="159">
        <v>3501</v>
      </c>
      <c r="M79" s="159">
        <v>36784</v>
      </c>
      <c r="N79" s="159">
        <v>45513</v>
      </c>
      <c r="O79" s="159">
        <v>44496</v>
      </c>
      <c r="P79" s="159">
        <v>42485</v>
      </c>
      <c r="Q79" s="160">
        <f>IFERROR(P79/O79-1,"-")</f>
        <v>-4.5195073714491163E-2</v>
      </c>
      <c r="R79" s="160">
        <f t="shared" si="58"/>
        <v>5.0425683687288357E-2</v>
      </c>
      <c r="S79" s="159">
        <v>40712</v>
      </c>
      <c r="T79" s="159">
        <v>46640</v>
      </c>
      <c r="U79" s="159">
        <v>53920</v>
      </c>
      <c r="V79" s="159">
        <v>52693</v>
      </c>
      <c r="W79" s="159">
        <v>52492</v>
      </c>
      <c r="X79" s="160">
        <f>IFERROR(W79/V79-1,"-")</f>
        <v>-3.8145484219915815E-3</v>
      </c>
      <c r="Y79" s="160">
        <f>W79/W$8</f>
        <v>5.072553400384993E-2</v>
      </c>
    </row>
    <row r="80" spans="1:25" x14ac:dyDescent="0.25">
      <c r="A80" s="56"/>
      <c r="B80" s="162" t="s">
        <v>103</v>
      </c>
      <c r="C80" s="163">
        <v>2296</v>
      </c>
      <c r="D80" s="163">
        <v>2388</v>
      </c>
      <c r="E80" s="163">
        <v>6265</v>
      </c>
      <c r="F80" s="163">
        <v>4605</v>
      </c>
      <c r="G80" s="163">
        <v>3632</v>
      </c>
      <c r="H80" s="163">
        <v>4650</v>
      </c>
      <c r="I80" s="164">
        <f>IFERROR(H80/G80-1,"-")</f>
        <v>0.28028634361233484</v>
      </c>
      <c r="J80" s="164">
        <f t="shared" si="56"/>
        <v>2.4181344482753241E-2</v>
      </c>
      <c r="K80" s="163">
        <v>4508</v>
      </c>
      <c r="L80" s="163">
        <v>1144</v>
      </c>
      <c r="M80" s="163">
        <v>4724</v>
      </c>
      <c r="N80" s="163">
        <v>3490</v>
      </c>
      <c r="O80" s="163">
        <v>6260</v>
      </c>
      <c r="P80" s="163">
        <v>4527</v>
      </c>
      <c r="Q80" s="164">
        <f>IFERROR(P80/O80-1,"-")</f>
        <v>-0.27683706070287539</v>
      </c>
      <c r="R80" s="164">
        <f t="shared" si="58"/>
        <v>5.3731215735519453E-3</v>
      </c>
      <c r="S80" s="163">
        <v>6804</v>
      </c>
      <c r="T80" s="163">
        <v>10989</v>
      </c>
      <c r="U80" s="163">
        <v>8095</v>
      </c>
      <c r="V80" s="163">
        <v>9892</v>
      </c>
      <c r="W80" s="163">
        <v>9177</v>
      </c>
      <c r="X80" s="164">
        <f>IFERROR(W80/V80-1,"-")</f>
        <v>-7.2280630812778024E-2</v>
      </c>
      <c r="Y80" s="164">
        <f>W80/W$8</f>
        <v>8.8681746847773142E-3</v>
      </c>
    </row>
    <row r="81" spans="1:25" x14ac:dyDescent="0.25">
      <c r="A81" s="56"/>
      <c r="B81" s="162" t="s">
        <v>100</v>
      </c>
      <c r="C81" s="163">
        <v>4834</v>
      </c>
      <c r="D81" s="163">
        <v>811</v>
      </c>
      <c r="E81" s="163">
        <v>3591</v>
      </c>
      <c r="F81" s="163">
        <v>3802</v>
      </c>
      <c r="G81" s="163">
        <v>4565</v>
      </c>
      <c r="H81" s="163">
        <v>5357</v>
      </c>
      <c r="I81" s="164">
        <f>IFERROR(H81/G81-1,"-")</f>
        <v>0.17349397590361448</v>
      </c>
      <c r="J81" s="164">
        <f t="shared" si="56"/>
        <v>2.7857948901958949E-2</v>
      </c>
      <c r="K81" s="163">
        <v>29074</v>
      </c>
      <c r="L81" s="163">
        <v>2357</v>
      </c>
      <c r="M81" s="163">
        <v>32060</v>
      </c>
      <c r="N81" s="163">
        <v>42023</v>
      </c>
      <c r="O81" s="163">
        <v>38236</v>
      </c>
      <c r="P81" s="163">
        <v>37958</v>
      </c>
      <c r="Q81" s="164">
        <f>IFERROR(P81/O81-1,"-")</f>
        <v>-7.2706350036614298E-3</v>
      </c>
      <c r="R81" s="164">
        <f t="shared" si="58"/>
        <v>4.5052562113736414E-2</v>
      </c>
      <c r="S81" s="163">
        <v>33908</v>
      </c>
      <c r="T81" s="163">
        <v>35651</v>
      </c>
      <c r="U81" s="163">
        <v>45825</v>
      </c>
      <c r="V81" s="163">
        <v>42801</v>
      </c>
      <c r="W81" s="163">
        <v>43315</v>
      </c>
      <c r="X81" s="164">
        <f>IFERROR(W81/V81-1,"-")</f>
        <v>1.2009065208756775E-2</v>
      </c>
      <c r="Y81" s="164">
        <f>W81/W$8</f>
        <v>4.1857359319072612E-2</v>
      </c>
    </row>
    <row r="82" spans="1:25" x14ac:dyDescent="0.25">
      <c r="A82" s="56"/>
      <c r="B82" s="158" t="s">
        <v>107</v>
      </c>
      <c r="C82" s="159">
        <v>15695</v>
      </c>
      <c r="D82" s="159">
        <v>3326</v>
      </c>
      <c r="E82" s="159">
        <v>17065</v>
      </c>
      <c r="F82" s="159">
        <v>15683</v>
      </c>
      <c r="G82" s="159">
        <v>17817</v>
      </c>
      <c r="H82" s="159">
        <v>18199</v>
      </c>
      <c r="I82" s="160">
        <f>IFERROR(H82/G82-1,"-")</f>
        <v>2.1440197564124075E-2</v>
      </c>
      <c r="J82" s="160">
        <f t="shared" si="56"/>
        <v>9.4640061987446497E-2</v>
      </c>
      <c r="K82" s="159">
        <v>59812</v>
      </c>
      <c r="L82" s="159">
        <v>3707</v>
      </c>
      <c r="M82" s="159">
        <v>53291</v>
      </c>
      <c r="N82" s="159">
        <v>81667</v>
      </c>
      <c r="O82" s="159">
        <v>103268</v>
      </c>
      <c r="P82" s="159">
        <v>104698</v>
      </c>
      <c r="Q82" s="160">
        <f>IFERROR(P82/O82-1,"-")</f>
        <v>1.3847464848742996E-2</v>
      </c>
      <c r="R82" s="160">
        <f t="shared" si="58"/>
        <v>0.12426664071299792</v>
      </c>
      <c r="S82" s="159">
        <v>75507</v>
      </c>
      <c r="T82" s="159">
        <v>70356</v>
      </c>
      <c r="U82" s="159">
        <v>97350</v>
      </c>
      <c r="V82" s="159">
        <v>121085</v>
      </c>
      <c r="W82" s="159">
        <v>122897</v>
      </c>
      <c r="X82" s="160">
        <f>IFERROR(W82/V82-1,"-")</f>
        <v>1.4964694223066344E-2</v>
      </c>
      <c r="Y82" s="160">
        <f>W82/W$8</f>
        <v>0.11876125795304322</v>
      </c>
    </row>
    <row r="83" spans="1:25" s="56" customFormat="1" x14ac:dyDescent="0.25">
      <c r="B83" s="162" t="s">
        <v>110</v>
      </c>
      <c r="C83" s="163">
        <v>2122</v>
      </c>
      <c r="D83" s="163">
        <v>241</v>
      </c>
      <c r="E83" s="163">
        <v>1680</v>
      </c>
      <c r="F83" s="163">
        <v>2240</v>
      </c>
      <c r="G83" s="163">
        <v>2832</v>
      </c>
      <c r="H83" s="163">
        <v>2506</v>
      </c>
      <c r="I83" s="164">
        <f t="shared" ref="I83:I90" si="59">IFERROR(H83/G83-1,"-")</f>
        <v>-0.11511299435028244</v>
      </c>
      <c r="J83" s="164">
        <f t="shared" si="56"/>
        <v>1.3031924575006371E-2</v>
      </c>
      <c r="K83" s="163">
        <v>12866</v>
      </c>
      <c r="L83" s="163">
        <v>268</v>
      </c>
      <c r="M83" s="163">
        <v>10322</v>
      </c>
      <c r="N83" s="163">
        <v>17344</v>
      </c>
      <c r="O83" s="163">
        <v>22218</v>
      </c>
      <c r="P83" s="163">
        <v>22568</v>
      </c>
      <c r="Q83" s="164">
        <f t="shared" ref="Q83:Q90" si="60">IFERROR(P83/O83-1,"-")</f>
        <v>1.5752993068683052E-2</v>
      </c>
      <c r="R83" s="164">
        <f t="shared" si="58"/>
        <v>2.6786085193708925E-2</v>
      </c>
      <c r="S83" s="163">
        <v>14988</v>
      </c>
      <c r="T83" s="163">
        <v>12002</v>
      </c>
      <c r="U83" s="163">
        <v>19584</v>
      </c>
      <c r="V83" s="163">
        <v>25050</v>
      </c>
      <c r="W83" s="163">
        <v>25074</v>
      </c>
      <c r="X83" s="164">
        <f t="shared" ref="X83:X90" si="61">IFERROR(W83/V83-1,"-")</f>
        <v>9.5808383233531025E-4</v>
      </c>
      <c r="Y83" s="164">
        <f t="shared" ref="Y83:Y90" si="62">W83/W$8</f>
        <v>2.4230207262297743E-2</v>
      </c>
    </row>
    <row r="84" spans="1:25" s="56" customFormat="1" x14ac:dyDescent="0.25">
      <c r="B84" s="162" t="s">
        <v>113</v>
      </c>
      <c r="C84" s="163">
        <v>4630</v>
      </c>
      <c r="D84" s="163">
        <v>830</v>
      </c>
      <c r="E84" s="163">
        <v>4204</v>
      </c>
      <c r="F84" s="163">
        <v>4711</v>
      </c>
      <c r="G84" s="163">
        <v>5146</v>
      </c>
      <c r="H84" s="163">
        <v>4650</v>
      </c>
      <c r="I84" s="164">
        <f t="shared" si="59"/>
        <v>-9.6385542168674676E-2</v>
      </c>
      <c r="J84" s="164">
        <f t="shared" si="56"/>
        <v>2.4181344482753241E-2</v>
      </c>
      <c r="K84" s="163">
        <v>23780</v>
      </c>
      <c r="L84" s="163">
        <v>715</v>
      </c>
      <c r="M84" s="163">
        <v>19057</v>
      </c>
      <c r="N84" s="163">
        <v>28064</v>
      </c>
      <c r="O84" s="163">
        <v>34381</v>
      </c>
      <c r="P84" s="163">
        <v>33421</v>
      </c>
      <c r="Q84" s="164">
        <f t="shared" si="60"/>
        <v>-2.7922398999447373E-2</v>
      </c>
      <c r="R84" s="164">
        <f t="shared" si="58"/>
        <v>3.9667571484355992E-2</v>
      </c>
      <c r="S84" s="163">
        <v>28410</v>
      </c>
      <c r="T84" s="163">
        <v>23261</v>
      </c>
      <c r="U84" s="163">
        <v>32775</v>
      </c>
      <c r="V84" s="163">
        <v>39527</v>
      </c>
      <c r="W84" s="163">
        <v>38071</v>
      </c>
      <c r="X84" s="164">
        <f t="shared" si="61"/>
        <v>-3.6835580742277441E-2</v>
      </c>
      <c r="Y84" s="164">
        <f t="shared" si="62"/>
        <v>3.6789830927771293E-2</v>
      </c>
    </row>
    <row r="85" spans="1:25" x14ac:dyDescent="0.25">
      <c r="A85" s="56"/>
      <c r="B85" s="162" t="s">
        <v>116</v>
      </c>
      <c r="C85" s="163">
        <v>1312</v>
      </c>
      <c r="D85" s="163">
        <v>1090</v>
      </c>
      <c r="E85" s="163">
        <v>2063</v>
      </c>
      <c r="F85" s="163">
        <v>1591</v>
      </c>
      <c r="G85" s="163">
        <v>1452</v>
      </c>
      <c r="H85" s="163">
        <v>1612</v>
      </c>
      <c r="I85" s="164">
        <f t="shared" si="59"/>
        <v>0.11019283746556474</v>
      </c>
      <c r="J85" s="164">
        <f t="shared" si="56"/>
        <v>8.3828660873544562E-3</v>
      </c>
      <c r="K85" s="163">
        <v>3742</v>
      </c>
      <c r="L85" s="163">
        <v>801</v>
      </c>
      <c r="M85" s="163">
        <v>4756</v>
      </c>
      <c r="N85" s="163">
        <v>7487</v>
      </c>
      <c r="O85" s="163">
        <v>11240</v>
      </c>
      <c r="P85" s="163">
        <v>10520</v>
      </c>
      <c r="Q85" s="164">
        <f t="shared" si="60"/>
        <v>-6.4056939501779375E-2</v>
      </c>
      <c r="R85" s="164">
        <f t="shared" si="58"/>
        <v>1.2486246731558751E-2</v>
      </c>
      <c r="S85" s="163">
        <v>5054</v>
      </c>
      <c r="T85" s="163">
        <v>6819</v>
      </c>
      <c r="U85" s="163">
        <v>9078</v>
      </c>
      <c r="V85" s="163">
        <v>12692</v>
      </c>
      <c r="W85" s="163">
        <v>12132</v>
      </c>
      <c r="X85" s="164">
        <f t="shared" si="61"/>
        <v>-4.4122281752284942E-2</v>
      </c>
      <c r="Y85" s="164">
        <f t="shared" si="62"/>
        <v>1.1723732731363014E-2</v>
      </c>
    </row>
    <row r="86" spans="1:25" x14ac:dyDescent="0.25">
      <c r="A86" s="56"/>
      <c r="B86" s="162" t="s">
        <v>123</v>
      </c>
      <c r="C86" s="163">
        <v>223</v>
      </c>
      <c r="D86" s="163">
        <v>27</v>
      </c>
      <c r="E86" s="163">
        <v>447</v>
      </c>
      <c r="F86" s="163">
        <v>358</v>
      </c>
      <c r="G86" s="163">
        <v>469</v>
      </c>
      <c r="H86" s="163">
        <v>506</v>
      </c>
      <c r="I86" s="164">
        <f t="shared" si="59"/>
        <v>7.8891257995735709E-2</v>
      </c>
      <c r="J86" s="164">
        <f t="shared" si="56"/>
        <v>2.6313463028544387E-3</v>
      </c>
      <c r="K86" s="163">
        <v>951</v>
      </c>
      <c r="L86" s="163">
        <v>56</v>
      </c>
      <c r="M86" s="163">
        <v>1191</v>
      </c>
      <c r="N86" s="163">
        <v>1246</v>
      </c>
      <c r="O86" s="163">
        <v>1975</v>
      </c>
      <c r="P86" s="163">
        <v>2914</v>
      </c>
      <c r="Q86" s="164">
        <f t="shared" si="60"/>
        <v>0.47544303797468346</v>
      </c>
      <c r="R86" s="164">
        <f t="shared" si="58"/>
        <v>3.45864286841846E-3</v>
      </c>
      <c r="S86" s="163">
        <v>1174</v>
      </c>
      <c r="T86" s="163">
        <v>1638</v>
      </c>
      <c r="U86" s="163">
        <v>1604</v>
      </c>
      <c r="V86" s="163">
        <v>2444</v>
      </c>
      <c r="W86" s="163">
        <v>3420</v>
      </c>
      <c r="X86" s="164">
        <f t="shared" si="61"/>
        <v>0.39934533551554829</v>
      </c>
      <c r="Y86" s="164">
        <f t="shared" si="62"/>
        <v>3.3049098204139061E-3</v>
      </c>
    </row>
    <row r="87" spans="1:25" x14ac:dyDescent="0.25">
      <c r="A87" s="56"/>
      <c r="B87" s="162" t="s">
        <v>119</v>
      </c>
      <c r="C87" s="163">
        <v>139</v>
      </c>
      <c r="D87" s="163">
        <v>49</v>
      </c>
      <c r="E87" s="163">
        <v>348</v>
      </c>
      <c r="F87" s="163">
        <v>273</v>
      </c>
      <c r="G87" s="163">
        <v>200</v>
      </c>
      <c r="H87" s="163">
        <v>242</v>
      </c>
      <c r="I87" s="164">
        <f t="shared" si="59"/>
        <v>0.20999999999999996</v>
      </c>
      <c r="J87" s="164">
        <f t="shared" si="56"/>
        <v>1.2584699709303837E-3</v>
      </c>
      <c r="K87" s="163">
        <v>854</v>
      </c>
      <c r="L87" s="163">
        <v>57</v>
      </c>
      <c r="M87" s="163">
        <v>1109</v>
      </c>
      <c r="N87" s="163">
        <v>1269</v>
      </c>
      <c r="O87" s="163">
        <v>1443</v>
      </c>
      <c r="P87" s="163">
        <v>1791</v>
      </c>
      <c r="Q87" s="164">
        <f t="shared" si="60"/>
        <v>0.24116424116424118</v>
      </c>
      <c r="R87" s="164">
        <f t="shared" si="58"/>
        <v>2.1257478988803919E-3</v>
      </c>
      <c r="S87" s="163">
        <v>993</v>
      </c>
      <c r="T87" s="163">
        <v>1457</v>
      </c>
      <c r="U87" s="163">
        <v>1542</v>
      </c>
      <c r="V87" s="163">
        <v>1643</v>
      </c>
      <c r="W87" s="163">
        <v>2033</v>
      </c>
      <c r="X87" s="164">
        <f t="shared" si="61"/>
        <v>0.23737066342057211</v>
      </c>
      <c r="Y87" s="164">
        <f t="shared" si="62"/>
        <v>1.9645852821349331E-3</v>
      </c>
    </row>
    <row r="88" spans="1:25" x14ac:dyDescent="0.25">
      <c r="A88" s="56"/>
      <c r="B88" s="162" t="s">
        <v>128</v>
      </c>
      <c r="C88" s="163">
        <v>282</v>
      </c>
      <c r="D88" s="163">
        <v>11</v>
      </c>
      <c r="E88" s="163">
        <v>207</v>
      </c>
      <c r="F88" s="163">
        <v>237</v>
      </c>
      <c r="G88" s="163">
        <v>261</v>
      </c>
      <c r="H88" s="163">
        <v>276</v>
      </c>
      <c r="I88" s="164">
        <f t="shared" si="59"/>
        <v>5.7471264367816133E-2</v>
      </c>
      <c r="J88" s="164">
        <f t="shared" si="56"/>
        <v>1.4352798015569667E-3</v>
      </c>
      <c r="K88" s="163">
        <v>1406</v>
      </c>
      <c r="L88" s="163">
        <v>4</v>
      </c>
      <c r="M88" s="163">
        <v>1174</v>
      </c>
      <c r="N88" s="163">
        <v>1961</v>
      </c>
      <c r="O88" s="163">
        <v>1954</v>
      </c>
      <c r="P88" s="163">
        <v>1872</v>
      </c>
      <c r="Q88" s="164">
        <f t="shared" si="60"/>
        <v>-4.1965199590583424E-2</v>
      </c>
      <c r="R88" s="164">
        <f t="shared" si="58"/>
        <v>2.221887251091063E-3</v>
      </c>
      <c r="S88" s="163">
        <v>1688</v>
      </c>
      <c r="T88" s="163">
        <v>1381</v>
      </c>
      <c r="U88" s="163">
        <v>2198</v>
      </c>
      <c r="V88" s="163">
        <v>2215</v>
      </c>
      <c r="W88" s="163">
        <v>2148</v>
      </c>
      <c r="X88" s="164">
        <f t="shared" si="61"/>
        <v>-3.0248306997742613E-2</v>
      </c>
      <c r="Y88" s="164">
        <f t="shared" si="62"/>
        <v>2.0757152907161023E-3</v>
      </c>
    </row>
    <row r="89" spans="1:25" x14ac:dyDescent="0.25">
      <c r="A89" s="56"/>
      <c r="B89" s="162" t="s">
        <v>131</v>
      </c>
      <c r="C89" s="163">
        <v>378</v>
      </c>
      <c r="D89" s="163">
        <v>64</v>
      </c>
      <c r="E89" s="163">
        <v>341</v>
      </c>
      <c r="F89" s="163">
        <v>287</v>
      </c>
      <c r="G89" s="163">
        <v>292</v>
      </c>
      <c r="H89" s="163">
        <v>364</v>
      </c>
      <c r="I89" s="164">
        <f t="shared" si="59"/>
        <v>0.24657534246575352</v>
      </c>
      <c r="J89" s="164">
        <f t="shared" si="56"/>
        <v>1.8929052455316515E-3</v>
      </c>
      <c r="K89" s="163">
        <v>1875</v>
      </c>
      <c r="L89" s="163">
        <v>36</v>
      </c>
      <c r="M89" s="163">
        <v>766</v>
      </c>
      <c r="N89" s="163">
        <v>1696</v>
      </c>
      <c r="O89" s="163">
        <v>2233</v>
      </c>
      <c r="P89" s="163">
        <v>1452</v>
      </c>
      <c r="Q89" s="164">
        <f t="shared" si="60"/>
        <v>-0.34975369458128081</v>
      </c>
      <c r="R89" s="164">
        <f t="shared" si="58"/>
        <v>1.7233869062949912E-3</v>
      </c>
      <c r="S89" s="163">
        <v>2253</v>
      </c>
      <c r="T89" s="163">
        <v>1107</v>
      </c>
      <c r="U89" s="163">
        <v>1983</v>
      </c>
      <c r="V89" s="163">
        <v>2525</v>
      </c>
      <c r="W89" s="163">
        <v>1816</v>
      </c>
      <c r="X89" s="164">
        <f t="shared" si="61"/>
        <v>-0.28079207920792082</v>
      </c>
      <c r="Y89" s="164">
        <f t="shared" si="62"/>
        <v>1.75488778768177E-3</v>
      </c>
    </row>
    <row r="90" spans="1:25" x14ac:dyDescent="0.25">
      <c r="A90" s="56"/>
      <c r="B90" s="167" t="s">
        <v>145</v>
      </c>
      <c r="C90" s="168">
        <f t="shared" ref="C90" si="63">C82-SUM(C83:C89)</f>
        <v>6609</v>
      </c>
      <c r="D90" s="168">
        <f t="shared" ref="D90:H90" si="64">D82-SUM(D83:D89)</f>
        <v>1014</v>
      </c>
      <c r="E90" s="168">
        <f t="shared" si="64"/>
        <v>7775</v>
      </c>
      <c r="F90" s="168">
        <f t="shared" si="64"/>
        <v>5986</v>
      </c>
      <c r="G90" s="168">
        <f t="shared" si="64"/>
        <v>7165</v>
      </c>
      <c r="H90" s="168">
        <f t="shared" si="64"/>
        <v>8043</v>
      </c>
      <c r="I90" s="169">
        <f t="shared" si="59"/>
        <v>0.12254012561060712</v>
      </c>
      <c r="J90" s="169">
        <f t="shared" si="56"/>
        <v>4.1825925521458994E-2</v>
      </c>
      <c r="K90" s="168">
        <f t="shared" ref="K90:P90" si="65">K82-SUM(K83:K89)</f>
        <v>14338</v>
      </c>
      <c r="L90" s="168">
        <f t="shared" si="65"/>
        <v>1770</v>
      </c>
      <c r="M90" s="168">
        <f t="shared" si="65"/>
        <v>14916</v>
      </c>
      <c r="N90" s="168">
        <f t="shared" si="65"/>
        <v>22600</v>
      </c>
      <c r="O90" s="168">
        <f t="shared" si="65"/>
        <v>27824</v>
      </c>
      <c r="P90" s="168">
        <f t="shared" si="65"/>
        <v>30160</v>
      </c>
      <c r="Q90" s="169">
        <f t="shared" si="60"/>
        <v>8.3956296722254242E-2</v>
      </c>
      <c r="R90" s="169">
        <f t="shared" si="58"/>
        <v>3.579707237868935E-2</v>
      </c>
      <c r="S90" s="168">
        <f>S82-SUM(S83:S89)</f>
        <v>20947</v>
      </c>
      <c r="T90" s="168">
        <f>T82-SUM(T83:T89)</f>
        <v>22691</v>
      </c>
      <c r="U90" s="168">
        <f>U82-SUM(U83:U89)</f>
        <v>28586</v>
      </c>
      <c r="V90" s="168">
        <f>V82-SUM(V83:V89)</f>
        <v>34989</v>
      </c>
      <c r="W90" s="168">
        <f>W82-SUM(W83:W89)</f>
        <v>38203</v>
      </c>
      <c r="X90" s="169">
        <f t="shared" si="61"/>
        <v>9.1857440910000365E-2</v>
      </c>
      <c r="Y90" s="169">
        <f t="shared" si="62"/>
        <v>3.6917388850664458E-2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0</v>
      </c>
      <c r="F92" s="175">
        <f t="shared" si="66"/>
        <v>2355</v>
      </c>
      <c r="G92" s="175">
        <f t="shared" si="66"/>
        <v>2291</v>
      </c>
      <c r="H92" s="175">
        <f t="shared" si="66"/>
        <v>2482</v>
      </c>
      <c r="I92" s="176">
        <f>IFERROR(H92/G92-1,"-")</f>
        <v>8.3369707551287586E-2</v>
      </c>
      <c r="J92" s="176">
        <f t="shared" ref="J92:J104" si="67">H92/H$8</f>
        <v>1.2907117635740548E-2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0</v>
      </c>
      <c r="N92" s="175">
        <f t="shared" si="68"/>
        <v>13964</v>
      </c>
      <c r="O92" s="175">
        <f t="shared" si="68"/>
        <v>12897</v>
      </c>
      <c r="P92" s="175">
        <f t="shared" si="68"/>
        <v>12365</v>
      </c>
      <c r="Q92" s="176">
        <f>IFERROR(P92/O92-1,"-")</f>
        <v>-4.1249903078235284E-2</v>
      </c>
      <c r="R92" s="176">
        <f t="shared" ref="R92:R104" si="69">P92/P$8</f>
        <v>1.4676087531912924E-2</v>
      </c>
      <c r="S92" s="175">
        <f>S93+S96</f>
        <v>12754</v>
      </c>
      <c r="T92" s="175">
        <f>T93+T96</f>
        <v>12444</v>
      </c>
      <c r="U92" s="175">
        <f>U93+U96</f>
        <v>16319</v>
      </c>
      <c r="V92" s="175">
        <f>V93+V96</f>
        <v>15188</v>
      </c>
      <c r="W92" s="175">
        <f>W93+W96</f>
        <v>14847</v>
      </c>
      <c r="X92" s="176">
        <f>IFERROR(W92/V92-1,"-")</f>
        <v>-2.2451935738741158E-2</v>
      </c>
      <c r="Y92" s="176">
        <f>W92/W$8</f>
        <v>1.4347367281779317E-2</v>
      </c>
    </row>
    <row r="93" spans="1:25" x14ac:dyDescent="0.25">
      <c r="A93" s="56"/>
      <c r="B93" s="158" t="s">
        <v>97</v>
      </c>
      <c r="C93" s="159">
        <v>2731</v>
      </c>
      <c r="D93" s="159">
        <v>0</v>
      </c>
      <c r="E93" s="159">
        <v>0</v>
      </c>
      <c r="F93" s="159">
        <v>1469</v>
      </c>
      <c r="G93" s="159">
        <v>1517</v>
      </c>
      <c r="H93" s="159">
        <v>1578</v>
      </c>
      <c r="I93" s="160">
        <f>IFERROR(H93/G93-1,"-")</f>
        <v>4.0210942649967052E-2</v>
      </c>
      <c r="J93" s="160">
        <f t="shared" si="67"/>
        <v>8.2060562567278748E-3</v>
      </c>
      <c r="K93" s="159">
        <v>4723</v>
      </c>
      <c r="L93" s="159">
        <v>0</v>
      </c>
      <c r="M93" s="159">
        <v>0</v>
      </c>
      <c r="N93" s="159">
        <v>8095</v>
      </c>
      <c r="O93" s="159">
        <v>5459</v>
      </c>
      <c r="P93" s="159">
        <v>5597</v>
      </c>
      <c r="Q93" s="160">
        <f>IFERROR(P93/O93-1,"-")</f>
        <v>2.5279355193258857E-2</v>
      </c>
      <c r="R93" s="160">
        <f t="shared" si="69"/>
        <v>6.643110547199081E-3</v>
      </c>
      <c r="S93" s="159">
        <v>7454</v>
      </c>
      <c r="T93" s="159">
        <v>6703</v>
      </c>
      <c r="U93" s="159">
        <v>9564</v>
      </c>
      <c r="V93" s="159">
        <v>6976</v>
      </c>
      <c r="W93" s="159">
        <v>7175</v>
      </c>
      <c r="X93" s="160">
        <f>IFERROR(W93/V93-1,"-")</f>
        <v>2.8526376146789101E-2</v>
      </c>
      <c r="Y93" s="160">
        <f>W93/W$8</f>
        <v>6.9335461875642624E-3</v>
      </c>
    </row>
    <row r="94" spans="1:25" x14ac:dyDescent="0.25">
      <c r="A94" s="56"/>
      <c r="B94" s="162" t="s">
        <v>103</v>
      </c>
      <c r="C94" s="163">
        <v>2063</v>
      </c>
      <c r="D94" s="163">
        <v>0</v>
      </c>
      <c r="E94" s="163">
        <v>0</v>
      </c>
      <c r="F94" s="163">
        <v>1010</v>
      </c>
      <c r="G94" s="163">
        <v>1048</v>
      </c>
      <c r="H94" s="163">
        <v>1131</v>
      </c>
      <c r="I94" s="164">
        <f>IFERROR(H94/G94-1,"-")</f>
        <v>7.9198473282442672E-2</v>
      </c>
      <c r="J94" s="164">
        <f t="shared" si="67"/>
        <v>5.8815270129019175E-3</v>
      </c>
      <c r="K94" s="163">
        <v>2176</v>
      </c>
      <c r="L94" s="163">
        <v>0</v>
      </c>
      <c r="M94" s="163">
        <v>0</v>
      </c>
      <c r="N94" s="163">
        <v>1591</v>
      </c>
      <c r="O94" s="163">
        <v>748</v>
      </c>
      <c r="P94" s="163">
        <v>994</v>
      </c>
      <c r="Q94" s="164">
        <f>IFERROR(P94/O94-1,"-")</f>
        <v>0.32887700534759357</v>
      </c>
      <c r="R94" s="164">
        <f t="shared" si="69"/>
        <v>1.1797841493507034E-3</v>
      </c>
      <c r="S94" s="163">
        <v>4239</v>
      </c>
      <c r="T94" s="163">
        <v>3234</v>
      </c>
      <c r="U94" s="163">
        <v>2601</v>
      </c>
      <c r="V94" s="163">
        <v>1796</v>
      </c>
      <c r="W94" s="163">
        <v>2125</v>
      </c>
      <c r="X94" s="164">
        <f>IFERROR(W94/V94-1,"-")</f>
        <v>0.18318485523385308</v>
      </c>
      <c r="Y94" s="164">
        <f>W94/W$8</f>
        <v>2.0534892889998687E-3</v>
      </c>
    </row>
    <row r="95" spans="1:25" x14ac:dyDescent="0.25">
      <c r="A95" s="56"/>
      <c r="B95" s="162" t="s">
        <v>100</v>
      </c>
      <c r="C95" s="163">
        <v>668</v>
      </c>
      <c r="D95" s="163">
        <v>0</v>
      </c>
      <c r="E95" s="163">
        <v>0</v>
      </c>
      <c r="F95" s="163">
        <v>459</v>
      </c>
      <c r="G95" s="163">
        <v>469</v>
      </c>
      <c r="H95" s="163">
        <v>447</v>
      </c>
      <c r="I95" s="164">
        <f>IFERROR(H95/G95-1,"-")</f>
        <v>-4.6908315565031944E-2</v>
      </c>
      <c r="J95" s="164">
        <f t="shared" si="67"/>
        <v>2.3245292438259569E-3</v>
      </c>
      <c r="K95" s="163">
        <v>2547</v>
      </c>
      <c r="L95" s="163">
        <v>0</v>
      </c>
      <c r="M95" s="163">
        <v>0</v>
      </c>
      <c r="N95" s="163">
        <v>6504</v>
      </c>
      <c r="O95" s="163">
        <v>4711</v>
      </c>
      <c r="P95" s="163">
        <v>4603</v>
      </c>
      <c r="Q95" s="164">
        <f>IFERROR(P95/O95-1,"-")</f>
        <v>-2.2925068987476149E-2</v>
      </c>
      <c r="R95" s="164">
        <f t="shared" si="69"/>
        <v>5.4633263978483776E-3</v>
      </c>
      <c r="S95" s="163">
        <v>3215</v>
      </c>
      <c r="T95" s="163">
        <v>3469</v>
      </c>
      <c r="U95" s="163">
        <v>6963</v>
      </c>
      <c r="V95" s="163">
        <v>5180</v>
      </c>
      <c r="W95" s="163">
        <v>5050</v>
      </c>
      <c r="X95" s="164">
        <f>IFERROR(W95/V95-1,"-")</f>
        <v>-2.5096525096525046E-2</v>
      </c>
      <c r="Y95" s="164">
        <f>W95/W$8</f>
        <v>4.8800568985643937E-3</v>
      </c>
    </row>
    <row r="96" spans="1:25" x14ac:dyDescent="0.25">
      <c r="A96" s="56"/>
      <c r="B96" s="158" t="s">
        <v>107</v>
      </c>
      <c r="C96" s="159">
        <v>1330</v>
      </c>
      <c r="D96" s="159">
        <v>0</v>
      </c>
      <c r="E96" s="159">
        <v>0</v>
      </c>
      <c r="F96" s="159">
        <v>886</v>
      </c>
      <c r="G96" s="159">
        <v>774</v>
      </c>
      <c r="H96" s="159">
        <v>904</v>
      </c>
      <c r="I96" s="160">
        <f>IFERROR(H96/G96-1,"-")</f>
        <v>0.16795865633074936</v>
      </c>
      <c r="J96" s="160">
        <f t="shared" si="67"/>
        <v>4.7010613790126731E-3</v>
      </c>
      <c r="K96" s="159">
        <v>3970</v>
      </c>
      <c r="L96" s="159">
        <v>0</v>
      </c>
      <c r="M96" s="159">
        <v>0</v>
      </c>
      <c r="N96" s="159">
        <v>5869</v>
      </c>
      <c r="O96" s="159">
        <v>7438</v>
      </c>
      <c r="P96" s="159">
        <v>6768</v>
      </c>
      <c r="Q96" s="160">
        <f>IFERROR(P96/O96-1,"-")</f>
        <v>-9.0077977951062094E-2</v>
      </c>
      <c r="R96" s="160">
        <f t="shared" si="69"/>
        <v>8.0329769847138424E-3</v>
      </c>
      <c r="S96" s="159">
        <v>5300</v>
      </c>
      <c r="T96" s="159">
        <v>5741</v>
      </c>
      <c r="U96" s="159">
        <v>6755</v>
      </c>
      <c r="V96" s="159">
        <v>8212</v>
      </c>
      <c r="W96" s="159">
        <v>7672</v>
      </c>
      <c r="X96" s="160">
        <f>IFERROR(W96/V96-1,"-")</f>
        <v>-6.5757428153921049E-2</v>
      </c>
      <c r="Y96" s="160">
        <f>W96/W$8</f>
        <v>7.4138210942150552E-3</v>
      </c>
    </row>
    <row r="97" spans="1:25" s="56" customFormat="1" x14ac:dyDescent="0.25">
      <c r="B97" s="162" t="s">
        <v>110</v>
      </c>
      <c r="C97" s="163">
        <v>79</v>
      </c>
      <c r="D97" s="163">
        <v>0</v>
      </c>
      <c r="E97" s="163">
        <v>0</v>
      </c>
      <c r="F97" s="163">
        <v>57</v>
      </c>
      <c r="G97" s="163">
        <v>74</v>
      </c>
      <c r="H97" s="163">
        <v>66</v>
      </c>
      <c r="I97" s="164">
        <f t="shared" ref="I97:I104" si="70">IFERROR(H97/G97-1,"-")</f>
        <v>-0.10810810810810811</v>
      </c>
      <c r="J97" s="164">
        <f t="shared" si="67"/>
        <v>3.4321908298101374E-4</v>
      </c>
      <c r="K97" s="163">
        <v>915</v>
      </c>
      <c r="L97" s="163">
        <v>0</v>
      </c>
      <c r="M97" s="163">
        <v>0</v>
      </c>
      <c r="N97" s="163">
        <v>1076</v>
      </c>
      <c r="O97" s="163">
        <v>1290</v>
      </c>
      <c r="P97" s="163">
        <v>1122</v>
      </c>
      <c r="Q97" s="164">
        <f t="shared" ref="Q97:Q104" si="71">IFERROR(P97/O97-1,"-")</f>
        <v>-0.13023255813953494</v>
      </c>
      <c r="R97" s="164">
        <f t="shared" si="69"/>
        <v>1.3317080639552205E-3</v>
      </c>
      <c r="S97" s="163">
        <v>994</v>
      </c>
      <c r="T97" s="163">
        <v>915</v>
      </c>
      <c r="U97" s="163">
        <v>1133</v>
      </c>
      <c r="V97" s="163">
        <v>1364</v>
      </c>
      <c r="W97" s="163">
        <v>1188</v>
      </c>
      <c r="X97" s="164">
        <f t="shared" ref="X97:X104" si="72">IFERROR(W97/V97-1,"-")</f>
        <v>-0.12903225806451613</v>
      </c>
      <c r="Y97" s="164">
        <f t="shared" ref="Y97:Y104" si="73">W97/W$8</f>
        <v>1.1480213060385148E-3</v>
      </c>
    </row>
    <row r="98" spans="1:25" s="56" customFormat="1" x14ac:dyDescent="0.25">
      <c r="B98" s="162" t="s">
        <v>113</v>
      </c>
      <c r="C98" s="163">
        <v>299</v>
      </c>
      <c r="D98" s="163">
        <v>0</v>
      </c>
      <c r="E98" s="163">
        <v>0</v>
      </c>
      <c r="F98" s="163">
        <v>111</v>
      </c>
      <c r="G98" s="163">
        <v>144</v>
      </c>
      <c r="H98" s="163">
        <v>141</v>
      </c>
      <c r="I98" s="164">
        <f t="shared" si="70"/>
        <v>-2.083333333333337E-2</v>
      </c>
      <c r="J98" s="164">
        <f t="shared" si="67"/>
        <v>7.332407681867112E-4</v>
      </c>
      <c r="K98" s="163">
        <v>772</v>
      </c>
      <c r="L98" s="163">
        <v>0</v>
      </c>
      <c r="M98" s="163">
        <v>0</v>
      </c>
      <c r="N98" s="163">
        <v>1239</v>
      </c>
      <c r="O98" s="163">
        <v>1601</v>
      </c>
      <c r="P98" s="163">
        <v>1409</v>
      </c>
      <c r="Q98" s="164">
        <f t="shared" si="71"/>
        <v>-0.11992504684572147</v>
      </c>
      <c r="R98" s="164">
        <f t="shared" si="69"/>
        <v>1.6723499662325361E-3</v>
      </c>
      <c r="S98" s="163">
        <v>1071</v>
      </c>
      <c r="T98" s="163">
        <v>1130</v>
      </c>
      <c r="U98" s="163">
        <v>1350</v>
      </c>
      <c r="V98" s="163">
        <v>1745</v>
      </c>
      <c r="W98" s="163">
        <v>1550</v>
      </c>
      <c r="X98" s="164">
        <f t="shared" si="72"/>
        <v>-0.11174785100286533</v>
      </c>
      <c r="Y98" s="164">
        <f t="shared" si="73"/>
        <v>1.4978392460940218E-3</v>
      </c>
    </row>
    <row r="99" spans="1:25" x14ac:dyDescent="0.25">
      <c r="A99" s="56"/>
      <c r="B99" s="162" t="s">
        <v>116</v>
      </c>
      <c r="C99" s="163">
        <v>539</v>
      </c>
      <c r="D99" s="163">
        <v>0</v>
      </c>
      <c r="E99" s="163">
        <v>0</v>
      </c>
      <c r="F99" s="163">
        <v>380</v>
      </c>
      <c r="G99" s="163">
        <v>243</v>
      </c>
      <c r="H99" s="163">
        <v>294</v>
      </c>
      <c r="I99" s="164">
        <f t="shared" si="70"/>
        <v>0.20987654320987659</v>
      </c>
      <c r="J99" s="164">
        <f t="shared" si="67"/>
        <v>1.5288850060063339E-3</v>
      </c>
      <c r="K99" s="163">
        <v>622</v>
      </c>
      <c r="L99" s="163">
        <v>0</v>
      </c>
      <c r="M99" s="163">
        <v>0</v>
      </c>
      <c r="N99" s="163">
        <v>978</v>
      </c>
      <c r="O99" s="163">
        <v>1088</v>
      </c>
      <c r="P99" s="163">
        <v>1023</v>
      </c>
      <c r="Q99" s="164">
        <f t="shared" si="71"/>
        <v>-5.9742647058823484E-2</v>
      </c>
      <c r="R99" s="164">
        <f t="shared" si="69"/>
        <v>1.2142044112532892E-3</v>
      </c>
      <c r="S99" s="163">
        <v>1161</v>
      </c>
      <c r="T99" s="163">
        <v>1096</v>
      </c>
      <c r="U99" s="163">
        <v>1358</v>
      </c>
      <c r="V99" s="163">
        <v>1331</v>
      </c>
      <c r="W99" s="163">
        <v>1317</v>
      </c>
      <c r="X99" s="164">
        <f t="shared" si="72"/>
        <v>-1.0518407212622094E-2</v>
      </c>
      <c r="Y99" s="164">
        <f t="shared" si="73"/>
        <v>1.2726801852295656E-3</v>
      </c>
    </row>
    <row r="100" spans="1:25" x14ac:dyDescent="0.25">
      <c r="A100" s="56"/>
      <c r="B100" s="162" t="s">
        <v>123</v>
      </c>
      <c r="C100" s="163">
        <v>55</v>
      </c>
      <c r="D100" s="163">
        <v>0</v>
      </c>
      <c r="E100" s="163">
        <v>0</v>
      </c>
      <c r="F100" s="163">
        <v>15</v>
      </c>
      <c r="G100" s="163">
        <v>47</v>
      </c>
      <c r="H100" s="163">
        <v>36</v>
      </c>
      <c r="I100" s="164">
        <f t="shared" si="70"/>
        <v>-0.23404255319148937</v>
      </c>
      <c r="J100" s="164">
        <f t="shared" si="67"/>
        <v>1.8721040889873477E-4</v>
      </c>
      <c r="K100" s="163">
        <v>210</v>
      </c>
      <c r="L100" s="163">
        <v>0</v>
      </c>
      <c r="M100" s="163">
        <v>0</v>
      </c>
      <c r="N100" s="163">
        <v>365</v>
      </c>
      <c r="O100" s="163">
        <v>411</v>
      </c>
      <c r="P100" s="163">
        <v>389</v>
      </c>
      <c r="Q100" s="164">
        <f t="shared" si="71"/>
        <v>-5.3527980535279851E-2</v>
      </c>
      <c r="R100" s="164">
        <f t="shared" si="69"/>
        <v>4.6170627172779032E-4</v>
      </c>
      <c r="S100" s="163">
        <v>265</v>
      </c>
      <c r="T100" s="163">
        <v>402</v>
      </c>
      <c r="U100" s="163">
        <v>380</v>
      </c>
      <c r="V100" s="163">
        <v>458</v>
      </c>
      <c r="W100" s="163">
        <v>425</v>
      </c>
      <c r="X100" s="164">
        <f t="shared" si="72"/>
        <v>-7.2052401746724892E-2</v>
      </c>
      <c r="Y100" s="164">
        <f t="shared" si="73"/>
        <v>4.106978577999737E-4</v>
      </c>
    </row>
    <row r="101" spans="1:25" x14ac:dyDescent="0.25">
      <c r="A101" s="56"/>
      <c r="B101" s="162" t="s">
        <v>119</v>
      </c>
      <c r="C101" s="163">
        <v>30</v>
      </c>
      <c r="D101" s="163">
        <v>0</v>
      </c>
      <c r="E101" s="163">
        <v>0</v>
      </c>
      <c r="F101" s="163">
        <v>51</v>
      </c>
      <c r="G101" s="163">
        <v>22</v>
      </c>
      <c r="H101" s="163">
        <v>37</v>
      </c>
      <c r="I101" s="164">
        <f t="shared" si="70"/>
        <v>0.68181818181818188</v>
      </c>
      <c r="J101" s="164">
        <f t="shared" si="67"/>
        <v>1.9241069803481074E-4</v>
      </c>
      <c r="K101" s="163">
        <v>102</v>
      </c>
      <c r="L101" s="163">
        <v>0</v>
      </c>
      <c r="M101" s="163">
        <v>0</v>
      </c>
      <c r="N101" s="163">
        <v>134</v>
      </c>
      <c r="O101" s="163">
        <v>337</v>
      </c>
      <c r="P101" s="163">
        <v>297</v>
      </c>
      <c r="Q101" s="164">
        <f t="shared" si="71"/>
        <v>-0.11869436201780414</v>
      </c>
      <c r="R101" s="164">
        <f t="shared" si="69"/>
        <v>3.5251095810579365E-4</v>
      </c>
      <c r="S101" s="163">
        <v>132</v>
      </c>
      <c r="T101" s="163">
        <v>250</v>
      </c>
      <c r="U101" s="163">
        <v>185</v>
      </c>
      <c r="V101" s="163">
        <v>359</v>
      </c>
      <c r="W101" s="163">
        <v>334</v>
      </c>
      <c r="X101" s="164">
        <f t="shared" si="72"/>
        <v>-6.9637883008356494E-2</v>
      </c>
      <c r="Y101" s="164">
        <f t="shared" si="73"/>
        <v>3.2276019883574405E-4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6.2403469632911585E-5</v>
      </c>
      <c r="K102" s="163">
        <v>90</v>
      </c>
      <c r="L102" s="163">
        <v>0</v>
      </c>
      <c r="M102" s="163">
        <v>0</v>
      </c>
      <c r="N102" s="163">
        <v>61</v>
      </c>
      <c r="O102" s="163">
        <v>90</v>
      </c>
      <c r="P102" s="163">
        <v>98</v>
      </c>
      <c r="Q102" s="164">
        <f t="shared" si="71"/>
        <v>8.8888888888888795E-2</v>
      </c>
      <c r="R102" s="164">
        <f t="shared" si="69"/>
        <v>1.1631674711908343E-4</v>
      </c>
      <c r="S102" s="163">
        <v>112</v>
      </c>
      <c r="T102" s="163">
        <v>159</v>
      </c>
      <c r="U102" s="163">
        <v>67</v>
      </c>
      <c r="V102" s="163">
        <v>104</v>
      </c>
      <c r="W102" s="163">
        <v>110</v>
      </c>
      <c r="X102" s="164">
        <f t="shared" si="72"/>
        <v>5.7692307692307709E-2</v>
      </c>
      <c r="Y102" s="164">
        <f t="shared" si="73"/>
        <v>1.0629826907764026E-4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4.1602313088607726E-5</v>
      </c>
      <c r="K103" s="163">
        <v>61</v>
      </c>
      <c r="L103" s="163">
        <v>0</v>
      </c>
      <c r="M103" s="163">
        <v>0</v>
      </c>
      <c r="N103" s="163">
        <v>118</v>
      </c>
      <c r="O103" s="163">
        <v>230</v>
      </c>
      <c r="P103" s="163">
        <v>115</v>
      </c>
      <c r="Q103" s="164">
        <f t="shared" si="71"/>
        <v>-0.5</v>
      </c>
      <c r="R103" s="164">
        <f t="shared" si="69"/>
        <v>1.3649414202749585E-4</v>
      </c>
      <c r="S103" s="163">
        <v>61</v>
      </c>
      <c r="T103" s="163">
        <v>69</v>
      </c>
      <c r="U103" s="163">
        <v>118</v>
      </c>
      <c r="V103" s="163">
        <v>241</v>
      </c>
      <c r="W103" s="163">
        <v>123</v>
      </c>
      <c r="X103" s="164">
        <f t="shared" si="72"/>
        <v>-0.48962655601659755</v>
      </c>
      <c r="Y103" s="164">
        <f t="shared" si="73"/>
        <v>1.1886079178681592E-4</v>
      </c>
    </row>
    <row r="104" spans="1:25" x14ac:dyDescent="0.25">
      <c r="A104" s="56"/>
      <c r="B104" s="167" t="s">
        <v>145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266</v>
      </c>
      <c r="G104" s="168">
        <f t="shared" si="75"/>
        <v>219</v>
      </c>
      <c r="H104" s="168">
        <f t="shared" si="75"/>
        <v>310</v>
      </c>
      <c r="I104" s="169">
        <f t="shared" si="70"/>
        <v>0.41552511415525117</v>
      </c>
      <c r="J104" s="169">
        <f t="shared" si="67"/>
        <v>1.6120896321835494E-3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0</v>
      </c>
      <c r="N104" s="168">
        <f t="shared" si="76"/>
        <v>1898</v>
      </c>
      <c r="O104" s="168">
        <f t="shared" si="76"/>
        <v>2391</v>
      </c>
      <c r="P104" s="168">
        <f t="shared" si="76"/>
        <v>2315</v>
      </c>
      <c r="Q104" s="169">
        <f t="shared" si="71"/>
        <v>-3.178586365537428E-2</v>
      </c>
      <c r="R104" s="169">
        <f t="shared" si="69"/>
        <v>2.7476864242926341E-3</v>
      </c>
      <c r="S104" s="168">
        <f>S96-SUM(S97:S103)</f>
        <v>1504</v>
      </c>
      <c r="T104" s="168">
        <f>T96-SUM(T97:T103)</f>
        <v>1720</v>
      </c>
      <c r="U104" s="168">
        <f>U96-SUM(U97:U103)</f>
        <v>2164</v>
      </c>
      <c r="V104" s="168">
        <f>V96-SUM(V97:V103)</f>
        <v>2610</v>
      </c>
      <c r="W104" s="168">
        <f>W96-SUM(W97:W103)</f>
        <v>2625</v>
      </c>
      <c r="X104" s="169">
        <f t="shared" si="72"/>
        <v>5.7471264367816577E-3</v>
      </c>
      <c r="Y104" s="169">
        <f t="shared" si="73"/>
        <v>2.5366632393527787E-3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40659</v>
      </c>
      <c r="U106" s="175">
        <f>U107+U110</f>
        <v>51144</v>
      </c>
      <c r="V106" s="175">
        <f>V107+V110</f>
        <v>49721</v>
      </c>
      <c r="W106" s="175">
        <f>W107+W110</f>
        <v>53497</v>
      </c>
      <c r="X106" s="176">
        <f>IFERROR(W106/V106-1,"-")</f>
        <v>7.5943766215482489E-2</v>
      </c>
      <c r="Y106" s="176">
        <f>W106/W$8</f>
        <v>5.1696713644059276E-2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6243</v>
      </c>
      <c r="U107" s="159">
        <v>8171</v>
      </c>
      <c r="V107" s="159">
        <v>7134</v>
      </c>
      <c r="W107" s="159">
        <v>7551</v>
      </c>
      <c r="X107" s="160">
        <f>IFERROR(W107/V107-1,"-")</f>
        <v>5.8452481076535001E-2</v>
      </c>
      <c r="Y107" s="160">
        <f>W107/W$8</f>
        <v>7.296892998229651E-3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2825</v>
      </c>
      <c r="U108" s="163">
        <v>2748</v>
      </c>
      <c r="V108" s="163">
        <v>1900</v>
      </c>
      <c r="W108" s="163">
        <v>2105</v>
      </c>
      <c r="X108" s="164">
        <f>IFERROR(W108/V108-1,"-")</f>
        <v>0.10789473684210527</v>
      </c>
      <c r="Y108" s="164">
        <f>W108/W$8</f>
        <v>2.0341623309857522E-3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3418</v>
      </c>
      <c r="U109" s="163">
        <v>5423</v>
      </c>
      <c r="V109" s="163">
        <v>5234</v>
      </c>
      <c r="W109" s="163">
        <v>5446</v>
      </c>
      <c r="X109" s="164">
        <f>IFERROR(W109/V109-1,"-")</f>
        <v>4.0504394344669459E-2</v>
      </c>
      <c r="Y109" s="164">
        <f>W109/W$8</f>
        <v>5.2627306672438983E-3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34416</v>
      </c>
      <c r="U110" s="159">
        <v>42973</v>
      </c>
      <c r="V110" s="159">
        <v>42587</v>
      </c>
      <c r="W110" s="159">
        <v>45946</v>
      </c>
      <c r="X110" s="160">
        <f>IFERROR(W110/V110-1,"-")</f>
        <v>7.8873834738300452E-2</v>
      </c>
      <c r="Y110" s="160">
        <f>W110/W$8</f>
        <v>4.4399820645829632E-2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16952</v>
      </c>
      <c r="U111" s="163">
        <v>26586</v>
      </c>
      <c r="V111" s="163">
        <v>24446</v>
      </c>
      <c r="W111" s="163">
        <v>25092</v>
      </c>
      <c r="X111" s="164">
        <f t="shared" ref="X111:X118" si="83">IFERROR(W111/V111-1,"-")</f>
        <v>2.6425591098748313E-2</v>
      </c>
      <c r="Y111" s="164">
        <f t="shared" ref="Y111:Y118" si="84">W111/W$8</f>
        <v>2.424760152451045E-2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2470</v>
      </c>
      <c r="U112" s="163">
        <v>2372</v>
      </c>
      <c r="V112" s="163">
        <v>2405</v>
      </c>
      <c r="W112" s="163">
        <v>2498</v>
      </c>
      <c r="X112" s="164">
        <f t="shared" si="83"/>
        <v>3.8669438669438616E-2</v>
      </c>
      <c r="Y112" s="164">
        <f t="shared" si="84"/>
        <v>2.4139370559631396E-3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2575</v>
      </c>
      <c r="U113" s="163">
        <v>4012</v>
      </c>
      <c r="V113" s="163">
        <v>2563</v>
      </c>
      <c r="W113" s="163">
        <v>3754</v>
      </c>
      <c r="X113" s="164">
        <f t="shared" si="83"/>
        <v>0.46468981662114706</v>
      </c>
      <c r="Y113" s="164">
        <f t="shared" si="84"/>
        <v>3.62767001924965E-3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1894</v>
      </c>
      <c r="U114" s="163">
        <v>1620</v>
      </c>
      <c r="V114" s="163">
        <v>1971</v>
      </c>
      <c r="W114" s="163">
        <v>2020</v>
      </c>
      <c r="X114" s="164">
        <f t="shared" si="83"/>
        <v>2.4860476915271379E-2</v>
      </c>
      <c r="Y114" s="164">
        <f t="shared" si="84"/>
        <v>1.9520227594257574E-3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1403</v>
      </c>
      <c r="U115" s="163">
        <v>1321</v>
      </c>
      <c r="V115" s="163">
        <v>1553</v>
      </c>
      <c r="W115" s="163">
        <v>1366</v>
      </c>
      <c r="X115" s="164">
        <f t="shared" si="83"/>
        <v>-0.1204121056020605</v>
      </c>
      <c r="Y115" s="164">
        <f t="shared" si="84"/>
        <v>1.3200312323641509E-3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344</v>
      </c>
      <c r="U116" s="163">
        <v>518</v>
      </c>
      <c r="V116" s="163">
        <v>742</v>
      </c>
      <c r="W116" s="163">
        <v>686</v>
      </c>
      <c r="X116" s="164">
        <f t="shared" si="83"/>
        <v>-7.547169811320753E-2</v>
      </c>
      <c r="Y116" s="164">
        <f t="shared" si="84"/>
        <v>6.6291465988419288E-4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560</v>
      </c>
      <c r="U117" s="163">
        <v>337</v>
      </c>
      <c r="V117" s="163">
        <v>947</v>
      </c>
      <c r="W117" s="163">
        <v>568</v>
      </c>
      <c r="X117" s="164">
        <f t="shared" si="83"/>
        <v>-0.40021119324181631</v>
      </c>
      <c r="Y117" s="164">
        <f t="shared" si="84"/>
        <v>5.4888560760090604E-4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8218</v>
      </c>
      <c r="U118" s="168">
        <f>U110-SUM(U111:U117)</f>
        <v>6207</v>
      </c>
      <c r="V118" s="168">
        <f>V110-SUM(V111:V117)</f>
        <v>7960</v>
      </c>
      <c r="W118" s="168">
        <f>W110-SUM(W111:W117)</f>
        <v>9962</v>
      </c>
      <c r="X118" s="169">
        <f t="shared" si="83"/>
        <v>0.25150753768844214</v>
      </c>
      <c r="Y118" s="169">
        <f t="shared" si="84"/>
        <v>9.6267577868313844E-3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26561</v>
      </c>
      <c r="D120" s="175">
        <f t="shared" si="88"/>
        <v>12109</v>
      </c>
      <c r="E120" s="175">
        <f t="shared" si="88"/>
        <v>19439</v>
      </c>
      <c r="F120" s="175">
        <f t="shared" si="88"/>
        <v>28563</v>
      </c>
      <c r="G120" s="175">
        <f t="shared" si="88"/>
        <v>29434</v>
      </c>
      <c r="H120" s="175">
        <f t="shared" si="88"/>
        <v>27882</v>
      </c>
      <c r="I120" s="176">
        <f>IFERROR(H120/G120-1,"-")</f>
        <v>-5.2728137528028851E-2</v>
      </c>
      <c r="J120" s="176">
        <f t="shared" ref="J120:J132" si="89">H120/H$8</f>
        <v>0.14499446169207009</v>
      </c>
      <c r="K120" s="175">
        <f t="shared" ref="K120:P120" si="90">K121+K124</f>
        <v>26292</v>
      </c>
      <c r="L120" s="175">
        <f t="shared" si="90"/>
        <v>11011</v>
      </c>
      <c r="M120" s="175">
        <f t="shared" si="90"/>
        <v>31820</v>
      </c>
      <c r="N120" s="175">
        <f t="shared" si="90"/>
        <v>42995</v>
      </c>
      <c r="O120" s="175">
        <f t="shared" si="90"/>
        <v>40029</v>
      </c>
      <c r="P120" s="175">
        <f t="shared" si="90"/>
        <v>48529</v>
      </c>
      <c r="Q120" s="176">
        <f>IFERROR(P120/O120-1,"-")</f>
        <v>0.21234604911439203</v>
      </c>
      <c r="R120" s="176">
        <f t="shared" ref="R120:R132" si="91">P120/P$8</f>
        <v>5.7599341030020401E-2</v>
      </c>
      <c r="S120" s="175">
        <f>S121+S124</f>
        <v>52853</v>
      </c>
      <c r="T120" s="175">
        <f>T121+T124</f>
        <v>51259</v>
      </c>
      <c r="U120" s="175">
        <f>U121+U124</f>
        <v>71558</v>
      </c>
      <c r="V120" s="175">
        <f>V121+V124</f>
        <v>69463</v>
      </c>
      <c r="W120" s="175">
        <f>W121+W124</f>
        <v>76411</v>
      </c>
      <c r="X120" s="176">
        <f>IFERROR(W120/V120-1,"-")</f>
        <v>0.10002447346069121</v>
      </c>
      <c r="Y120" s="176">
        <f>W120/W$8</f>
        <v>7.3839609440832454E-2</v>
      </c>
    </row>
    <row r="121" spans="1:25" x14ac:dyDescent="0.25">
      <c r="A121" s="56"/>
      <c r="B121" s="158" t="s">
        <v>97</v>
      </c>
      <c r="C121" s="159">
        <v>12262</v>
      </c>
      <c r="D121" s="159">
        <v>5951</v>
      </c>
      <c r="E121" s="159">
        <v>9612</v>
      </c>
      <c r="F121" s="159">
        <v>15603</v>
      </c>
      <c r="G121" s="159">
        <v>17208</v>
      </c>
      <c r="H121" s="159">
        <v>14633</v>
      </c>
      <c r="I121" s="160">
        <f>IFERROR(H121/G121-1,"-")</f>
        <v>-0.14963970246397029</v>
      </c>
      <c r="J121" s="160">
        <f t="shared" si="89"/>
        <v>7.6095830928199604E-2</v>
      </c>
      <c r="K121" s="159">
        <v>14678</v>
      </c>
      <c r="L121" s="159">
        <v>7887</v>
      </c>
      <c r="M121" s="159">
        <v>17531</v>
      </c>
      <c r="N121" s="159">
        <v>22312</v>
      </c>
      <c r="O121" s="159">
        <v>19375</v>
      </c>
      <c r="P121" s="159">
        <v>26389</v>
      </c>
      <c r="Q121" s="160">
        <f>IFERROR(P121/O121-1,"-")</f>
        <v>0.36201290322580637</v>
      </c>
      <c r="R121" s="160">
        <f t="shared" si="91"/>
        <v>3.132125142577033E-2</v>
      </c>
      <c r="S121" s="159">
        <v>26940</v>
      </c>
      <c r="T121" s="159">
        <v>27143</v>
      </c>
      <c r="U121" s="159">
        <v>37915</v>
      </c>
      <c r="V121" s="159">
        <v>36583</v>
      </c>
      <c r="W121" s="159">
        <v>41022</v>
      </c>
      <c r="X121" s="160">
        <f>IFERROR(W121/V121-1,"-")</f>
        <v>0.12134051335319684</v>
      </c>
      <c r="Y121" s="160">
        <f>W121/W$8</f>
        <v>3.9641523582754169E-2</v>
      </c>
    </row>
    <row r="122" spans="1:25" x14ac:dyDescent="0.25">
      <c r="A122" s="56"/>
      <c r="B122" s="162" t="s">
        <v>103</v>
      </c>
      <c r="C122" s="163">
        <v>6450</v>
      </c>
      <c r="D122" s="163">
        <v>3228</v>
      </c>
      <c r="E122" s="163">
        <v>4182</v>
      </c>
      <c r="F122" s="163">
        <v>6993</v>
      </c>
      <c r="G122" s="163">
        <v>9785</v>
      </c>
      <c r="H122" s="163">
        <v>7637</v>
      </c>
      <c r="I122" s="164">
        <f>IFERROR(H122/G122-1,"-")</f>
        <v>-0.21951967296882979</v>
      </c>
      <c r="J122" s="164">
        <f t="shared" si="89"/>
        <v>3.9714608132212149E-2</v>
      </c>
      <c r="K122" s="163">
        <v>7265</v>
      </c>
      <c r="L122" s="163">
        <v>4308</v>
      </c>
      <c r="M122" s="163">
        <v>7728</v>
      </c>
      <c r="N122" s="163">
        <v>10229</v>
      </c>
      <c r="O122" s="163">
        <v>6565</v>
      </c>
      <c r="P122" s="163">
        <v>11327</v>
      </c>
      <c r="Q122" s="164">
        <f>IFERROR(P122/O122-1,"-")</f>
        <v>0.72536176694592536</v>
      </c>
      <c r="R122" s="164">
        <f t="shared" si="91"/>
        <v>1.3444079536916918E-2</v>
      </c>
      <c r="S122" s="163">
        <v>13715</v>
      </c>
      <c r="T122" s="163">
        <v>11910</v>
      </c>
      <c r="U122" s="163">
        <v>17222</v>
      </c>
      <c r="V122" s="163">
        <v>16350</v>
      </c>
      <c r="W122" s="163">
        <v>18964</v>
      </c>
      <c r="X122" s="164">
        <f>IFERROR(W122/V122-1,"-")</f>
        <v>0.15987767584097856</v>
      </c>
      <c r="Y122" s="164">
        <f>W122/W$8</f>
        <v>1.8325821588985179E-2</v>
      </c>
    </row>
    <row r="123" spans="1:25" x14ac:dyDescent="0.25">
      <c r="A123" s="56"/>
      <c r="B123" s="162" t="s">
        <v>100</v>
      </c>
      <c r="C123" s="163">
        <v>5812</v>
      </c>
      <c r="D123" s="163">
        <v>2723</v>
      </c>
      <c r="E123" s="163">
        <v>5430</v>
      </c>
      <c r="F123" s="163">
        <v>8610</v>
      </c>
      <c r="G123" s="163">
        <v>7423</v>
      </c>
      <c r="H123" s="163">
        <v>6996</v>
      </c>
      <c r="I123" s="164">
        <f>IFERROR(H123/G123-1,"-")</f>
        <v>-5.7523912164892943E-2</v>
      </c>
      <c r="J123" s="164">
        <f t="shared" si="89"/>
        <v>3.6381222795987454E-2</v>
      </c>
      <c r="K123" s="163">
        <v>7413</v>
      </c>
      <c r="L123" s="163">
        <v>3579</v>
      </c>
      <c r="M123" s="163">
        <v>9803</v>
      </c>
      <c r="N123" s="163">
        <v>12083</v>
      </c>
      <c r="O123" s="163">
        <v>12810</v>
      </c>
      <c r="P123" s="163">
        <v>15062</v>
      </c>
      <c r="Q123" s="164">
        <f>IFERROR(P123/O123-1,"-")</f>
        <v>0.17580015612802491</v>
      </c>
      <c r="R123" s="164">
        <f t="shared" si="91"/>
        <v>1.7877171888853415E-2</v>
      </c>
      <c r="S123" s="163">
        <v>13225</v>
      </c>
      <c r="T123" s="163">
        <v>15233</v>
      </c>
      <c r="U123" s="163">
        <v>20693</v>
      </c>
      <c r="V123" s="163">
        <v>20233</v>
      </c>
      <c r="W123" s="163">
        <v>22058</v>
      </c>
      <c r="X123" s="164">
        <f>IFERROR(W123/V123-1,"-")</f>
        <v>9.0199179558147602E-2</v>
      </c>
      <c r="Y123" s="164">
        <f>W123/W$8</f>
        <v>2.131570199376899E-2</v>
      </c>
    </row>
    <row r="124" spans="1:25" x14ac:dyDescent="0.25">
      <c r="A124" s="56"/>
      <c r="B124" s="158" t="s">
        <v>107</v>
      </c>
      <c r="C124" s="159">
        <v>14299</v>
      </c>
      <c r="D124" s="159">
        <v>6158</v>
      </c>
      <c r="E124" s="159">
        <v>9827</v>
      </c>
      <c r="F124" s="159">
        <v>12960</v>
      </c>
      <c r="G124" s="159">
        <v>12226</v>
      </c>
      <c r="H124" s="159">
        <v>13249</v>
      </c>
      <c r="I124" s="160">
        <f>IFERROR(H124/G124-1,"-")</f>
        <v>8.3674137084901012E-2</v>
      </c>
      <c r="J124" s="160">
        <f t="shared" si="89"/>
        <v>6.8898630763870469E-2</v>
      </c>
      <c r="K124" s="159">
        <v>11614</v>
      </c>
      <c r="L124" s="159">
        <v>3124</v>
      </c>
      <c r="M124" s="159">
        <v>14289</v>
      </c>
      <c r="N124" s="159">
        <v>20683</v>
      </c>
      <c r="O124" s="159">
        <v>20654</v>
      </c>
      <c r="P124" s="159">
        <v>22140</v>
      </c>
      <c r="Q124" s="160">
        <f>IFERROR(P124/O124-1,"-")</f>
        <v>7.1947322552532222E-2</v>
      </c>
      <c r="R124" s="160">
        <f t="shared" si="91"/>
        <v>2.6278089604250071E-2</v>
      </c>
      <c r="S124" s="159">
        <v>25913</v>
      </c>
      <c r="T124" s="159">
        <v>24116</v>
      </c>
      <c r="U124" s="159">
        <v>33643</v>
      </c>
      <c r="V124" s="159">
        <v>32880</v>
      </c>
      <c r="W124" s="159">
        <v>35389</v>
      </c>
      <c r="X124" s="160">
        <f>IFERROR(W124/V124-1,"-")</f>
        <v>7.630778588807785E-2</v>
      </c>
      <c r="Y124" s="160">
        <f>W124/W$8</f>
        <v>3.4198085858078285E-2</v>
      </c>
    </row>
    <row r="125" spans="1:25" s="56" customFormat="1" x14ac:dyDescent="0.25">
      <c r="B125" s="162" t="s">
        <v>110</v>
      </c>
      <c r="C125" s="163">
        <v>1009</v>
      </c>
      <c r="D125" s="163">
        <v>78</v>
      </c>
      <c r="E125" s="163">
        <v>548</v>
      </c>
      <c r="F125" s="163">
        <v>1063</v>
      </c>
      <c r="G125" s="163">
        <v>1042</v>
      </c>
      <c r="H125" s="163">
        <v>1065</v>
      </c>
      <c r="I125" s="164">
        <f t="shared" ref="I125:I132" si="92">IFERROR(H125/G125-1,"-")</f>
        <v>2.2072936660268772E-2</v>
      </c>
      <c r="J125" s="164">
        <f t="shared" si="89"/>
        <v>5.5383079299209034E-3</v>
      </c>
      <c r="K125" s="163">
        <v>1801</v>
      </c>
      <c r="L125" s="163">
        <v>188</v>
      </c>
      <c r="M125" s="163">
        <v>1930</v>
      </c>
      <c r="N125" s="163">
        <v>3031</v>
      </c>
      <c r="O125" s="163">
        <v>3192</v>
      </c>
      <c r="P125" s="163">
        <v>2857</v>
      </c>
      <c r="Q125" s="164">
        <f t="shared" ref="Q125:Q132" si="93">IFERROR(P125/O125-1,"-")</f>
        <v>-0.10494987468671679</v>
      </c>
      <c r="R125" s="164">
        <f t="shared" si="91"/>
        <v>3.390989250196136E-3</v>
      </c>
      <c r="S125" s="163">
        <v>2810</v>
      </c>
      <c r="T125" s="163">
        <v>2478</v>
      </c>
      <c r="U125" s="163">
        <v>4094</v>
      </c>
      <c r="V125" s="163">
        <v>4234</v>
      </c>
      <c r="W125" s="163">
        <v>3922</v>
      </c>
      <c r="X125" s="164">
        <f t="shared" ref="X125:X132" si="94">IFERROR(W125/V125-1,"-")</f>
        <v>-7.3689182805857345E-2</v>
      </c>
      <c r="Y125" s="164">
        <f t="shared" ref="Y125:Y132" si="95">W125/W$8</f>
        <v>3.7900164665682278E-3</v>
      </c>
    </row>
    <row r="126" spans="1:25" s="56" customFormat="1" x14ac:dyDescent="0.25">
      <c r="B126" s="162" t="s">
        <v>113</v>
      </c>
      <c r="C126" s="163">
        <v>1174</v>
      </c>
      <c r="D126" s="163">
        <v>634</v>
      </c>
      <c r="E126" s="163">
        <v>1065</v>
      </c>
      <c r="F126" s="163">
        <v>2144</v>
      </c>
      <c r="G126" s="163">
        <v>2104</v>
      </c>
      <c r="H126" s="163">
        <v>2192</v>
      </c>
      <c r="I126" s="164">
        <f t="shared" si="92"/>
        <v>4.1825095057034245E-2</v>
      </c>
      <c r="J126" s="164">
        <f t="shared" si="89"/>
        <v>1.1399033786278517E-2</v>
      </c>
      <c r="K126" s="163">
        <v>1720</v>
      </c>
      <c r="L126" s="163">
        <v>424</v>
      </c>
      <c r="M126" s="163">
        <v>1924</v>
      </c>
      <c r="N126" s="163">
        <v>3372</v>
      </c>
      <c r="O126" s="163">
        <v>3212</v>
      </c>
      <c r="P126" s="163">
        <v>3998</v>
      </c>
      <c r="Q126" s="164">
        <f t="shared" si="93"/>
        <v>0.24470734744707356</v>
      </c>
      <c r="R126" s="164">
        <f t="shared" si="91"/>
        <v>4.7452485202254648E-3</v>
      </c>
      <c r="S126" s="163">
        <v>2894</v>
      </c>
      <c r="T126" s="163">
        <v>2989</v>
      </c>
      <c r="U126" s="163">
        <v>5516</v>
      </c>
      <c r="V126" s="163">
        <v>5316</v>
      </c>
      <c r="W126" s="163">
        <v>6190</v>
      </c>
      <c r="X126" s="164">
        <f t="shared" si="94"/>
        <v>0.16440933032355165</v>
      </c>
      <c r="Y126" s="164">
        <f t="shared" si="95"/>
        <v>5.9816935053690293E-3</v>
      </c>
    </row>
    <row r="127" spans="1:25" x14ac:dyDescent="0.25">
      <c r="A127" s="56"/>
      <c r="B127" s="162" t="s">
        <v>116</v>
      </c>
      <c r="C127" s="163">
        <v>890</v>
      </c>
      <c r="D127" s="163">
        <v>491</v>
      </c>
      <c r="E127" s="163">
        <v>777</v>
      </c>
      <c r="F127" s="163">
        <v>984</v>
      </c>
      <c r="G127" s="163">
        <v>977</v>
      </c>
      <c r="H127" s="163">
        <v>1074</v>
      </c>
      <c r="I127" s="164">
        <f t="shared" si="92"/>
        <v>9.9283520982599738E-2</v>
      </c>
      <c r="J127" s="164">
        <f t="shared" si="89"/>
        <v>5.585110532145587E-3</v>
      </c>
      <c r="K127" s="163">
        <v>1060</v>
      </c>
      <c r="L127" s="163">
        <v>656</v>
      </c>
      <c r="M127" s="163">
        <v>1684</v>
      </c>
      <c r="N127" s="163">
        <v>1847</v>
      </c>
      <c r="O127" s="163">
        <v>1579</v>
      </c>
      <c r="P127" s="163">
        <v>1599</v>
      </c>
      <c r="Q127" s="164">
        <f t="shared" si="93"/>
        <v>1.2666244458517939E-2</v>
      </c>
      <c r="R127" s="164">
        <f t="shared" si="91"/>
        <v>1.8978620269736162E-3</v>
      </c>
      <c r="S127" s="163">
        <v>1950</v>
      </c>
      <c r="T127" s="163">
        <v>2461</v>
      </c>
      <c r="U127" s="163">
        <v>2831</v>
      </c>
      <c r="V127" s="163">
        <v>2556</v>
      </c>
      <c r="W127" s="163">
        <v>2673</v>
      </c>
      <c r="X127" s="164">
        <f t="shared" si="94"/>
        <v>4.5774647887323994E-2</v>
      </c>
      <c r="Y127" s="164">
        <f t="shared" si="95"/>
        <v>2.5830479385866583E-3</v>
      </c>
    </row>
    <row r="128" spans="1:25" x14ac:dyDescent="0.25">
      <c r="A128" s="56"/>
      <c r="B128" s="162" t="s">
        <v>123</v>
      </c>
      <c r="C128" s="163">
        <v>261</v>
      </c>
      <c r="D128" s="163">
        <v>57</v>
      </c>
      <c r="E128" s="163">
        <v>245</v>
      </c>
      <c r="F128" s="163">
        <v>257</v>
      </c>
      <c r="G128" s="163">
        <v>263</v>
      </c>
      <c r="H128" s="163">
        <v>371</v>
      </c>
      <c r="I128" s="164">
        <f t="shared" si="92"/>
        <v>0.41064638783269958</v>
      </c>
      <c r="J128" s="164">
        <f t="shared" si="89"/>
        <v>1.9293072694841833E-3</v>
      </c>
      <c r="K128" s="163">
        <v>266</v>
      </c>
      <c r="L128" s="163">
        <v>71</v>
      </c>
      <c r="M128" s="163">
        <v>507</v>
      </c>
      <c r="N128" s="163">
        <v>550</v>
      </c>
      <c r="O128" s="163">
        <v>546</v>
      </c>
      <c r="P128" s="163">
        <v>560</v>
      </c>
      <c r="Q128" s="164">
        <f t="shared" si="93"/>
        <v>2.564102564102555E-2</v>
      </c>
      <c r="R128" s="164">
        <f t="shared" si="91"/>
        <v>6.6466712639476247E-4</v>
      </c>
      <c r="S128" s="163">
        <v>527</v>
      </c>
      <c r="T128" s="163">
        <v>752</v>
      </c>
      <c r="U128" s="163">
        <v>807</v>
      </c>
      <c r="V128" s="163">
        <v>809</v>
      </c>
      <c r="W128" s="163">
        <v>931</v>
      </c>
      <c r="X128" s="164">
        <f t="shared" si="94"/>
        <v>0.15080346106304088</v>
      </c>
      <c r="Y128" s="164">
        <f t="shared" si="95"/>
        <v>8.9966989555711888E-4</v>
      </c>
    </row>
    <row r="129" spans="1:25" x14ac:dyDescent="0.25">
      <c r="A129" s="56"/>
      <c r="B129" s="162" t="s">
        <v>119</v>
      </c>
      <c r="C129" s="163">
        <v>170</v>
      </c>
      <c r="D129" s="163">
        <v>54</v>
      </c>
      <c r="E129" s="163">
        <v>180</v>
      </c>
      <c r="F129" s="163">
        <v>192</v>
      </c>
      <c r="G129" s="163">
        <v>220</v>
      </c>
      <c r="H129" s="163">
        <v>205</v>
      </c>
      <c r="I129" s="164">
        <f t="shared" si="92"/>
        <v>-6.8181818181818232E-2</v>
      </c>
      <c r="J129" s="164">
        <f t="shared" si="89"/>
        <v>1.066059272895573E-3</v>
      </c>
      <c r="K129" s="163">
        <v>285</v>
      </c>
      <c r="L129" s="163">
        <v>58</v>
      </c>
      <c r="M129" s="163">
        <v>366</v>
      </c>
      <c r="N129" s="163">
        <v>453</v>
      </c>
      <c r="O129" s="163">
        <v>436</v>
      </c>
      <c r="P129" s="163">
        <v>523</v>
      </c>
      <c r="Q129" s="164">
        <f t="shared" si="93"/>
        <v>0.19954128440366969</v>
      </c>
      <c r="R129" s="164">
        <f t="shared" si="91"/>
        <v>6.207516198293942E-4</v>
      </c>
      <c r="S129" s="163">
        <v>455</v>
      </c>
      <c r="T129" s="163">
        <v>546</v>
      </c>
      <c r="U129" s="163">
        <v>645</v>
      </c>
      <c r="V129" s="163">
        <v>656</v>
      </c>
      <c r="W129" s="163">
        <v>728</v>
      </c>
      <c r="X129" s="164">
        <f t="shared" si="94"/>
        <v>0.10975609756097571</v>
      </c>
      <c r="Y129" s="164">
        <f t="shared" si="95"/>
        <v>7.0350127171383734E-4</v>
      </c>
    </row>
    <row r="130" spans="1:25" x14ac:dyDescent="0.25">
      <c r="A130" s="56"/>
      <c r="B130" s="162" t="s">
        <v>128</v>
      </c>
      <c r="C130" s="163">
        <v>169</v>
      </c>
      <c r="D130" s="163">
        <v>4</v>
      </c>
      <c r="E130" s="163">
        <v>113</v>
      </c>
      <c r="F130" s="163">
        <v>123</v>
      </c>
      <c r="G130" s="163">
        <v>145</v>
      </c>
      <c r="H130" s="163">
        <v>177</v>
      </c>
      <c r="I130" s="164">
        <f t="shared" si="92"/>
        <v>0.22068965517241379</v>
      </c>
      <c r="J130" s="164">
        <f t="shared" si="89"/>
        <v>9.20451177085446E-4</v>
      </c>
      <c r="K130" s="163">
        <v>461</v>
      </c>
      <c r="L130" s="163">
        <v>4</v>
      </c>
      <c r="M130" s="163">
        <v>289</v>
      </c>
      <c r="N130" s="163">
        <v>484</v>
      </c>
      <c r="O130" s="163">
        <v>556</v>
      </c>
      <c r="P130" s="163">
        <v>371</v>
      </c>
      <c r="Q130" s="164">
        <f t="shared" si="93"/>
        <v>-0.33273381294964033</v>
      </c>
      <c r="R130" s="164">
        <f t="shared" si="91"/>
        <v>4.4034197123653013E-4</v>
      </c>
      <c r="S130" s="163">
        <v>630</v>
      </c>
      <c r="T130" s="163">
        <v>402</v>
      </c>
      <c r="U130" s="163">
        <v>607</v>
      </c>
      <c r="V130" s="163">
        <v>701</v>
      </c>
      <c r="W130" s="163">
        <v>548</v>
      </c>
      <c r="X130" s="164">
        <f t="shared" si="94"/>
        <v>-0.21825962910128383</v>
      </c>
      <c r="Y130" s="164">
        <f t="shared" si="95"/>
        <v>5.2955864958678959E-4</v>
      </c>
    </row>
    <row r="131" spans="1:25" x14ac:dyDescent="0.25">
      <c r="A131" s="56"/>
      <c r="B131" s="162" t="s">
        <v>131</v>
      </c>
      <c r="C131" s="163">
        <v>146</v>
      </c>
      <c r="D131" s="163">
        <v>24</v>
      </c>
      <c r="E131" s="163">
        <v>99</v>
      </c>
      <c r="F131" s="163">
        <v>230</v>
      </c>
      <c r="G131" s="163">
        <v>132</v>
      </c>
      <c r="H131" s="163">
        <v>147</v>
      </c>
      <c r="I131" s="164">
        <f t="shared" si="92"/>
        <v>0.11363636363636354</v>
      </c>
      <c r="J131" s="164">
        <f t="shared" si="89"/>
        <v>7.6444250300316695E-4</v>
      </c>
      <c r="K131" s="163">
        <v>824</v>
      </c>
      <c r="L131" s="163">
        <v>30</v>
      </c>
      <c r="M131" s="163">
        <v>625</v>
      </c>
      <c r="N131" s="163">
        <v>857</v>
      </c>
      <c r="O131" s="163">
        <v>909</v>
      </c>
      <c r="P131" s="163">
        <v>993</v>
      </c>
      <c r="Q131" s="164">
        <f t="shared" si="93"/>
        <v>9.2409240924092417E-2</v>
      </c>
      <c r="R131" s="164">
        <f t="shared" si="91"/>
        <v>1.1785972437678555E-3</v>
      </c>
      <c r="S131" s="163">
        <v>970</v>
      </c>
      <c r="T131" s="163">
        <v>724</v>
      </c>
      <c r="U131" s="163">
        <v>1087</v>
      </c>
      <c r="V131" s="163">
        <v>1041</v>
      </c>
      <c r="W131" s="163">
        <v>1140</v>
      </c>
      <c r="X131" s="164">
        <f t="shared" si="94"/>
        <v>9.5100864553314013E-2</v>
      </c>
      <c r="Y131" s="164">
        <f t="shared" si="95"/>
        <v>1.1016366068046354E-3</v>
      </c>
    </row>
    <row r="132" spans="1:25" x14ac:dyDescent="0.25">
      <c r="A132" s="56"/>
      <c r="B132" s="167" t="s">
        <v>145</v>
      </c>
      <c r="C132" s="168">
        <f t="shared" ref="C132" si="96">C124-SUM(C125:C131)</f>
        <v>10480</v>
      </c>
      <c r="D132" s="168">
        <f t="shared" ref="D132:H132" si="97">D124-SUM(D125:D131)</f>
        <v>4816</v>
      </c>
      <c r="E132" s="168">
        <f t="shared" si="97"/>
        <v>6800</v>
      </c>
      <c r="F132" s="168">
        <f t="shared" si="97"/>
        <v>7967</v>
      </c>
      <c r="G132" s="168">
        <f t="shared" si="97"/>
        <v>7343</v>
      </c>
      <c r="H132" s="168">
        <f t="shared" si="97"/>
        <v>8018</v>
      </c>
      <c r="I132" s="169">
        <f t="shared" si="92"/>
        <v>9.1924281628761983E-2</v>
      </c>
      <c r="J132" s="169">
        <f t="shared" si="89"/>
        <v>4.1695918293057091E-2</v>
      </c>
      <c r="K132" s="168">
        <f t="shared" ref="K132:P132" si="98">K124-SUM(K125:K131)</f>
        <v>5197</v>
      </c>
      <c r="L132" s="168">
        <f t="shared" si="98"/>
        <v>1693</v>
      </c>
      <c r="M132" s="168">
        <f t="shared" si="98"/>
        <v>6964</v>
      </c>
      <c r="N132" s="168">
        <f t="shared" si="98"/>
        <v>10089</v>
      </c>
      <c r="O132" s="168">
        <f t="shared" si="98"/>
        <v>10224</v>
      </c>
      <c r="P132" s="168">
        <f t="shared" si="98"/>
        <v>11239</v>
      </c>
      <c r="Q132" s="169">
        <f t="shared" si="93"/>
        <v>9.9276212832550836E-2</v>
      </c>
      <c r="R132" s="169">
        <f t="shared" si="91"/>
        <v>1.3339631845626313E-2</v>
      </c>
      <c r="S132" s="168">
        <f>S124-SUM(S125:S131)</f>
        <v>15677</v>
      </c>
      <c r="T132" s="168">
        <f>T124-SUM(T125:T131)</f>
        <v>13764</v>
      </c>
      <c r="U132" s="168">
        <f>U124-SUM(U125:U131)</f>
        <v>18056</v>
      </c>
      <c r="V132" s="168">
        <f>V124-SUM(V125:V131)</f>
        <v>17567</v>
      </c>
      <c r="W132" s="168">
        <f>W124-SUM(W125:W131)</f>
        <v>19257</v>
      </c>
      <c r="X132" s="169">
        <f t="shared" si="94"/>
        <v>9.6203108100415546E-2</v>
      </c>
      <c r="Y132" s="169">
        <f t="shared" si="95"/>
        <v>1.8608961523891986E-2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10954</v>
      </c>
      <c r="F134" s="175">
        <f t="shared" si="99"/>
        <v>10643</v>
      </c>
      <c r="G134" s="175">
        <f t="shared" si="99"/>
        <v>13007</v>
      </c>
      <c r="H134" s="175">
        <f t="shared" si="99"/>
        <v>11769</v>
      </c>
      <c r="I134" s="176">
        <f>IFERROR(H134/G134-1,"-")</f>
        <v>-9.517951872068886E-2</v>
      </c>
      <c r="J134" s="176">
        <f t="shared" ref="J134:J146" si="100">H134/H$8</f>
        <v>6.1202202842478043E-2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36716</v>
      </c>
      <c r="N134" s="175">
        <f t="shared" si="101"/>
        <v>44121</v>
      </c>
      <c r="O134" s="175">
        <f t="shared" si="101"/>
        <v>47581</v>
      </c>
      <c r="P134" s="175">
        <f t="shared" si="101"/>
        <v>45024</v>
      </c>
      <c r="Q134" s="176">
        <f>IFERROR(P134/O134-1,"-")</f>
        <v>-5.3739938210630278E-2</v>
      </c>
      <c r="R134" s="176">
        <f t="shared" ref="R134:R146" si="102">P134/P$8</f>
        <v>5.3439236962138897E-2</v>
      </c>
      <c r="S134" s="175">
        <f>S135+S138</f>
        <v>39287</v>
      </c>
      <c r="T134" s="175">
        <f>T135+T138</f>
        <v>47670</v>
      </c>
      <c r="U134" s="175">
        <f>U135+U138</f>
        <v>54764</v>
      </c>
      <c r="V134" s="175">
        <f>V135+V138</f>
        <v>60588</v>
      </c>
      <c r="W134" s="175">
        <f>W135+W138</f>
        <v>56793</v>
      </c>
      <c r="X134" s="176">
        <f>IFERROR(W134/V134-1,"-")</f>
        <v>-6.2636165577342084E-2</v>
      </c>
      <c r="Y134" s="176">
        <f>W134/W$8</f>
        <v>5.4881796324785667E-2</v>
      </c>
    </row>
    <row r="135" spans="1:25" x14ac:dyDescent="0.25">
      <c r="A135" s="56"/>
      <c r="B135" s="158" t="s">
        <v>97</v>
      </c>
      <c r="C135" s="159">
        <v>514</v>
      </c>
      <c r="D135" s="159">
        <v>0</v>
      </c>
      <c r="E135" s="159">
        <v>601</v>
      </c>
      <c r="F135" s="159">
        <v>689</v>
      </c>
      <c r="G135" s="159">
        <v>1715</v>
      </c>
      <c r="H135" s="159">
        <v>239</v>
      </c>
      <c r="I135" s="160">
        <f>IFERROR(H135/G135-1,"-")</f>
        <v>-0.86064139941690965</v>
      </c>
      <c r="J135" s="160">
        <f t="shared" si="100"/>
        <v>1.2428691035221559E-3</v>
      </c>
      <c r="K135" s="159">
        <v>1373</v>
      </c>
      <c r="L135" s="159">
        <v>0</v>
      </c>
      <c r="M135" s="159">
        <v>2431</v>
      </c>
      <c r="N135" s="159">
        <v>2917</v>
      </c>
      <c r="O135" s="159">
        <v>2020</v>
      </c>
      <c r="P135" s="159">
        <v>1662</v>
      </c>
      <c r="Q135" s="160">
        <f>IFERROR(P135/O135-1,"-")</f>
        <v>-0.17722772277227727</v>
      </c>
      <c r="R135" s="160">
        <f t="shared" si="102"/>
        <v>1.9726370786930271E-3</v>
      </c>
      <c r="S135" s="159">
        <v>1887</v>
      </c>
      <c r="T135" s="159">
        <v>3032</v>
      </c>
      <c r="U135" s="159">
        <v>3606</v>
      </c>
      <c r="V135" s="159">
        <v>3735</v>
      </c>
      <c r="W135" s="159">
        <v>1901</v>
      </c>
      <c r="X135" s="160">
        <f>IFERROR(W135/V135-1,"-")</f>
        <v>-0.49103078982597059</v>
      </c>
      <c r="Y135" s="160">
        <f>W135/W$8</f>
        <v>1.8370273592417648E-3</v>
      </c>
    </row>
    <row r="136" spans="1:25" x14ac:dyDescent="0.25">
      <c r="A136" s="56"/>
      <c r="B136" s="162" t="s">
        <v>103</v>
      </c>
      <c r="C136" s="163">
        <v>514</v>
      </c>
      <c r="D136" s="163">
        <v>0</v>
      </c>
      <c r="E136" s="163">
        <v>530</v>
      </c>
      <c r="F136" s="163">
        <v>689</v>
      </c>
      <c r="G136" s="163">
        <v>1715</v>
      </c>
      <c r="H136" s="163">
        <v>239</v>
      </c>
      <c r="I136" s="164">
        <f>IFERROR(H136/G136-1,"-")</f>
        <v>-0.86064139941690965</v>
      </c>
      <c r="J136" s="164">
        <f t="shared" si="100"/>
        <v>1.2428691035221559E-3</v>
      </c>
      <c r="K136" s="163">
        <v>632</v>
      </c>
      <c r="L136" s="163">
        <v>0</v>
      </c>
      <c r="M136" s="163">
        <v>1221</v>
      </c>
      <c r="N136" s="163">
        <v>1519</v>
      </c>
      <c r="O136" s="163">
        <v>598</v>
      </c>
      <c r="P136" s="163">
        <v>429</v>
      </c>
      <c r="Q136" s="164">
        <f>IFERROR(P136/O136-1,"-")</f>
        <v>-0.28260869565217395</v>
      </c>
      <c r="R136" s="164">
        <f t="shared" si="102"/>
        <v>5.0918249504170192E-4</v>
      </c>
      <c r="S136" s="163">
        <v>1146</v>
      </c>
      <c r="T136" s="163">
        <v>1751</v>
      </c>
      <c r="U136" s="163">
        <v>2208</v>
      </c>
      <c r="V136" s="163">
        <v>2313</v>
      </c>
      <c r="W136" s="163">
        <v>668</v>
      </c>
      <c r="X136" s="164">
        <f>IFERROR(W136/V136-1,"-")</f>
        <v>-0.71119757890185908</v>
      </c>
      <c r="Y136" s="164">
        <f>W136/W$8</f>
        <v>6.4552039767148809E-4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1210</v>
      </c>
      <c r="N137" s="163">
        <v>1398</v>
      </c>
      <c r="O137" s="163">
        <v>1422</v>
      </c>
      <c r="P137" s="163">
        <v>1233</v>
      </c>
      <c r="Q137" s="164">
        <f>IFERROR(P137/O137-1,"-")</f>
        <v>-0.13291139240506333</v>
      </c>
      <c r="R137" s="164">
        <f t="shared" si="102"/>
        <v>1.4634545836513251E-3</v>
      </c>
      <c r="S137" s="163">
        <v>741</v>
      </c>
      <c r="T137" s="163">
        <v>1281</v>
      </c>
      <c r="U137" s="163">
        <v>1398</v>
      </c>
      <c r="V137" s="163">
        <v>1422</v>
      </c>
      <c r="W137" s="163">
        <v>1233</v>
      </c>
      <c r="X137" s="164">
        <f>IFERROR(W137/V137-1,"-")</f>
        <v>-0.13291139240506333</v>
      </c>
      <c r="Y137" s="164">
        <f>W137/W$8</f>
        <v>1.1915069615702767E-3</v>
      </c>
    </row>
    <row r="138" spans="1:25" x14ac:dyDescent="0.25">
      <c r="A138" s="56"/>
      <c r="B138" s="158" t="s">
        <v>107</v>
      </c>
      <c r="C138" s="159">
        <v>6239</v>
      </c>
      <c r="D138" s="159">
        <v>0</v>
      </c>
      <c r="E138" s="159">
        <v>10353</v>
      </c>
      <c r="F138" s="159">
        <v>9954</v>
      </c>
      <c r="G138" s="159">
        <v>11292</v>
      </c>
      <c r="H138" s="159">
        <v>11530</v>
      </c>
      <c r="I138" s="160">
        <f>IFERROR(H138/G138-1,"-")</f>
        <v>2.1076868579525287E-2</v>
      </c>
      <c r="J138" s="160">
        <f t="shared" si="100"/>
        <v>5.9959333738955886E-2</v>
      </c>
      <c r="K138" s="159">
        <v>31161</v>
      </c>
      <c r="L138" s="159">
        <v>0</v>
      </c>
      <c r="M138" s="159">
        <v>34285</v>
      </c>
      <c r="N138" s="159">
        <v>41204</v>
      </c>
      <c r="O138" s="159">
        <v>45561</v>
      </c>
      <c r="P138" s="159">
        <v>43362</v>
      </c>
      <c r="Q138" s="160">
        <f>IFERROR(P138/O138-1,"-")</f>
        <v>-4.8264963455587062E-2</v>
      </c>
      <c r="R138" s="160">
        <f t="shared" si="102"/>
        <v>5.1466599883445874E-2</v>
      </c>
      <c r="S138" s="159">
        <v>37400</v>
      </c>
      <c r="T138" s="159">
        <v>44638</v>
      </c>
      <c r="U138" s="159">
        <v>51158</v>
      </c>
      <c r="V138" s="159">
        <v>56853</v>
      </c>
      <c r="W138" s="159">
        <v>54892</v>
      </c>
      <c r="X138" s="160">
        <f>IFERROR(W138/V138-1,"-")</f>
        <v>-3.4492463018662156E-2</v>
      </c>
      <c r="Y138" s="160">
        <f>W138/W$8</f>
        <v>5.3044768965543901E-2</v>
      </c>
    </row>
    <row r="139" spans="1:25" s="56" customFormat="1" x14ac:dyDescent="0.25">
      <c r="B139" s="162" t="s">
        <v>110</v>
      </c>
      <c r="C139" s="163">
        <v>3314</v>
      </c>
      <c r="D139" s="163">
        <v>0</v>
      </c>
      <c r="E139" s="163">
        <v>5175</v>
      </c>
      <c r="F139" s="163">
        <v>5457</v>
      </c>
      <c r="G139" s="163">
        <v>6106</v>
      </c>
      <c r="H139" s="163">
        <v>6505</v>
      </c>
      <c r="I139" s="164">
        <f t="shared" ref="I139:I146" si="103">IFERROR(H139/G139-1,"-")</f>
        <v>6.5345561742548242E-2</v>
      </c>
      <c r="J139" s="164">
        <f t="shared" si="100"/>
        <v>3.3827880830174156E-2</v>
      </c>
      <c r="K139" s="163">
        <v>12322</v>
      </c>
      <c r="L139" s="163">
        <v>0</v>
      </c>
      <c r="M139" s="163">
        <v>11765</v>
      </c>
      <c r="N139" s="163">
        <v>13615</v>
      </c>
      <c r="O139" s="163">
        <v>15783</v>
      </c>
      <c r="P139" s="163">
        <v>15869</v>
      </c>
      <c r="Q139" s="164">
        <f t="shared" ref="Q139:Q146" si="104">IFERROR(P139/O139-1,"-")</f>
        <v>5.4489007159601588E-3</v>
      </c>
      <c r="R139" s="164">
        <f t="shared" si="102"/>
        <v>1.883500469421158E-2</v>
      </c>
      <c r="S139" s="163">
        <v>15636</v>
      </c>
      <c r="T139" s="163">
        <v>16940</v>
      </c>
      <c r="U139" s="163">
        <v>19072</v>
      </c>
      <c r="V139" s="163">
        <v>21889</v>
      </c>
      <c r="W139" s="163">
        <v>22374</v>
      </c>
      <c r="X139" s="164">
        <f t="shared" ref="X139:X146" si="105">IFERROR(W139/V139-1,"-")</f>
        <v>2.2157247932751645E-2</v>
      </c>
      <c r="Y139" s="164">
        <f t="shared" ref="Y139:Y146" si="106">W139/W$8</f>
        <v>2.1621067930392028E-2</v>
      </c>
    </row>
    <row r="140" spans="1:25" s="56" customFormat="1" x14ac:dyDescent="0.25">
      <c r="B140" s="162" t="s">
        <v>113</v>
      </c>
      <c r="C140" s="163">
        <v>966</v>
      </c>
      <c r="D140" s="163">
        <v>0</v>
      </c>
      <c r="E140" s="163">
        <v>252</v>
      </c>
      <c r="F140" s="163">
        <v>658</v>
      </c>
      <c r="G140" s="163">
        <v>637</v>
      </c>
      <c r="H140" s="163">
        <v>616</v>
      </c>
      <c r="I140" s="164">
        <f t="shared" si="103"/>
        <v>-3.2967032967032961E-2</v>
      </c>
      <c r="J140" s="164">
        <f t="shared" si="100"/>
        <v>3.2033781078227947E-3</v>
      </c>
      <c r="K140" s="163">
        <v>1709</v>
      </c>
      <c r="L140" s="163">
        <v>0</v>
      </c>
      <c r="M140" s="163">
        <v>2549</v>
      </c>
      <c r="N140" s="163">
        <v>4170</v>
      </c>
      <c r="O140" s="163">
        <v>5456</v>
      </c>
      <c r="P140" s="163">
        <v>4474</v>
      </c>
      <c r="Q140" s="164">
        <f t="shared" si="104"/>
        <v>-0.17998533724340171</v>
      </c>
      <c r="R140" s="164">
        <f t="shared" si="102"/>
        <v>5.3102155776610128E-3</v>
      </c>
      <c r="S140" s="163">
        <v>2675</v>
      </c>
      <c r="T140" s="163">
        <v>2801</v>
      </c>
      <c r="U140" s="163">
        <v>4828</v>
      </c>
      <c r="V140" s="163">
        <v>6093</v>
      </c>
      <c r="W140" s="163">
        <v>5090</v>
      </c>
      <c r="X140" s="164">
        <f t="shared" si="105"/>
        <v>-0.16461513211882484</v>
      </c>
      <c r="Y140" s="164">
        <f t="shared" si="106"/>
        <v>4.9187108145926266E-3</v>
      </c>
    </row>
    <row r="141" spans="1:25" x14ac:dyDescent="0.25">
      <c r="A141" s="56"/>
      <c r="B141" s="162" t="s">
        <v>116</v>
      </c>
      <c r="C141" s="163">
        <v>87</v>
      </c>
      <c r="D141" s="163">
        <v>0</v>
      </c>
      <c r="E141" s="163">
        <v>1088</v>
      </c>
      <c r="F141" s="163">
        <v>714</v>
      </c>
      <c r="G141" s="163">
        <v>904</v>
      </c>
      <c r="H141" s="163">
        <v>1102</v>
      </c>
      <c r="I141" s="164">
        <f t="shared" si="103"/>
        <v>0.21902654867256643</v>
      </c>
      <c r="J141" s="164">
        <f t="shared" si="100"/>
        <v>5.7307186279557144E-3</v>
      </c>
      <c r="K141" s="163">
        <v>3010</v>
      </c>
      <c r="L141" s="163">
        <v>0</v>
      </c>
      <c r="M141" s="163">
        <v>4310</v>
      </c>
      <c r="N141" s="163">
        <v>4030</v>
      </c>
      <c r="O141" s="163">
        <v>4313</v>
      </c>
      <c r="P141" s="163">
        <v>3886</v>
      </c>
      <c r="Q141" s="164">
        <f t="shared" si="104"/>
        <v>-9.9003014143287715E-2</v>
      </c>
      <c r="R141" s="164">
        <f t="shared" si="102"/>
        <v>4.6123150949465121E-3</v>
      </c>
      <c r="S141" s="163">
        <v>3097</v>
      </c>
      <c r="T141" s="163">
        <v>5398</v>
      </c>
      <c r="U141" s="163">
        <v>4744</v>
      </c>
      <c r="V141" s="163">
        <v>5217</v>
      </c>
      <c r="W141" s="163">
        <v>4988</v>
      </c>
      <c r="X141" s="164">
        <f t="shared" si="105"/>
        <v>-4.3894958788575855E-2</v>
      </c>
      <c r="Y141" s="164">
        <f t="shared" si="106"/>
        <v>4.820143328720633E-3</v>
      </c>
    </row>
    <row r="142" spans="1:25" x14ac:dyDescent="0.25">
      <c r="A142" s="56"/>
      <c r="B142" s="162" t="s">
        <v>123</v>
      </c>
      <c r="C142" s="163">
        <v>94</v>
      </c>
      <c r="D142" s="163">
        <v>0</v>
      </c>
      <c r="E142" s="163">
        <v>1107</v>
      </c>
      <c r="F142" s="163">
        <v>778</v>
      </c>
      <c r="G142" s="163">
        <v>518</v>
      </c>
      <c r="H142" s="163">
        <v>509</v>
      </c>
      <c r="I142" s="164">
        <f t="shared" si="103"/>
        <v>-1.737451737451734E-2</v>
      </c>
      <c r="J142" s="164">
        <f t="shared" si="100"/>
        <v>2.6469471702626666E-3</v>
      </c>
      <c r="K142" s="163">
        <v>312</v>
      </c>
      <c r="L142" s="163">
        <v>0</v>
      </c>
      <c r="M142" s="163">
        <v>655</v>
      </c>
      <c r="N142" s="163">
        <v>931</v>
      </c>
      <c r="O142" s="163">
        <v>885</v>
      </c>
      <c r="P142" s="163">
        <v>812</v>
      </c>
      <c r="Q142" s="164">
        <f t="shared" si="104"/>
        <v>-8.2485875706214684E-2</v>
      </c>
      <c r="R142" s="164">
        <f t="shared" si="102"/>
        <v>9.6376733327240547E-4</v>
      </c>
      <c r="S142" s="163">
        <v>406</v>
      </c>
      <c r="T142" s="163">
        <v>1762</v>
      </c>
      <c r="U142" s="163">
        <v>1709</v>
      </c>
      <c r="V142" s="163">
        <v>1403</v>
      </c>
      <c r="W142" s="163">
        <v>1321</v>
      </c>
      <c r="X142" s="164">
        <f t="shared" si="105"/>
        <v>-5.8446186742694195E-2</v>
      </c>
      <c r="Y142" s="164">
        <f t="shared" si="106"/>
        <v>1.276545576832389E-3</v>
      </c>
    </row>
    <row r="143" spans="1:25" x14ac:dyDescent="0.25">
      <c r="A143" s="56"/>
      <c r="B143" s="162" t="s">
        <v>119</v>
      </c>
      <c r="C143" s="163">
        <v>52</v>
      </c>
      <c r="D143" s="163">
        <v>0</v>
      </c>
      <c r="E143" s="163">
        <v>73</v>
      </c>
      <c r="F143" s="163">
        <v>127</v>
      </c>
      <c r="G143" s="163">
        <v>190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790</v>
      </c>
      <c r="N143" s="163">
        <v>775</v>
      </c>
      <c r="O143" s="163">
        <v>984</v>
      </c>
      <c r="P143" s="163">
        <v>807</v>
      </c>
      <c r="Q143" s="164">
        <f t="shared" si="104"/>
        <v>-0.17987804878048785</v>
      </c>
      <c r="R143" s="164">
        <f t="shared" si="102"/>
        <v>9.5783280535816659E-4</v>
      </c>
      <c r="S143" s="163">
        <v>671</v>
      </c>
      <c r="T143" s="163">
        <v>863</v>
      </c>
      <c r="U143" s="163">
        <v>902</v>
      </c>
      <c r="V143" s="163">
        <v>1174</v>
      </c>
      <c r="W143" s="163">
        <v>807</v>
      </c>
      <c r="X143" s="164">
        <f t="shared" si="105"/>
        <v>-0.31260647359454852</v>
      </c>
      <c r="Y143" s="164">
        <f t="shared" si="106"/>
        <v>7.7984275586959716E-4</v>
      </c>
    </row>
    <row r="144" spans="1:25" x14ac:dyDescent="0.25">
      <c r="A144" s="56"/>
      <c r="B144" s="162" t="s">
        <v>128</v>
      </c>
      <c r="C144" s="163">
        <v>142</v>
      </c>
      <c r="D144" s="163">
        <v>0</v>
      </c>
      <c r="E144" s="163">
        <v>68</v>
      </c>
      <c r="F144" s="163">
        <v>135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1439</v>
      </c>
      <c r="L144" s="163">
        <v>0</v>
      </c>
      <c r="M144" s="163">
        <v>1169</v>
      </c>
      <c r="N144" s="163">
        <v>1622</v>
      </c>
      <c r="O144" s="163">
        <v>1579</v>
      </c>
      <c r="P144" s="163">
        <v>1672</v>
      </c>
      <c r="Q144" s="164">
        <f t="shared" si="104"/>
        <v>5.8898036732109027E-2</v>
      </c>
      <c r="R144" s="164">
        <f t="shared" si="102"/>
        <v>1.9845061345215051E-3</v>
      </c>
      <c r="S144" s="163">
        <v>1581</v>
      </c>
      <c r="T144" s="163">
        <v>1237</v>
      </c>
      <c r="U144" s="163">
        <v>1757</v>
      </c>
      <c r="V144" s="163">
        <v>1579</v>
      </c>
      <c r="W144" s="163">
        <v>1672</v>
      </c>
      <c r="X144" s="164">
        <f t="shared" si="105"/>
        <v>5.8898036732109027E-2</v>
      </c>
      <c r="Y144" s="164">
        <f t="shared" si="106"/>
        <v>1.6157336899801319E-3</v>
      </c>
    </row>
    <row r="145" spans="1:25" x14ac:dyDescent="0.25">
      <c r="A145" s="56"/>
      <c r="B145" s="162" t="s">
        <v>131</v>
      </c>
      <c r="C145" s="163">
        <v>815</v>
      </c>
      <c r="D145" s="163">
        <v>0</v>
      </c>
      <c r="E145" s="163">
        <v>32</v>
      </c>
      <c r="F145" s="163">
        <v>60</v>
      </c>
      <c r="G145" s="163">
        <v>51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546</v>
      </c>
      <c r="N145" s="163">
        <v>995</v>
      </c>
      <c r="O145" s="163">
        <v>1027</v>
      </c>
      <c r="P145" s="163">
        <v>737</v>
      </c>
      <c r="Q145" s="164">
        <f t="shared" si="104"/>
        <v>-0.28237585199610515</v>
      </c>
      <c r="R145" s="164">
        <f t="shared" si="102"/>
        <v>8.7474941455882127E-4</v>
      </c>
      <c r="S145" s="163">
        <v>3277</v>
      </c>
      <c r="T145" s="163">
        <v>578</v>
      </c>
      <c r="U145" s="163">
        <v>1055</v>
      </c>
      <c r="V145" s="163">
        <v>1078</v>
      </c>
      <c r="W145" s="163">
        <v>737</v>
      </c>
      <c r="X145" s="164">
        <f t="shared" si="105"/>
        <v>-0.31632653061224492</v>
      </c>
      <c r="Y145" s="164">
        <f t="shared" si="106"/>
        <v>7.1219840282018968E-4</v>
      </c>
    </row>
    <row r="146" spans="1:25" x14ac:dyDescent="0.25">
      <c r="A146" s="56"/>
      <c r="B146" s="167" t="s">
        <v>145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2558</v>
      </c>
      <c r="F146" s="168">
        <f t="shared" si="108"/>
        <v>2025</v>
      </c>
      <c r="G146" s="168">
        <f t="shared" si="108"/>
        <v>2886</v>
      </c>
      <c r="H146" s="168">
        <f t="shared" si="108"/>
        <v>2798</v>
      </c>
      <c r="I146" s="169">
        <f t="shared" si="103"/>
        <v>-3.0492030492030531E-2</v>
      </c>
      <c r="J146" s="169">
        <f t="shared" si="100"/>
        <v>1.4550409002740553E-2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12501</v>
      </c>
      <c r="N146" s="168">
        <f t="shared" si="109"/>
        <v>15066</v>
      </c>
      <c r="O146" s="168">
        <f t="shared" si="109"/>
        <v>15534</v>
      </c>
      <c r="P146" s="168">
        <f t="shared" si="109"/>
        <v>15105</v>
      </c>
      <c r="Q146" s="169">
        <f t="shared" si="104"/>
        <v>-2.7616840478949412E-2</v>
      </c>
      <c r="R146" s="169">
        <f t="shared" si="102"/>
        <v>1.7928208828915868E-2</v>
      </c>
      <c r="S146" s="168">
        <f>S138-SUM(S139:S145)</f>
        <v>10057</v>
      </c>
      <c r="T146" s="168">
        <f>T138-SUM(T139:T145)</f>
        <v>15059</v>
      </c>
      <c r="U146" s="168">
        <f>U138-SUM(U139:U145)</f>
        <v>17091</v>
      </c>
      <c r="V146" s="168">
        <f>V138-SUM(V139:V145)</f>
        <v>18420</v>
      </c>
      <c r="W146" s="168">
        <f>W138-SUM(W139:W145)</f>
        <v>17903</v>
      </c>
      <c r="X146" s="169">
        <f t="shared" si="105"/>
        <v>-2.8067318132464658E-2</v>
      </c>
      <c r="Y146" s="169">
        <f t="shared" si="106"/>
        <v>1.7300526466336303E-2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5487</v>
      </c>
      <c r="D148" s="175">
        <f t="shared" si="110"/>
        <v>1720</v>
      </c>
      <c r="E148" s="175">
        <f t="shared" si="110"/>
        <v>7224</v>
      </c>
      <c r="F148" s="175">
        <f t="shared" si="110"/>
        <v>7642</v>
      </c>
      <c r="G148" s="175">
        <f t="shared" si="110"/>
        <v>8833</v>
      </c>
      <c r="H148" s="175">
        <f t="shared" si="110"/>
        <v>9345</v>
      </c>
      <c r="I148" s="176">
        <f>IFERROR(H148/G148-1,"-")</f>
        <v>5.7964451488735413E-2</v>
      </c>
      <c r="J148" s="176">
        <f t="shared" ref="J148:J160" si="111">H148/H$8</f>
        <v>4.8596701976629901E-2</v>
      </c>
      <c r="K148" s="175">
        <f t="shared" ref="K148:P148" si="112">K149+K152</f>
        <v>16907</v>
      </c>
      <c r="L148" s="175">
        <f t="shared" si="112"/>
        <v>6385</v>
      </c>
      <c r="M148" s="175">
        <f t="shared" si="112"/>
        <v>18634</v>
      </c>
      <c r="N148" s="175">
        <f t="shared" si="112"/>
        <v>20271</v>
      </c>
      <c r="O148" s="175">
        <f t="shared" si="112"/>
        <v>22238</v>
      </c>
      <c r="P148" s="175">
        <f t="shared" si="112"/>
        <v>19606</v>
      </c>
      <c r="Q148" s="176">
        <f>IFERROR(P148/O148-1,"-")</f>
        <v>-0.11835596726324304</v>
      </c>
      <c r="R148" s="176">
        <f t="shared" ref="R148:R160" si="113">P148/P$8</f>
        <v>2.327047085731377E-2</v>
      </c>
      <c r="S148" s="175">
        <f>S149+S152</f>
        <v>22394</v>
      </c>
      <c r="T148" s="175">
        <f>T149+T152</f>
        <v>25858</v>
      </c>
      <c r="U148" s="175">
        <f>U149+U152</f>
        <v>27913</v>
      </c>
      <c r="V148" s="175">
        <f>V149+V152</f>
        <v>31071</v>
      </c>
      <c r="W148" s="175">
        <f>W149+W152</f>
        <v>28951</v>
      </c>
      <c r="X148" s="176">
        <f>IFERROR(W148/V148-1,"-")</f>
        <v>-6.8230826172315018E-2</v>
      </c>
      <c r="Y148" s="176">
        <f>W148/W$8</f>
        <v>2.7976738073334208E-2</v>
      </c>
    </row>
    <row r="149" spans="1:25" x14ac:dyDescent="0.25">
      <c r="A149" s="56"/>
      <c r="B149" s="158" t="s">
        <v>97</v>
      </c>
      <c r="C149" s="159">
        <v>3443</v>
      </c>
      <c r="D149" s="159">
        <v>913</v>
      </c>
      <c r="E149" s="159">
        <v>3760</v>
      </c>
      <c r="F149" s="159">
        <v>4236</v>
      </c>
      <c r="G149" s="159">
        <v>3480</v>
      </c>
      <c r="H149" s="159">
        <v>3437</v>
      </c>
      <c r="I149" s="160">
        <f>IFERROR(H149/G149-1,"-")</f>
        <v>-1.235632183908042E-2</v>
      </c>
      <c r="J149" s="160">
        <f t="shared" si="111"/>
        <v>1.7873393760693093E-2</v>
      </c>
      <c r="K149" s="159">
        <v>4415</v>
      </c>
      <c r="L149" s="159">
        <v>4482</v>
      </c>
      <c r="M149" s="159">
        <v>8425</v>
      </c>
      <c r="N149" s="159">
        <v>7784</v>
      </c>
      <c r="O149" s="159">
        <v>8289</v>
      </c>
      <c r="P149" s="159">
        <v>6291</v>
      </c>
      <c r="Q149" s="160">
        <f>IFERROR(P149/O149-1,"-")</f>
        <v>-0.24104234527687296</v>
      </c>
      <c r="R149" s="160">
        <f t="shared" si="113"/>
        <v>7.4668230216954476E-3</v>
      </c>
      <c r="S149" s="159">
        <v>7858</v>
      </c>
      <c r="T149" s="159">
        <v>12185</v>
      </c>
      <c r="U149" s="159">
        <v>12020</v>
      </c>
      <c r="V149" s="159">
        <v>11769</v>
      </c>
      <c r="W149" s="159">
        <v>9728</v>
      </c>
      <c r="X149" s="160">
        <f>IFERROR(W149/V149-1,"-")</f>
        <v>-0.17342170107910615</v>
      </c>
      <c r="Y149" s="160">
        <f>W149/W$8</f>
        <v>9.4006323780662215E-3</v>
      </c>
    </row>
    <row r="150" spans="1:25" x14ac:dyDescent="0.25">
      <c r="A150" s="56"/>
      <c r="B150" s="162" t="s">
        <v>103</v>
      </c>
      <c r="C150" s="163">
        <v>545</v>
      </c>
      <c r="D150" s="163">
        <v>706</v>
      </c>
      <c r="E150" s="163">
        <v>940</v>
      </c>
      <c r="F150" s="163">
        <v>1072</v>
      </c>
      <c r="G150" s="163">
        <v>964</v>
      </c>
      <c r="H150" s="163">
        <v>1143</v>
      </c>
      <c r="I150" s="164">
        <f>IFERROR(H150/G150-1,"-")</f>
        <v>0.18568464730290457</v>
      </c>
      <c r="J150" s="164">
        <f t="shared" si="111"/>
        <v>5.943930482534829E-3</v>
      </c>
      <c r="K150" s="163">
        <v>3315</v>
      </c>
      <c r="L150" s="163">
        <v>4176</v>
      </c>
      <c r="M150" s="163">
        <v>7785</v>
      </c>
      <c r="N150" s="163">
        <v>7276</v>
      </c>
      <c r="O150" s="163">
        <v>8025</v>
      </c>
      <c r="P150" s="163">
        <v>5536</v>
      </c>
      <c r="Q150" s="164">
        <f>IFERROR(P150/O150-1,"-")</f>
        <v>-0.31015576323987537</v>
      </c>
      <c r="R150" s="164">
        <f t="shared" si="113"/>
        <v>6.5707093066453654E-3</v>
      </c>
      <c r="S150" s="163">
        <v>3860</v>
      </c>
      <c r="T150" s="163">
        <v>8725</v>
      </c>
      <c r="U150" s="163">
        <v>8348</v>
      </c>
      <c r="V150" s="163">
        <v>8989</v>
      </c>
      <c r="W150" s="163">
        <v>6679</v>
      </c>
      <c r="X150" s="164">
        <f>IFERROR(W150/V150-1,"-")</f>
        <v>-0.25698075425520084</v>
      </c>
      <c r="Y150" s="164">
        <f>W150/W$8</f>
        <v>6.454237628814175E-3</v>
      </c>
    </row>
    <row r="151" spans="1:25" x14ac:dyDescent="0.25">
      <c r="A151" s="56"/>
      <c r="B151" s="162" t="s">
        <v>100</v>
      </c>
      <c r="C151" s="163">
        <v>2898</v>
      </c>
      <c r="D151" s="163">
        <v>207</v>
      </c>
      <c r="E151" s="163">
        <v>2820</v>
      </c>
      <c r="F151" s="163">
        <v>3164</v>
      </c>
      <c r="G151" s="163">
        <v>2516</v>
      </c>
      <c r="H151" s="163">
        <v>2294</v>
      </c>
      <c r="I151" s="164">
        <f>IFERROR(H151/G151-1,"-")</f>
        <v>-8.8235294117647078E-2</v>
      </c>
      <c r="J151" s="164">
        <f t="shared" si="111"/>
        <v>1.1929463278158265E-2</v>
      </c>
      <c r="K151" s="163">
        <v>1100</v>
      </c>
      <c r="L151" s="163">
        <v>306</v>
      </c>
      <c r="M151" s="163">
        <v>640</v>
      </c>
      <c r="N151" s="163">
        <v>508</v>
      </c>
      <c r="O151" s="163">
        <v>264</v>
      </c>
      <c r="P151" s="163">
        <v>755</v>
      </c>
      <c r="Q151" s="164">
        <f>IFERROR(P151/O151-1,"-")</f>
        <v>1.8598484848484849</v>
      </c>
      <c r="R151" s="164">
        <f t="shared" si="113"/>
        <v>8.9611371505008146E-4</v>
      </c>
      <c r="S151" s="163">
        <v>3998</v>
      </c>
      <c r="T151" s="163">
        <v>3460</v>
      </c>
      <c r="U151" s="163">
        <v>3672</v>
      </c>
      <c r="V151" s="163">
        <v>2780</v>
      </c>
      <c r="W151" s="163">
        <v>3049</v>
      </c>
      <c r="X151" s="164">
        <f>IFERROR(W151/V151-1,"-")</f>
        <v>9.676258992805753E-2</v>
      </c>
      <c r="Y151" s="164">
        <f>W151/W$8</f>
        <v>2.9463947492520469E-3</v>
      </c>
    </row>
    <row r="152" spans="1:25" x14ac:dyDescent="0.25">
      <c r="A152" s="56"/>
      <c r="B152" s="158" t="s">
        <v>107</v>
      </c>
      <c r="C152" s="159">
        <v>2044</v>
      </c>
      <c r="D152" s="159">
        <v>807</v>
      </c>
      <c r="E152" s="159">
        <v>3464</v>
      </c>
      <c r="F152" s="159">
        <v>3406</v>
      </c>
      <c r="G152" s="159">
        <v>5353</v>
      </c>
      <c r="H152" s="159">
        <v>5908</v>
      </c>
      <c r="I152" s="160">
        <f>IFERROR(H152/G152-1,"-")</f>
        <v>0.10368017933868856</v>
      </c>
      <c r="J152" s="160">
        <f t="shared" si="111"/>
        <v>3.0723308215936804E-2</v>
      </c>
      <c r="K152" s="159">
        <v>12492</v>
      </c>
      <c r="L152" s="159">
        <v>1903</v>
      </c>
      <c r="M152" s="159">
        <v>10209</v>
      </c>
      <c r="N152" s="159">
        <v>12487</v>
      </c>
      <c r="O152" s="159">
        <v>13949</v>
      </c>
      <c r="P152" s="159">
        <v>13315</v>
      </c>
      <c r="Q152" s="160">
        <f>IFERROR(P152/O152-1,"-")</f>
        <v>-4.5451286830597182E-2</v>
      </c>
      <c r="R152" s="160">
        <f t="shared" si="113"/>
        <v>1.5803647835618325E-2</v>
      </c>
      <c r="S152" s="159">
        <v>14536</v>
      </c>
      <c r="T152" s="159">
        <v>13673</v>
      </c>
      <c r="U152" s="159">
        <v>15893</v>
      </c>
      <c r="V152" s="159">
        <v>19302</v>
      </c>
      <c r="W152" s="159">
        <v>19223</v>
      </c>
      <c r="X152" s="160">
        <f>IFERROR(W152/V152-1,"-")</f>
        <v>-4.0928401201948406E-3</v>
      </c>
      <c r="Y152" s="160">
        <f>W152/W$8</f>
        <v>1.8576105695267988E-2</v>
      </c>
    </row>
    <row r="153" spans="1:25" s="56" customFormat="1" x14ac:dyDescent="0.25">
      <c r="B153" s="162" t="s">
        <v>110</v>
      </c>
      <c r="C153" s="163">
        <v>267</v>
      </c>
      <c r="D153" s="163">
        <v>33</v>
      </c>
      <c r="E153" s="163">
        <v>375</v>
      </c>
      <c r="F153" s="163">
        <v>294</v>
      </c>
      <c r="G153" s="163">
        <v>498</v>
      </c>
      <c r="H153" s="163">
        <v>495</v>
      </c>
      <c r="I153" s="164">
        <f t="shared" ref="I153:I160" si="114">IFERROR(H153/G153-1,"-")</f>
        <v>-6.0240963855421326E-3</v>
      </c>
      <c r="J153" s="164">
        <f t="shared" si="111"/>
        <v>2.5741431223576029E-3</v>
      </c>
      <c r="K153" s="163">
        <v>4639</v>
      </c>
      <c r="L153" s="163">
        <v>61</v>
      </c>
      <c r="M153" s="163">
        <v>4443</v>
      </c>
      <c r="N153" s="163">
        <v>4956</v>
      </c>
      <c r="O153" s="163">
        <v>5629</v>
      </c>
      <c r="P153" s="163">
        <v>4255</v>
      </c>
      <c r="Q153" s="164">
        <f t="shared" ref="Q153:Q160" si="115">IFERROR(P153/O153-1,"-")</f>
        <v>-0.24409308935867824</v>
      </c>
      <c r="R153" s="164">
        <f t="shared" si="113"/>
        <v>5.0502832550173467E-3</v>
      </c>
      <c r="S153" s="163">
        <v>4906</v>
      </c>
      <c r="T153" s="163">
        <v>4818</v>
      </c>
      <c r="U153" s="163">
        <v>5250</v>
      </c>
      <c r="V153" s="163">
        <v>6127</v>
      </c>
      <c r="W153" s="163">
        <v>4750</v>
      </c>
      <c r="X153" s="164">
        <f t="shared" ref="X153:X160" si="116">IFERROR(W153/V153-1,"-")</f>
        <v>-0.22474294108046355</v>
      </c>
      <c r="Y153" s="164">
        <f t="shared" ref="Y153:Y160" si="117">W153/W$8</f>
        <v>4.5901525283526473E-3</v>
      </c>
    </row>
    <row r="154" spans="1:25" s="56" customFormat="1" x14ac:dyDescent="0.25">
      <c r="B154" s="162" t="s">
        <v>113</v>
      </c>
      <c r="C154" s="163">
        <v>395</v>
      </c>
      <c r="D154" s="163">
        <v>144</v>
      </c>
      <c r="E154" s="163">
        <v>714</v>
      </c>
      <c r="F154" s="163">
        <v>829</v>
      </c>
      <c r="G154" s="163">
        <v>1206</v>
      </c>
      <c r="H154" s="163">
        <v>1168</v>
      </c>
      <c r="I154" s="164">
        <f t="shared" si="114"/>
        <v>-3.1509121061359835E-2</v>
      </c>
      <c r="J154" s="164">
        <f t="shared" si="111"/>
        <v>6.0739377109367285E-3</v>
      </c>
      <c r="K154" s="163">
        <v>3440</v>
      </c>
      <c r="L154" s="163">
        <v>447</v>
      </c>
      <c r="M154" s="163">
        <v>2306</v>
      </c>
      <c r="N154" s="163">
        <v>2497</v>
      </c>
      <c r="O154" s="163">
        <v>2430</v>
      </c>
      <c r="P154" s="163">
        <v>2282</v>
      </c>
      <c r="Q154" s="164">
        <f t="shared" si="115"/>
        <v>-6.0905349794238672E-2</v>
      </c>
      <c r="R154" s="164">
        <f t="shared" si="113"/>
        <v>2.7085185400586567E-3</v>
      </c>
      <c r="S154" s="163">
        <v>3835</v>
      </c>
      <c r="T154" s="163">
        <v>3020</v>
      </c>
      <c r="U154" s="163">
        <v>3326</v>
      </c>
      <c r="V154" s="163">
        <v>3636</v>
      </c>
      <c r="W154" s="163">
        <v>3450</v>
      </c>
      <c r="X154" s="164">
        <f t="shared" si="116"/>
        <v>-5.1155115511551164E-2</v>
      </c>
      <c r="Y154" s="164">
        <f t="shared" si="117"/>
        <v>3.3339002574350809E-3</v>
      </c>
    </row>
    <row r="155" spans="1:25" x14ac:dyDescent="0.25">
      <c r="A155" s="56"/>
      <c r="B155" s="162" t="s">
        <v>116</v>
      </c>
      <c r="C155" s="163">
        <v>268</v>
      </c>
      <c r="D155" s="163">
        <v>199</v>
      </c>
      <c r="E155" s="163">
        <v>579</v>
      </c>
      <c r="F155" s="163">
        <v>586</v>
      </c>
      <c r="G155" s="163">
        <v>780</v>
      </c>
      <c r="H155" s="163">
        <v>1007</v>
      </c>
      <c r="I155" s="164">
        <f t="shared" si="114"/>
        <v>0.2910256410256411</v>
      </c>
      <c r="J155" s="164">
        <f t="shared" si="111"/>
        <v>5.2366911600284973E-3</v>
      </c>
      <c r="K155" s="163">
        <v>1433</v>
      </c>
      <c r="L155" s="163">
        <v>490</v>
      </c>
      <c r="M155" s="163">
        <v>928</v>
      </c>
      <c r="N155" s="163">
        <v>1536</v>
      </c>
      <c r="O155" s="163">
        <v>1953</v>
      </c>
      <c r="P155" s="163">
        <v>3061</v>
      </c>
      <c r="Q155" s="164">
        <f t="shared" si="115"/>
        <v>0.5673323092677931</v>
      </c>
      <c r="R155" s="164">
        <f t="shared" si="113"/>
        <v>3.6331179890970854E-3</v>
      </c>
      <c r="S155" s="163">
        <v>1701</v>
      </c>
      <c r="T155" s="163">
        <v>1507</v>
      </c>
      <c r="U155" s="163">
        <v>2122</v>
      </c>
      <c r="V155" s="163">
        <v>2733</v>
      </c>
      <c r="W155" s="163">
        <v>4068</v>
      </c>
      <c r="X155" s="164">
        <f t="shared" si="116"/>
        <v>0.48847420417124043</v>
      </c>
      <c r="Y155" s="164">
        <f t="shared" si="117"/>
        <v>3.9311032600712779E-3</v>
      </c>
    </row>
    <row r="156" spans="1:25" x14ac:dyDescent="0.25">
      <c r="A156" s="56"/>
      <c r="B156" s="162" t="s">
        <v>123</v>
      </c>
      <c r="C156" s="163">
        <v>189</v>
      </c>
      <c r="D156" s="163">
        <v>34</v>
      </c>
      <c r="E156" s="163">
        <v>203</v>
      </c>
      <c r="F156" s="163">
        <v>243</v>
      </c>
      <c r="G156" s="163">
        <v>339</v>
      </c>
      <c r="H156" s="163">
        <v>424</v>
      </c>
      <c r="I156" s="164">
        <f t="shared" si="114"/>
        <v>0.25073746312684375</v>
      </c>
      <c r="J156" s="164">
        <f t="shared" si="111"/>
        <v>2.2049225936962096E-3</v>
      </c>
      <c r="K156" s="163">
        <v>306</v>
      </c>
      <c r="L156" s="163">
        <v>55</v>
      </c>
      <c r="M156" s="163">
        <v>241</v>
      </c>
      <c r="N156" s="163">
        <v>298</v>
      </c>
      <c r="O156" s="163">
        <v>410</v>
      </c>
      <c r="P156" s="163">
        <v>394</v>
      </c>
      <c r="Q156" s="164">
        <f t="shared" si="115"/>
        <v>-3.9024390243902474E-2</v>
      </c>
      <c r="R156" s="164">
        <f t="shared" si="113"/>
        <v>4.6764079964202926E-4</v>
      </c>
      <c r="S156" s="163">
        <v>495</v>
      </c>
      <c r="T156" s="163">
        <v>444</v>
      </c>
      <c r="U156" s="163">
        <v>541</v>
      </c>
      <c r="V156" s="163">
        <v>749</v>
      </c>
      <c r="W156" s="163">
        <v>818</v>
      </c>
      <c r="X156" s="164">
        <f t="shared" si="116"/>
        <v>9.2122830440587444E-2</v>
      </c>
      <c r="Y156" s="164">
        <f t="shared" si="117"/>
        <v>7.9047258277736116E-4</v>
      </c>
    </row>
    <row r="157" spans="1:25" x14ac:dyDescent="0.25">
      <c r="A157" s="56"/>
      <c r="B157" s="162" t="s">
        <v>119</v>
      </c>
      <c r="C157" s="163">
        <v>114</v>
      </c>
      <c r="D157" s="163">
        <v>58</v>
      </c>
      <c r="E157" s="163">
        <v>142</v>
      </c>
      <c r="F157" s="163">
        <v>180</v>
      </c>
      <c r="G157" s="163">
        <v>257</v>
      </c>
      <c r="H157" s="163">
        <v>295</v>
      </c>
      <c r="I157" s="164">
        <f t="shared" si="114"/>
        <v>0.14785992217898825</v>
      </c>
      <c r="J157" s="164">
        <f t="shared" si="111"/>
        <v>1.53408529514241E-3</v>
      </c>
      <c r="K157" s="163">
        <v>393</v>
      </c>
      <c r="L157" s="163">
        <v>42</v>
      </c>
      <c r="M157" s="163">
        <v>433</v>
      </c>
      <c r="N157" s="163">
        <v>554</v>
      </c>
      <c r="O157" s="163">
        <v>584</v>
      </c>
      <c r="P157" s="163">
        <v>520</v>
      </c>
      <c r="Q157" s="164">
        <f t="shared" si="115"/>
        <v>-0.1095890410958904</v>
      </c>
      <c r="R157" s="164">
        <f t="shared" si="113"/>
        <v>6.1719090308085087E-4</v>
      </c>
      <c r="S157" s="163">
        <v>507</v>
      </c>
      <c r="T157" s="163">
        <v>575</v>
      </c>
      <c r="U157" s="163">
        <v>734</v>
      </c>
      <c r="V157" s="163">
        <v>841</v>
      </c>
      <c r="W157" s="163">
        <v>815</v>
      </c>
      <c r="X157" s="164">
        <f t="shared" si="116"/>
        <v>-3.0915576694411362E-2</v>
      </c>
      <c r="Y157" s="164">
        <f t="shared" si="117"/>
        <v>7.8757353907524372E-4</v>
      </c>
    </row>
    <row r="158" spans="1:25" x14ac:dyDescent="0.25">
      <c r="A158" s="56"/>
      <c r="B158" s="162" t="s">
        <v>128</v>
      </c>
      <c r="C158" s="163">
        <v>42</v>
      </c>
      <c r="D158" s="163">
        <v>13</v>
      </c>
      <c r="E158" s="163">
        <v>59</v>
      </c>
      <c r="F158" s="163">
        <v>55</v>
      </c>
      <c r="G158" s="163">
        <v>51</v>
      </c>
      <c r="H158" s="163">
        <v>43</v>
      </c>
      <c r="I158" s="164">
        <f t="shared" si="114"/>
        <v>-0.15686274509803921</v>
      </c>
      <c r="J158" s="164">
        <f t="shared" si="111"/>
        <v>2.2361243285126653E-4</v>
      </c>
      <c r="K158" s="163">
        <v>167</v>
      </c>
      <c r="L158" s="163">
        <v>3</v>
      </c>
      <c r="M158" s="163">
        <v>145</v>
      </c>
      <c r="N158" s="163">
        <v>154</v>
      </c>
      <c r="O158" s="163">
        <v>186</v>
      </c>
      <c r="P158" s="163">
        <v>123</v>
      </c>
      <c r="Q158" s="164">
        <f t="shared" si="115"/>
        <v>-0.33870967741935487</v>
      </c>
      <c r="R158" s="164">
        <f t="shared" si="113"/>
        <v>1.4598938669027817E-4</v>
      </c>
      <c r="S158" s="163">
        <v>209</v>
      </c>
      <c r="T158" s="163">
        <v>204</v>
      </c>
      <c r="U158" s="163">
        <v>209</v>
      </c>
      <c r="V158" s="163">
        <v>237</v>
      </c>
      <c r="W158" s="163">
        <v>166</v>
      </c>
      <c r="X158" s="164">
        <f t="shared" si="116"/>
        <v>-0.29957805907172996</v>
      </c>
      <c r="Y158" s="164">
        <f t="shared" si="117"/>
        <v>1.6041375151716622E-4</v>
      </c>
    </row>
    <row r="159" spans="1:25" x14ac:dyDescent="0.25">
      <c r="A159" s="56"/>
      <c r="B159" s="162" t="s">
        <v>131</v>
      </c>
      <c r="C159" s="163">
        <v>56</v>
      </c>
      <c r="D159" s="163">
        <v>15</v>
      </c>
      <c r="E159" s="163">
        <v>37</v>
      </c>
      <c r="F159" s="163">
        <v>36</v>
      </c>
      <c r="G159" s="163">
        <v>40</v>
      </c>
      <c r="H159" s="163">
        <v>44</v>
      </c>
      <c r="I159" s="164">
        <f t="shared" si="114"/>
        <v>0.10000000000000009</v>
      </c>
      <c r="J159" s="164">
        <f t="shared" si="111"/>
        <v>2.288127219873425E-4</v>
      </c>
      <c r="K159" s="163">
        <v>221</v>
      </c>
      <c r="L159" s="163">
        <v>11</v>
      </c>
      <c r="M159" s="163">
        <v>287</v>
      </c>
      <c r="N159" s="163">
        <v>407</v>
      </c>
      <c r="O159" s="163">
        <v>318</v>
      </c>
      <c r="P159" s="163">
        <v>182</v>
      </c>
      <c r="Q159" s="164">
        <f t="shared" si="115"/>
        <v>-0.42767295597484278</v>
      </c>
      <c r="R159" s="164">
        <f t="shared" si="113"/>
        <v>2.1601681607829779E-4</v>
      </c>
      <c r="S159" s="163">
        <v>277</v>
      </c>
      <c r="T159" s="163">
        <v>324</v>
      </c>
      <c r="U159" s="163">
        <v>443</v>
      </c>
      <c r="V159" s="163">
        <v>358</v>
      </c>
      <c r="W159" s="163">
        <v>226</v>
      </c>
      <c r="X159" s="164">
        <f t="shared" si="116"/>
        <v>-0.36871508379888274</v>
      </c>
      <c r="Y159" s="164">
        <f t="shared" si="117"/>
        <v>2.1839462555951544E-4</v>
      </c>
    </row>
    <row r="160" spans="1:25" x14ac:dyDescent="0.25">
      <c r="A160" s="56"/>
      <c r="B160" s="167" t="s">
        <v>145</v>
      </c>
      <c r="C160" s="168">
        <f t="shared" ref="C160" si="118">C152-SUM(C153:C159)</f>
        <v>713</v>
      </c>
      <c r="D160" s="168">
        <f t="shared" ref="D160:H160" si="119">D152-SUM(D153:D159)</f>
        <v>311</v>
      </c>
      <c r="E160" s="168">
        <f t="shared" si="119"/>
        <v>1355</v>
      </c>
      <c r="F160" s="168">
        <f t="shared" si="119"/>
        <v>1183</v>
      </c>
      <c r="G160" s="168">
        <f t="shared" si="119"/>
        <v>2182</v>
      </c>
      <c r="H160" s="168">
        <f t="shared" si="119"/>
        <v>2432</v>
      </c>
      <c r="I160" s="169">
        <f t="shared" si="114"/>
        <v>0.11457378551787345</v>
      </c>
      <c r="J160" s="169">
        <f t="shared" si="111"/>
        <v>1.2647103178936749E-2</v>
      </c>
      <c r="K160" s="168">
        <f t="shared" ref="K160:P160" si="120">K152-SUM(K153:K159)</f>
        <v>1893</v>
      </c>
      <c r="L160" s="168">
        <f t="shared" si="120"/>
        <v>794</v>
      </c>
      <c r="M160" s="168">
        <f t="shared" si="120"/>
        <v>1426</v>
      </c>
      <c r="N160" s="168">
        <f t="shared" si="120"/>
        <v>2085</v>
      </c>
      <c r="O160" s="168">
        <f t="shared" si="120"/>
        <v>2439</v>
      </c>
      <c r="P160" s="168">
        <f t="shared" si="120"/>
        <v>2498</v>
      </c>
      <c r="Q160" s="169">
        <f t="shared" si="115"/>
        <v>2.4190241902418919E-2</v>
      </c>
      <c r="R160" s="169">
        <f t="shared" si="113"/>
        <v>2.9648901459537794E-3</v>
      </c>
      <c r="S160" s="168">
        <f>S152-SUM(S153:S159)</f>
        <v>2606</v>
      </c>
      <c r="T160" s="168">
        <f>T152-SUM(T153:T159)</f>
        <v>2781</v>
      </c>
      <c r="U160" s="168">
        <f>U152-SUM(U153:U159)</f>
        <v>3268</v>
      </c>
      <c r="V160" s="168">
        <f>V152-SUM(V153:V159)</f>
        <v>4621</v>
      </c>
      <c r="W160" s="168">
        <f>W152-SUM(W153:W159)</f>
        <v>4930</v>
      </c>
      <c r="X160" s="169">
        <f t="shared" si="116"/>
        <v>6.6868643150833185E-2</v>
      </c>
      <c r="Y160" s="169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4E53D-EC4A-4269-82AC-E9EE7C3DB53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95743-8FFD-4A18-9884-5EEB6E940599}">
  <sheetPr>
    <tabColor theme="8" tint="0.59999389629810485"/>
  </sheetPr>
  <dimension ref="A4:L76"/>
  <sheetViews>
    <sheetView showGridLines="0" zoomScaleNormal="100" workbookViewId="0">
      <selection activeCell="B29" sqref="B29:K29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1" t="s">
        <v>221</v>
      </c>
      <c r="C4" s="271"/>
      <c r="D4" s="271"/>
      <c r="E4" s="271"/>
      <c r="F4" s="271"/>
      <c r="G4" s="271"/>
      <c r="H4" s="271"/>
      <c r="I4" s="271"/>
      <c r="J4" s="271"/>
      <c r="K4" s="271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2" t="s">
        <v>49</v>
      </c>
      <c r="C7" s="275" t="s">
        <v>8</v>
      </c>
      <c r="D7" s="15" t="s">
        <v>30</v>
      </c>
      <c r="E7" s="16">
        <v>2288</v>
      </c>
      <c r="F7" s="16">
        <v>4740</v>
      </c>
      <c r="G7" s="16">
        <v>5659</v>
      </c>
      <c r="H7" s="16">
        <v>5168</v>
      </c>
      <c r="I7" s="16">
        <v>5342</v>
      </c>
      <c r="J7" s="17">
        <f>I7/H7-1</f>
        <v>3.3668730650154854E-2</v>
      </c>
      <c r="K7" s="16">
        <f>I7-H7</f>
        <v>174</v>
      </c>
      <c r="L7" s="18">
        <f>I7/$I$7</f>
        <v>1</v>
      </c>
    </row>
    <row r="8" spans="2:12" x14ac:dyDescent="0.25">
      <c r="B8" s="273"/>
      <c r="C8" s="276"/>
      <c r="D8" s="19" t="s">
        <v>31</v>
      </c>
      <c r="E8" s="20">
        <v>2288</v>
      </c>
      <c r="F8" s="20">
        <v>4740</v>
      </c>
      <c r="G8" s="20">
        <v>5659</v>
      </c>
      <c r="H8" s="20">
        <v>5168</v>
      </c>
      <c r="I8" s="20">
        <v>5342</v>
      </c>
      <c r="J8" s="21">
        <f t="shared" ref="J8:J20" si="0">I8/H8-1</f>
        <v>3.3668730650154854E-2</v>
      </c>
      <c r="K8" s="20">
        <f t="shared" ref="K8:K17" si="1">I8-H8</f>
        <v>174</v>
      </c>
      <c r="L8" s="22">
        <f>I8/$I$7</f>
        <v>1</v>
      </c>
    </row>
    <row r="9" spans="2:12" x14ac:dyDescent="0.25">
      <c r="B9" s="273"/>
      <c r="C9" s="277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3"/>
      <c r="C10" s="278" t="s">
        <v>33</v>
      </c>
      <c r="D10" s="26" t="s">
        <v>30</v>
      </c>
      <c r="E10" s="27">
        <v>2351</v>
      </c>
      <c r="F10" s="27">
        <v>4947</v>
      </c>
      <c r="G10" s="27">
        <v>5963</v>
      </c>
      <c r="H10" s="27">
        <v>5458</v>
      </c>
      <c r="I10" s="27">
        <v>5646</v>
      </c>
      <c r="J10" s="28">
        <f t="shared" si="0"/>
        <v>3.4444851593990577E-2</v>
      </c>
      <c r="K10" s="27">
        <f t="shared" si="1"/>
        <v>188</v>
      </c>
      <c r="L10" s="18">
        <f>I10/$I$10</f>
        <v>1</v>
      </c>
    </row>
    <row r="11" spans="2:12" x14ac:dyDescent="0.25">
      <c r="B11" s="273"/>
      <c r="C11" s="279"/>
      <c r="D11" s="4" t="s">
        <v>31</v>
      </c>
      <c r="E11" s="29">
        <v>2351</v>
      </c>
      <c r="F11" s="29">
        <v>4947</v>
      </c>
      <c r="G11" s="29">
        <v>5963</v>
      </c>
      <c r="H11" s="29">
        <v>5458</v>
      </c>
      <c r="I11" s="29">
        <v>5646</v>
      </c>
      <c r="J11" s="30">
        <f t="shared" si="0"/>
        <v>3.4444851593990577E-2</v>
      </c>
      <c r="K11" s="29">
        <f t="shared" si="1"/>
        <v>188</v>
      </c>
      <c r="L11" s="31">
        <f>I11/$I$10</f>
        <v>1</v>
      </c>
    </row>
    <row r="12" spans="2:12" x14ac:dyDescent="0.25">
      <c r="B12" s="273"/>
      <c r="C12" s="280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3"/>
      <c r="C13" s="275" t="s">
        <v>21</v>
      </c>
      <c r="D13" s="15" t="s">
        <v>30</v>
      </c>
      <c r="E13" s="16">
        <v>4959</v>
      </c>
      <c r="F13" s="16">
        <v>12710</v>
      </c>
      <c r="G13" s="16">
        <v>15603</v>
      </c>
      <c r="H13" s="16">
        <v>15292</v>
      </c>
      <c r="I13" s="16">
        <v>14094</v>
      </c>
      <c r="J13" s="17">
        <f t="shared" si="0"/>
        <v>-7.834161653151972E-2</v>
      </c>
      <c r="K13" s="16">
        <f t="shared" si="1"/>
        <v>-1198</v>
      </c>
      <c r="L13" s="18">
        <f>I13/$I$13</f>
        <v>1</v>
      </c>
    </row>
    <row r="14" spans="2:12" x14ac:dyDescent="0.25">
      <c r="B14" s="273"/>
      <c r="C14" s="276"/>
      <c r="D14" s="19" t="s">
        <v>31</v>
      </c>
      <c r="E14" s="20">
        <v>4959</v>
      </c>
      <c r="F14" s="20">
        <v>12710</v>
      </c>
      <c r="G14" s="20">
        <v>15603</v>
      </c>
      <c r="H14" s="20">
        <v>15292</v>
      </c>
      <c r="I14" s="20">
        <v>14094</v>
      </c>
      <c r="J14" s="21">
        <f t="shared" si="0"/>
        <v>-7.834161653151972E-2</v>
      </c>
      <c r="K14" s="20">
        <f t="shared" si="1"/>
        <v>-1198</v>
      </c>
      <c r="L14" s="22">
        <f>I14/$I$13</f>
        <v>1</v>
      </c>
    </row>
    <row r="15" spans="2:12" x14ac:dyDescent="0.25">
      <c r="B15" s="273"/>
      <c r="C15" s="277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3"/>
      <c r="C16" s="278" t="s">
        <v>22</v>
      </c>
      <c r="D16" s="26" t="s">
        <v>30</v>
      </c>
      <c r="E16" s="35">
        <v>2.167395104895105</v>
      </c>
      <c r="F16" s="35">
        <v>2.6814345991561179</v>
      </c>
      <c r="G16" s="35">
        <v>2.7572009188902631</v>
      </c>
      <c r="H16" s="35">
        <v>2.9589783281733748</v>
      </c>
      <c r="I16" s="35">
        <v>2.6383377012354923</v>
      </c>
      <c r="J16" s="36">
        <f t="shared" si="0"/>
        <v>-0.10836193826935503</v>
      </c>
      <c r="K16" s="37">
        <f t="shared" si="1"/>
        <v>-0.32064062693788253</v>
      </c>
      <c r="L16" s="38"/>
    </row>
    <row r="17" spans="2:12" x14ac:dyDescent="0.25">
      <c r="B17" s="273"/>
      <c r="C17" s="279"/>
      <c r="D17" s="4" t="s">
        <v>31</v>
      </c>
      <c r="E17" s="39">
        <f>E14/E8</f>
        <v>2.167395104895105</v>
      </c>
      <c r="F17" s="39">
        <f t="shared" ref="F17:I17" si="2">F14/F8</f>
        <v>2.6814345991561179</v>
      </c>
      <c r="G17" s="39">
        <f t="shared" si="2"/>
        <v>2.7572009188902631</v>
      </c>
      <c r="H17" s="39">
        <f t="shared" si="2"/>
        <v>2.9589783281733748</v>
      </c>
      <c r="I17" s="39">
        <f t="shared" si="2"/>
        <v>2.6383377012354923</v>
      </c>
      <c r="J17" s="40">
        <f t="shared" si="0"/>
        <v>-0.10836193826935503</v>
      </c>
      <c r="K17" s="41">
        <f t="shared" si="1"/>
        <v>-0.32064062693788253</v>
      </c>
      <c r="L17" s="42"/>
    </row>
    <row r="18" spans="2:12" x14ac:dyDescent="0.25">
      <c r="B18" s="273"/>
      <c r="C18" s="280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3"/>
      <c r="C19" s="281" t="s">
        <v>34</v>
      </c>
      <c r="D19" s="15" t="s">
        <v>30</v>
      </c>
      <c r="E19" s="18">
        <v>0.34399999999999997</v>
      </c>
      <c r="F19" s="18">
        <v>0.65599999999999992</v>
      </c>
      <c r="G19" s="18">
        <v>0.75919999999999999</v>
      </c>
      <c r="H19" s="18">
        <v>0.73299999999999998</v>
      </c>
      <c r="I19" s="18">
        <v>0.67559999999999998</v>
      </c>
      <c r="J19" s="17">
        <f t="shared" si="0"/>
        <v>-7.8308321964529304E-2</v>
      </c>
      <c r="K19" s="44">
        <f>(I19-H19)*100</f>
        <v>-5.74</v>
      </c>
      <c r="L19" s="18"/>
    </row>
    <row r="20" spans="2:12" x14ac:dyDescent="0.25">
      <c r="B20" s="273"/>
      <c r="C20" s="282"/>
      <c r="D20" s="19" t="s">
        <v>31</v>
      </c>
      <c r="E20" s="22">
        <v>0.34399999999999997</v>
      </c>
      <c r="F20" s="22">
        <v>0.65599999999999992</v>
      </c>
      <c r="G20" s="22">
        <v>0.75919999999999999</v>
      </c>
      <c r="H20" s="22">
        <v>0.73299999999999998</v>
      </c>
      <c r="I20" s="22">
        <v>0.67559999999999998</v>
      </c>
      <c r="J20" s="21">
        <f t="shared" si="0"/>
        <v>-7.8308321964529304E-2</v>
      </c>
      <c r="K20" s="45">
        <f>(I20-H20)*100</f>
        <v>-5.74</v>
      </c>
      <c r="L20" s="22"/>
    </row>
    <row r="21" spans="2:12" x14ac:dyDescent="0.25">
      <c r="B21" s="273"/>
      <c r="C21" s="283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73"/>
      <c r="C22" s="284" t="s">
        <v>35</v>
      </c>
      <c r="D22" s="26" t="s">
        <v>30</v>
      </c>
      <c r="E22" s="27">
        <v>465</v>
      </c>
      <c r="F22" s="27">
        <v>625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73"/>
      <c r="C23" s="285"/>
      <c r="D23" s="4" t="s">
        <v>31</v>
      </c>
      <c r="E23" s="29">
        <v>465</v>
      </c>
      <c r="F23" s="29">
        <v>625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74"/>
      <c r="C24" s="286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47"/>
    </row>
    <row r="26" spans="2:12" ht="24.75" customHeight="1" x14ac:dyDescent="0.25">
      <c r="B26" s="269" t="s">
        <v>36</v>
      </c>
      <c r="C26" s="270"/>
      <c r="D26" s="270"/>
      <c r="E26" s="270"/>
      <c r="F26" s="270"/>
      <c r="G26" s="270"/>
      <c r="H26" s="270"/>
      <c r="I26" s="270"/>
      <c r="J26" s="270"/>
      <c r="K26" s="270"/>
    </row>
    <row r="29" spans="2:12" ht="21.75" customHeight="1" thickBot="1" x14ac:dyDescent="0.3">
      <c r="B29" s="271" t="s">
        <v>221</v>
      </c>
      <c r="C29" s="271"/>
      <c r="D29" s="271"/>
      <c r="E29" s="271"/>
      <c r="F29" s="271"/>
      <c r="G29" s="271"/>
      <c r="H29" s="271"/>
      <c r="I29" s="271"/>
      <c r="J29" s="271"/>
      <c r="K29" s="271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2" t="s">
        <v>49</v>
      </c>
      <c r="C32" s="275" t="s">
        <v>8</v>
      </c>
      <c r="D32" s="15" t="s">
        <v>30</v>
      </c>
      <c r="E32" s="49">
        <v>4819</v>
      </c>
      <c r="F32" s="49">
        <v>12444</v>
      </c>
      <c r="G32" s="49">
        <v>16319</v>
      </c>
      <c r="H32" s="49">
        <v>15188</v>
      </c>
      <c r="I32" s="49">
        <v>14847</v>
      </c>
      <c r="J32" s="17">
        <f>I32/H32-1</f>
        <v>-2.2451935738741158E-2</v>
      </c>
      <c r="K32" s="16">
        <f>I32-H32</f>
        <v>-341</v>
      </c>
      <c r="L32" s="18">
        <f>I32/$I$32</f>
        <v>1</v>
      </c>
    </row>
    <row r="33" spans="1:12" x14ac:dyDescent="0.25">
      <c r="B33" s="273"/>
      <c r="C33" s="276"/>
      <c r="D33" s="19" t="s">
        <v>31</v>
      </c>
      <c r="E33" s="50">
        <v>4819</v>
      </c>
      <c r="F33" s="50">
        <v>12444</v>
      </c>
      <c r="G33" s="50">
        <v>16319</v>
      </c>
      <c r="H33" s="50">
        <v>15188</v>
      </c>
      <c r="I33" s="50">
        <v>14847</v>
      </c>
      <c r="J33" s="21">
        <f t="shared" ref="J33:J45" si="4">I33/H33-1</f>
        <v>-2.2451935738741158E-2</v>
      </c>
      <c r="K33" s="20">
        <f t="shared" ref="K33:K42" si="5">I33-H33</f>
        <v>-341</v>
      </c>
      <c r="L33" s="22">
        <f>I33/$I$32</f>
        <v>1</v>
      </c>
    </row>
    <row r="34" spans="1:12" x14ac:dyDescent="0.25">
      <c r="B34" s="273"/>
      <c r="C34" s="277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3"/>
      <c r="C35" s="278" t="s">
        <v>33</v>
      </c>
      <c r="D35" s="26" t="s">
        <v>30</v>
      </c>
      <c r="E35" s="51">
        <v>4972</v>
      </c>
      <c r="F35" s="51">
        <v>13259</v>
      </c>
      <c r="G35" s="51">
        <v>17148</v>
      </c>
      <c r="H35" s="51">
        <v>16173</v>
      </c>
      <c r="I35" s="51">
        <v>15767</v>
      </c>
      <c r="J35" s="28">
        <f t="shared" si="4"/>
        <v>-2.5103567674519267E-2</v>
      </c>
      <c r="K35" s="27">
        <f t="shared" si="5"/>
        <v>-406</v>
      </c>
      <c r="L35" s="18">
        <f>I35/$I$35</f>
        <v>1</v>
      </c>
    </row>
    <row r="36" spans="1:12" x14ac:dyDescent="0.25">
      <c r="B36" s="273"/>
      <c r="C36" s="279"/>
      <c r="D36" s="4" t="s">
        <v>31</v>
      </c>
      <c r="E36" s="52">
        <v>4972</v>
      </c>
      <c r="F36" s="52">
        <v>13259</v>
      </c>
      <c r="G36" s="52">
        <v>17148</v>
      </c>
      <c r="H36" s="52">
        <v>16173</v>
      </c>
      <c r="I36" s="52">
        <v>15767</v>
      </c>
      <c r="J36" s="30">
        <f t="shared" si="4"/>
        <v>-2.5103567674519267E-2</v>
      </c>
      <c r="K36" s="29">
        <f t="shared" si="5"/>
        <v>-406</v>
      </c>
      <c r="L36" s="31">
        <f>I36/$I$35</f>
        <v>1</v>
      </c>
    </row>
    <row r="37" spans="1:12" x14ac:dyDescent="0.25">
      <c r="B37" s="273"/>
      <c r="C37" s="280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3"/>
      <c r="C38" s="275" t="s">
        <v>21</v>
      </c>
      <c r="D38" s="15" t="s">
        <v>30</v>
      </c>
      <c r="E38" s="49">
        <v>10819</v>
      </c>
      <c r="F38" s="49">
        <v>35493</v>
      </c>
      <c r="G38" s="49">
        <v>44207</v>
      </c>
      <c r="H38" s="49">
        <v>45011</v>
      </c>
      <c r="I38" s="49">
        <v>41460</v>
      </c>
      <c r="J38" s="17">
        <f t="shared" si="4"/>
        <v>-7.8891826442425206E-2</v>
      </c>
      <c r="K38" s="16">
        <f t="shared" si="5"/>
        <v>-3551</v>
      </c>
      <c r="L38" s="18">
        <f>I38/$I$38</f>
        <v>1</v>
      </c>
    </row>
    <row r="39" spans="1:12" x14ac:dyDescent="0.25">
      <c r="B39" s="273"/>
      <c r="C39" s="276"/>
      <c r="D39" s="19" t="s">
        <v>31</v>
      </c>
      <c r="E39" s="50">
        <v>10819</v>
      </c>
      <c r="F39" s="50">
        <v>35493</v>
      </c>
      <c r="G39" s="50">
        <v>44207</v>
      </c>
      <c r="H39" s="50">
        <v>45011</v>
      </c>
      <c r="I39" s="50">
        <v>41460</v>
      </c>
      <c r="J39" s="21">
        <f t="shared" si="4"/>
        <v>-7.8891826442425206E-2</v>
      </c>
      <c r="K39" s="20">
        <f t="shared" si="5"/>
        <v>-3551</v>
      </c>
      <c r="L39" s="22">
        <f>I39/$I$38</f>
        <v>1</v>
      </c>
    </row>
    <row r="40" spans="1:12" x14ac:dyDescent="0.25">
      <c r="B40" s="273"/>
      <c r="C40" s="277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3"/>
      <c r="C41" s="278" t="s">
        <v>22</v>
      </c>
      <c r="D41" s="26" t="s">
        <v>30</v>
      </c>
      <c r="E41" s="53">
        <v>2.2450715916165178</v>
      </c>
      <c r="F41" s="53">
        <v>2.8522179363548696</v>
      </c>
      <c r="G41" s="53">
        <v>2.7089282431521537</v>
      </c>
      <c r="H41" s="53">
        <v>2.9635896760600473</v>
      </c>
      <c r="I41" s="53">
        <v>2.7924833299656497</v>
      </c>
      <c r="J41" s="36">
        <f t="shared" si="4"/>
        <v>-5.7736179700111356E-2</v>
      </c>
      <c r="K41" s="37">
        <f t="shared" si="5"/>
        <v>-0.17110634609439757</v>
      </c>
      <c r="L41" s="38"/>
    </row>
    <row r="42" spans="1:12" x14ac:dyDescent="0.25">
      <c r="B42" s="273"/>
      <c r="C42" s="279"/>
      <c r="D42" s="4" t="s">
        <v>31</v>
      </c>
      <c r="E42" s="54">
        <f t="shared" ref="E42:I42" si="6">E39/E33</f>
        <v>2.2450715916165178</v>
      </c>
      <c r="F42" s="54">
        <f t="shared" si="6"/>
        <v>2.8522179363548696</v>
      </c>
      <c r="G42" s="54">
        <f t="shared" si="6"/>
        <v>2.7089282431521537</v>
      </c>
      <c r="H42" s="54">
        <f t="shared" si="6"/>
        <v>2.9635896760600473</v>
      </c>
      <c r="I42" s="54">
        <f t="shared" si="6"/>
        <v>2.7924833299656497</v>
      </c>
      <c r="J42" s="40">
        <f t="shared" si="4"/>
        <v>-5.7736179700111356E-2</v>
      </c>
      <c r="K42" s="41">
        <f t="shared" si="5"/>
        <v>-0.17110634609439757</v>
      </c>
      <c r="L42" s="42"/>
    </row>
    <row r="43" spans="1:12" x14ac:dyDescent="0.25">
      <c r="B43" s="273"/>
      <c r="C43" s="280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3"/>
      <c r="C44" s="281" t="s">
        <v>34</v>
      </c>
      <c r="D44" s="15" t="s">
        <v>30</v>
      </c>
      <c r="E44" s="57">
        <v>0.25851851851851854</v>
      </c>
      <c r="F44" s="57">
        <v>0.6309866666666667</v>
      </c>
      <c r="G44" s="57">
        <v>0.7408580526227585</v>
      </c>
      <c r="H44" s="57">
        <v>0.73495746452655819</v>
      </c>
      <c r="I44" s="57">
        <v>0.6844972758791481</v>
      </c>
      <c r="J44" s="57">
        <f t="shared" si="4"/>
        <v>-6.8657291180674429E-2</v>
      </c>
      <c r="K44" s="44">
        <f>(I44-H44)*100</f>
        <v>-5.0460188647410087</v>
      </c>
      <c r="L44" s="18"/>
    </row>
    <row r="45" spans="1:12" x14ac:dyDescent="0.25">
      <c r="B45" s="273"/>
      <c r="C45" s="282"/>
      <c r="D45" s="19" t="s">
        <v>31</v>
      </c>
      <c r="E45" s="58">
        <v>0.25851851851851854</v>
      </c>
      <c r="F45" s="58">
        <v>0.6309866666666667</v>
      </c>
      <c r="G45" s="58">
        <v>0.7408580526227585</v>
      </c>
      <c r="H45" s="58">
        <v>0.73495746452655819</v>
      </c>
      <c r="I45" s="58">
        <v>0.6844972758791481</v>
      </c>
      <c r="J45" s="58">
        <f t="shared" si="4"/>
        <v>-6.8657291180674429E-2</v>
      </c>
      <c r="K45" s="45">
        <f>(I45-H45)*100</f>
        <v>-5.0460188647410087</v>
      </c>
      <c r="L45" s="22"/>
    </row>
    <row r="46" spans="1:12" x14ac:dyDescent="0.25">
      <c r="B46" s="273"/>
      <c r="C46" s="283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3"/>
      <c r="C47" s="284" t="s">
        <v>37</v>
      </c>
      <c r="D47" s="26" t="s">
        <v>30</v>
      </c>
      <c r="E47" s="51">
        <v>465</v>
      </c>
      <c r="F47" s="51">
        <v>625</v>
      </c>
      <c r="G47" s="51">
        <v>663</v>
      </c>
      <c r="H47" s="51">
        <v>673</v>
      </c>
      <c r="I47" s="51">
        <v>673</v>
      </c>
      <c r="J47" s="36">
        <f>I47/H47-1</f>
        <v>0</v>
      </c>
      <c r="K47" s="27">
        <f>I47-H47</f>
        <v>0</v>
      </c>
      <c r="L47" s="38">
        <f>I47/$I$22</f>
        <v>1</v>
      </c>
    </row>
    <row r="48" spans="1:12" x14ac:dyDescent="0.25">
      <c r="B48" s="273"/>
      <c r="C48" s="279"/>
      <c r="D48" s="4" t="s">
        <v>31</v>
      </c>
      <c r="E48" s="52">
        <v>465</v>
      </c>
      <c r="F48" s="52">
        <v>625</v>
      </c>
      <c r="G48" s="52">
        <v>663</v>
      </c>
      <c r="H48" s="52">
        <v>673</v>
      </c>
      <c r="I48" s="52">
        <v>673</v>
      </c>
      <c r="J48" s="40">
        <f>I48/H48-1</f>
        <v>0</v>
      </c>
      <c r="K48" s="29">
        <f>I48-H48</f>
        <v>0</v>
      </c>
      <c r="L48" s="42">
        <f>I48/$I$22</f>
        <v>1</v>
      </c>
    </row>
    <row r="49" spans="2:12" x14ac:dyDescent="0.25">
      <c r="B49" s="274"/>
      <c r="C49" s="280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47"/>
    </row>
    <row r="51" spans="2:12" ht="28.5" customHeight="1" x14ac:dyDescent="0.25">
      <c r="B51" s="269" t="s">
        <v>38</v>
      </c>
      <c r="C51" s="270"/>
      <c r="D51" s="270"/>
      <c r="E51" s="270"/>
      <c r="F51" s="270"/>
      <c r="G51" s="270"/>
      <c r="H51" s="270"/>
      <c r="I51" s="270"/>
      <c r="J51" s="270"/>
      <c r="K51" s="270"/>
    </row>
    <row r="52" spans="2:12" x14ac:dyDescent="0.25">
      <c r="B52" s="60"/>
    </row>
    <row r="54" spans="2:12" ht="21.75" thickBot="1" x14ac:dyDescent="0.3">
      <c r="B54" s="271" t="s">
        <v>221</v>
      </c>
      <c r="C54" s="271"/>
      <c r="D54" s="271"/>
      <c r="E54" s="271"/>
      <c r="F54" s="271"/>
      <c r="G54" s="271"/>
      <c r="H54" s="271"/>
      <c r="I54" s="271"/>
      <c r="J54" s="271"/>
      <c r="K54" s="271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2" t="s">
        <v>49</v>
      </c>
      <c r="C57" s="275" t="s">
        <v>8</v>
      </c>
      <c r="D57" s="15" t="s">
        <v>30</v>
      </c>
      <c r="E57" s="49">
        <v>24221</v>
      </c>
      <c r="F57" s="49">
        <v>33444</v>
      </c>
      <c r="G57" s="49">
        <v>51485</v>
      </c>
      <c r="H57" s="49">
        <v>58157</v>
      </c>
      <c r="I57" s="49">
        <v>57388</v>
      </c>
      <c r="J57" s="17">
        <f t="shared" ref="J57:J73" si="8">I57/H57-1</f>
        <v>-1.3222827862510056E-2</v>
      </c>
      <c r="K57" s="16">
        <f t="shared" ref="K57:K73" si="9">I57-H57</f>
        <v>-769</v>
      </c>
      <c r="L57" s="17">
        <f>I57/$I$57</f>
        <v>1</v>
      </c>
    </row>
    <row r="58" spans="2:12" x14ac:dyDescent="0.25">
      <c r="B58" s="273"/>
      <c r="C58" s="276"/>
      <c r="D58" s="19" t="s">
        <v>31</v>
      </c>
      <c r="E58" s="50">
        <v>24221</v>
      </c>
      <c r="F58" s="50">
        <v>33444</v>
      </c>
      <c r="G58" s="50">
        <v>51485</v>
      </c>
      <c r="H58" s="50">
        <v>58157</v>
      </c>
      <c r="I58" s="50">
        <v>57388</v>
      </c>
      <c r="J58" s="21">
        <f t="shared" si="8"/>
        <v>-1.3222827862510056E-2</v>
      </c>
      <c r="K58" s="20">
        <f t="shared" si="9"/>
        <v>-769</v>
      </c>
      <c r="L58" s="21">
        <f t="shared" ref="L58" si="10">I58/$I$57</f>
        <v>1</v>
      </c>
    </row>
    <row r="59" spans="2:12" x14ac:dyDescent="0.25">
      <c r="B59" s="273"/>
      <c r="C59" s="277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73"/>
      <c r="C60" s="278" t="s">
        <v>33</v>
      </c>
      <c r="D60" s="26" t="s">
        <v>30</v>
      </c>
      <c r="E60" s="51">
        <v>24221</v>
      </c>
      <c r="F60" s="51">
        <v>33444</v>
      </c>
      <c r="G60" s="51">
        <v>51485</v>
      </c>
      <c r="H60" s="51">
        <v>58157</v>
      </c>
      <c r="I60" s="51">
        <v>57388</v>
      </c>
      <c r="J60" s="36">
        <f t="shared" si="8"/>
        <v>-1.3222827862510056E-2</v>
      </c>
      <c r="K60" s="51">
        <f t="shared" si="9"/>
        <v>-769</v>
      </c>
      <c r="L60" s="36">
        <f>I60/$I$60</f>
        <v>1</v>
      </c>
    </row>
    <row r="61" spans="2:12" x14ac:dyDescent="0.25">
      <c r="B61" s="273"/>
      <c r="C61" s="279"/>
      <c r="D61" s="4" t="s">
        <v>31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40">
        <f t="shared" si="8"/>
        <v>-1.3222827862510056E-2</v>
      </c>
      <c r="K61" s="52">
        <f t="shared" si="9"/>
        <v>-769</v>
      </c>
      <c r="L61" s="40">
        <f t="shared" ref="L61" si="11">I61/$I$60</f>
        <v>1</v>
      </c>
    </row>
    <row r="62" spans="2:12" x14ac:dyDescent="0.25">
      <c r="B62" s="273"/>
      <c r="C62" s="280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73"/>
      <c r="C63" s="275" t="s">
        <v>21</v>
      </c>
      <c r="D63" s="15" t="s">
        <v>30</v>
      </c>
      <c r="E63" s="49">
        <v>59047</v>
      </c>
      <c r="F63" s="49">
        <v>83402</v>
      </c>
      <c r="G63" s="49">
        <v>137757</v>
      </c>
      <c r="H63" s="49">
        <v>148334</v>
      </c>
      <c r="I63" s="49">
        <v>152300</v>
      </c>
      <c r="J63" s="17">
        <f t="shared" si="8"/>
        <v>2.6736958485579887E-2</v>
      </c>
      <c r="K63" s="16">
        <f t="shared" si="9"/>
        <v>3966</v>
      </c>
      <c r="L63" s="17">
        <f>I63/$I$63</f>
        <v>1</v>
      </c>
    </row>
    <row r="64" spans="2:12" x14ac:dyDescent="0.25">
      <c r="B64" s="273"/>
      <c r="C64" s="276"/>
      <c r="D64" s="19" t="s">
        <v>31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21">
        <f t="shared" si="8"/>
        <v>2.6736958485579887E-2</v>
      </c>
      <c r="K64" s="20">
        <f t="shared" si="9"/>
        <v>3966</v>
      </c>
      <c r="L64" s="21">
        <f t="shared" ref="L64" si="12">I64/$I$63</f>
        <v>1</v>
      </c>
    </row>
    <row r="65" spans="2:12" x14ac:dyDescent="0.25">
      <c r="B65" s="273"/>
      <c r="C65" s="277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73"/>
      <c r="C66" s="278" t="s">
        <v>22</v>
      </c>
      <c r="D66" s="26" t="s">
        <v>30</v>
      </c>
      <c r="E66" s="53">
        <v>2.437843193922629</v>
      </c>
      <c r="F66" s="53">
        <v>2.4937806482478173</v>
      </c>
      <c r="G66" s="53">
        <v>2.6756725259784404</v>
      </c>
      <c r="H66" s="53">
        <v>2.5505786061867015</v>
      </c>
      <c r="I66" s="53">
        <v>2.6538649194953647</v>
      </c>
      <c r="J66" s="36">
        <f t="shared" si="8"/>
        <v>4.0495248042201615E-2</v>
      </c>
      <c r="K66" s="37">
        <f t="shared" si="9"/>
        <v>0.10328631330866322</v>
      </c>
      <c r="L66" s="36"/>
    </row>
    <row r="67" spans="2:12" x14ac:dyDescent="0.25">
      <c r="B67" s="273"/>
      <c r="C67" s="279"/>
      <c r="D67" s="4" t="s">
        <v>31</v>
      </c>
      <c r="E67" s="54">
        <f t="shared" ref="E67:I67" si="13">E64/E58</f>
        <v>2.437843193922629</v>
      </c>
      <c r="F67" s="54">
        <f t="shared" si="13"/>
        <v>2.4937806482478173</v>
      </c>
      <c r="G67" s="54">
        <f t="shared" si="13"/>
        <v>2.6756725259784404</v>
      </c>
      <c r="H67" s="54">
        <f t="shared" si="13"/>
        <v>2.5505786061867015</v>
      </c>
      <c r="I67" s="54">
        <f t="shared" si="13"/>
        <v>2.6538649194953647</v>
      </c>
      <c r="J67" s="40">
        <f t="shared" si="8"/>
        <v>4.0495248042201615E-2</v>
      </c>
      <c r="K67" s="41">
        <f t="shared" si="9"/>
        <v>0.10328631330866322</v>
      </c>
      <c r="L67" s="40"/>
    </row>
    <row r="68" spans="2:12" x14ac:dyDescent="0.25">
      <c r="B68" s="273"/>
      <c r="C68" s="280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3"/>
      <c r="C69" s="281" t="s">
        <v>34</v>
      </c>
      <c r="D69" s="15" t="s">
        <v>30</v>
      </c>
      <c r="E69" s="57">
        <v>0.5147906295498732</v>
      </c>
      <c r="F69" s="57">
        <v>0.42945341263098274</v>
      </c>
      <c r="G69" s="57">
        <v>0.57741590694750078</v>
      </c>
      <c r="H69" s="57">
        <v>0.61259601883208059</v>
      </c>
      <c r="I69" s="57">
        <v>0.6183064169082243</v>
      </c>
      <c r="J69" s="57">
        <f t="shared" si="8"/>
        <v>9.3216375892071213E-3</v>
      </c>
      <c r="K69" s="44">
        <f t="shared" si="9"/>
        <v>5.7103980761437079E-3</v>
      </c>
      <c r="L69" s="17"/>
    </row>
    <row r="70" spans="2:12" x14ac:dyDescent="0.25">
      <c r="B70" s="273"/>
      <c r="C70" s="282"/>
      <c r="D70" s="19" t="s">
        <v>31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5">
        <f t="shared" si="9"/>
        <v>5.7103980761437079E-3</v>
      </c>
      <c r="L70" s="21"/>
    </row>
    <row r="71" spans="2:12" x14ac:dyDescent="0.25">
      <c r="B71" s="273"/>
      <c r="C71" s="283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3"/>
      <c r="C72" s="284" t="s">
        <v>39</v>
      </c>
      <c r="D72" s="26" t="s">
        <v>30</v>
      </c>
      <c r="E72" s="51">
        <v>339</v>
      </c>
      <c r="F72" s="51">
        <v>532</v>
      </c>
      <c r="G72" s="51">
        <v>654</v>
      </c>
      <c r="H72" s="51">
        <v>663</v>
      </c>
      <c r="I72" s="51">
        <v>673</v>
      </c>
      <c r="J72" s="36">
        <f t="shared" si="8"/>
        <v>1.5082956259426794E-2</v>
      </c>
      <c r="K72" s="27">
        <f t="shared" si="9"/>
        <v>10</v>
      </c>
      <c r="L72" s="36">
        <f>I72/$I$72</f>
        <v>1</v>
      </c>
    </row>
    <row r="73" spans="2:12" x14ac:dyDescent="0.25">
      <c r="B73" s="273"/>
      <c r="C73" s="279"/>
      <c r="D73" s="4" t="s">
        <v>31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40">
        <f t="shared" si="8"/>
        <v>1.5082956259426794E-2</v>
      </c>
      <c r="K73" s="29">
        <f t="shared" si="9"/>
        <v>10</v>
      </c>
      <c r="L73" s="40">
        <f t="shared" ref="L73" si="15">I73/$I$72</f>
        <v>1</v>
      </c>
    </row>
    <row r="74" spans="2:12" x14ac:dyDescent="0.25">
      <c r="B74" s="274"/>
      <c r="C74" s="280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47"/>
    </row>
    <row r="76" spans="2:12" ht="27" customHeight="1" x14ac:dyDescent="0.25">
      <c r="B76" s="269" t="s">
        <v>36</v>
      </c>
      <c r="C76" s="270"/>
      <c r="D76" s="270"/>
      <c r="E76" s="270"/>
      <c r="F76" s="270"/>
      <c r="G76" s="270"/>
      <c r="H76" s="270"/>
      <c r="I76" s="270"/>
      <c r="J76" s="270"/>
      <c r="K76" s="270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A60B0-B557-4126-9E14-D64CD38A29E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6485E-5AF9-4327-B368-FF8C17C6D471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1"/>
      <c r="D5" s="271"/>
      <c r="E5" s="271"/>
      <c r="F5" s="271"/>
      <c r="G5" s="271"/>
      <c r="H5" s="271"/>
      <c r="I5" s="271"/>
      <c r="K5" s="271" t="s">
        <v>266</v>
      </c>
      <c r="L5" s="271"/>
      <c r="M5" s="271"/>
      <c r="N5" s="271"/>
      <c r="O5" s="271"/>
      <c r="P5" s="271"/>
      <c r="Q5" s="271"/>
      <c r="R5" s="271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222</v>
      </c>
      <c r="D8" s="171" t="s">
        <v>223</v>
      </c>
      <c r="E8" s="171" t="s">
        <v>224</v>
      </c>
      <c r="F8" s="171" t="s">
        <v>225</v>
      </c>
      <c r="G8" s="171" t="s">
        <v>226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222</v>
      </c>
      <c r="M8" s="171" t="s">
        <v>223</v>
      </c>
      <c r="N8" s="171" t="s">
        <v>224</v>
      </c>
      <c r="O8" s="171" t="s">
        <v>225</v>
      </c>
      <c r="P8" s="171" t="s">
        <v>226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49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81593</v>
      </c>
      <c r="D10" s="175">
        <v>468438</v>
      </c>
      <c r="E10" s="175">
        <v>523722</v>
      </c>
      <c r="F10" s="175">
        <v>575836</v>
      </c>
      <c r="G10" s="175">
        <v>551988</v>
      </c>
      <c r="H10" s="176">
        <f t="shared" ref="H10:H22" si="0">IFERROR(G10/F10-1,"-")</f>
        <v>-4.1414569426017178E-2</v>
      </c>
      <c r="I10" s="176">
        <f t="shared" ref="I10:I22" si="1">G10/G$10</f>
        <v>1</v>
      </c>
      <c r="K10" s="155" t="s">
        <v>68</v>
      </c>
      <c r="L10" s="175">
        <v>2351</v>
      </c>
      <c r="M10" s="175">
        <v>4947</v>
      </c>
      <c r="N10" s="175">
        <v>5963</v>
      </c>
      <c r="O10" s="175">
        <v>5458</v>
      </c>
      <c r="P10" s="175">
        <v>5646</v>
      </c>
      <c r="Q10" s="176">
        <f t="shared" ref="Q10:Q22" si="2">IFERROR(P10/O10-1,"-")</f>
        <v>3.4444851593990577E-2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38583</v>
      </c>
      <c r="D11" s="159">
        <v>68263</v>
      </c>
      <c r="E11" s="159">
        <v>76615</v>
      </c>
      <c r="F11" s="159">
        <v>80058</v>
      </c>
      <c r="G11" s="159">
        <v>72677</v>
      </c>
      <c r="H11" s="160">
        <f t="shared" si="0"/>
        <v>-9.2195658147842807E-2</v>
      </c>
      <c r="I11" s="160">
        <f t="shared" si="1"/>
        <v>0.13166409414697422</v>
      </c>
      <c r="J11" s="79"/>
      <c r="K11" s="158" t="s">
        <v>97</v>
      </c>
      <c r="L11" s="159">
        <v>1396</v>
      </c>
      <c r="M11" s="159">
        <v>2710</v>
      </c>
      <c r="N11" s="159">
        <v>3512</v>
      </c>
      <c r="O11" s="159">
        <v>2680</v>
      </c>
      <c r="P11" s="159">
        <v>2874</v>
      </c>
      <c r="Q11" s="160">
        <f t="shared" si="2"/>
        <v>7.2388059701492535E-2</v>
      </c>
      <c r="R11" s="160">
        <f t="shared" si="3"/>
        <v>0.50903294367693941</v>
      </c>
    </row>
    <row r="12" spans="1:18" x14ac:dyDescent="0.25">
      <c r="B12" s="162" t="s">
        <v>103</v>
      </c>
      <c r="C12" s="163">
        <v>27671</v>
      </c>
      <c r="D12" s="163">
        <v>26588</v>
      </c>
      <c r="E12" s="163">
        <v>25604</v>
      </c>
      <c r="F12" s="163">
        <v>29477</v>
      </c>
      <c r="G12" s="163">
        <v>24711</v>
      </c>
      <c r="H12" s="164">
        <f t="shared" si="0"/>
        <v>-0.16168538182311631</v>
      </c>
      <c r="I12" s="164">
        <f t="shared" si="1"/>
        <v>4.4767277549511944E-2</v>
      </c>
      <c r="J12" s="79"/>
      <c r="K12" s="162" t="s">
        <v>103</v>
      </c>
      <c r="L12" s="163">
        <v>887</v>
      </c>
      <c r="M12" s="163">
        <v>1372</v>
      </c>
      <c r="N12" s="163">
        <v>629</v>
      </c>
      <c r="O12" s="163">
        <v>754</v>
      </c>
      <c r="P12" s="163">
        <v>864</v>
      </c>
      <c r="Q12" s="164">
        <f t="shared" si="2"/>
        <v>0.14588859416445632</v>
      </c>
      <c r="R12" s="164">
        <f t="shared" si="3"/>
        <v>0.153028692879915</v>
      </c>
    </row>
    <row r="13" spans="1:18" x14ac:dyDescent="0.25">
      <c r="B13" s="162" t="s">
        <v>100</v>
      </c>
      <c r="C13" s="163">
        <v>10912</v>
      </c>
      <c r="D13" s="163">
        <v>41675</v>
      </c>
      <c r="E13" s="163">
        <v>51011</v>
      </c>
      <c r="F13" s="163">
        <v>50581</v>
      </c>
      <c r="G13" s="163">
        <v>47966</v>
      </c>
      <c r="H13" s="164">
        <f t="shared" si="0"/>
        <v>-5.1699254660841021E-2</v>
      </c>
      <c r="I13" s="164">
        <f t="shared" si="1"/>
        <v>8.6896816597462262E-2</v>
      </c>
      <c r="J13" s="79"/>
      <c r="K13" s="162" t="s">
        <v>100</v>
      </c>
      <c r="L13" s="163">
        <v>509</v>
      </c>
      <c r="M13" s="163">
        <v>1338</v>
      </c>
      <c r="N13" s="163">
        <v>2883</v>
      </c>
      <c r="O13" s="163">
        <v>1926</v>
      </c>
      <c r="P13" s="163">
        <v>2010</v>
      </c>
      <c r="Q13" s="164">
        <f t="shared" si="2"/>
        <v>4.3613707165109039E-2</v>
      </c>
      <c r="R13" s="164">
        <f>P13/P$10</f>
        <v>0.35600425079702447</v>
      </c>
    </row>
    <row r="14" spans="1:18" x14ac:dyDescent="0.25">
      <c r="B14" s="158" t="s">
        <v>107</v>
      </c>
      <c r="C14" s="159">
        <v>43010</v>
      </c>
      <c r="D14" s="159">
        <v>400175</v>
      </c>
      <c r="E14" s="159">
        <v>447107</v>
      </c>
      <c r="F14" s="159">
        <v>495778</v>
      </c>
      <c r="G14" s="159">
        <v>479311</v>
      </c>
      <c r="H14" s="160">
        <f t="shared" si="0"/>
        <v>-3.3214462924938126E-2</v>
      </c>
      <c r="I14" s="160">
        <f t="shared" si="1"/>
        <v>0.86833590585302578</v>
      </c>
      <c r="J14" s="79"/>
      <c r="K14" s="158" t="s">
        <v>107</v>
      </c>
      <c r="L14" s="159">
        <v>955</v>
      </c>
      <c r="M14" s="159">
        <v>2237</v>
      </c>
      <c r="N14" s="159">
        <v>2451</v>
      </c>
      <c r="O14" s="159">
        <v>2778</v>
      </c>
      <c r="P14" s="159">
        <v>2772</v>
      </c>
      <c r="Q14" s="160">
        <f t="shared" si="2"/>
        <v>-2.1598272138229069E-3</v>
      </c>
      <c r="R14" s="160">
        <f t="shared" si="3"/>
        <v>0.49096705632306059</v>
      </c>
    </row>
    <row r="15" spans="1:18" x14ac:dyDescent="0.25">
      <c r="B15" s="162" t="s">
        <v>110</v>
      </c>
      <c r="C15" s="163">
        <v>1741</v>
      </c>
      <c r="D15" s="163">
        <v>167734</v>
      </c>
      <c r="E15" s="163">
        <v>195858</v>
      </c>
      <c r="F15" s="163">
        <v>203178</v>
      </c>
      <c r="G15" s="163">
        <v>202587</v>
      </c>
      <c r="H15" s="164">
        <f t="shared" si="0"/>
        <v>-2.908779493842828E-3</v>
      </c>
      <c r="I15" s="164">
        <f t="shared" si="1"/>
        <v>0.36701341333507248</v>
      </c>
      <c r="J15" s="79"/>
      <c r="K15" s="162" t="s">
        <v>110</v>
      </c>
      <c r="L15" s="163">
        <v>35</v>
      </c>
      <c r="M15" s="163">
        <v>331</v>
      </c>
      <c r="N15" s="163">
        <v>388</v>
      </c>
      <c r="O15" s="163">
        <v>483</v>
      </c>
      <c r="P15" s="163">
        <v>364</v>
      </c>
      <c r="Q15" s="164">
        <f t="shared" si="2"/>
        <v>-0.24637681159420288</v>
      </c>
      <c r="R15" s="164">
        <f t="shared" si="3"/>
        <v>6.4470421537371592E-2</v>
      </c>
    </row>
    <row r="16" spans="1:18" x14ac:dyDescent="0.25">
      <c r="B16" s="162" t="s">
        <v>113</v>
      </c>
      <c r="C16" s="163">
        <v>7624</v>
      </c>
      <c r="D16" s="163">
        <v>47474</v>
      </c>
      <c r="E16" s="163">
        <v>53014</v>
      </c>
      <c r="F16" s="163">
        <v>63538</v>
      </c>
      <c r="G16" s="163">
        <v>58502</v>
      </c>
      <c r="H16" s="164">
        <f t="shared" si="0"/>
        <v>-7.9259655639145055E-2</v>
      </c>
      <c r="I16" s="164">
        <f t="shared" si="1"/>
        <v>0.10598418806205932</v>
      </c>
      <c r="J16" s="79"/>
      <c r="K16" s="162" t="s">
        <v>113</v>
      </c>
      <c r="L16" s="163">
        <v>186</v>
      </c>
      <c r="M16" s="163">
        <v>491</v>
      </c>
      <c r="N16" s="163">
        <v>526</v>
      </c>
      <c r="O16" s="163">
        <v>663</v>
      </c>
      <c r="P16" s="163">
        <v>595</v>
      </c>
      <c r="Q16" s="164">
        <f t="shared" si="2"/>
        <v>-0.10256410256410253</v>
      </c>
      <c r="R16" s="164">
        <f t="shared" si="3"/>
        <v>0.10538434289762663</v>
      </c>
    </row>
    <row r="17" spans="2:22" x14ac:dyDescent="0.25">
      <c r="B17" s="162" t="s">
        <v>116</v>
      </c>
      <c r="C17" s="163">
        <v>9192</v>
      </c>
      <c r="D17" s="163">
        <v>20383</v>
      </c>
      <c r="E17" s="163">
        <v>23196</v>
      </c>
      <c r="F17" s="163">
        <v>27692</v>
      </c>
      <c r="G17" s="163">
        <v>22531</v>
      </c>
      <c r="H17" s="164">
        <f t="shared" si="0"/>
        <v>-0.18637151523905826</v>
      </c>
      <c r="I17" s="164">
        <f t="shared" si="1"/>
        <v>4.0817916331514451E-2</v>
      </c>
      <c r="J17" s="79"/>
      <c r="K17" s="162" t="s">
        <v>116</v>
      </c>
      <c r="L17" s="163">
        <v>459</v>
      </c>
      <c r="M17" s="163">
        <v>416</v>
      </c>
      <c r="N17" s="163">
        <v>477</v>
      </c>
      <c r="O17" s="163">
        <v>503</v>
      </c>
      <c r="P17" s="163">
        <v>515</v>
      </c>
      <c r="Q17" s="164">
        <f t="shared" si="2"/>
        <v>2.3856858846918572E-2</v>
      </c>
      <c r="R17" s="164">
        <f t="shared" si="3"/>
        <v>9.1215019482819695E-2</v>
      </c>
    </row>
    <row r="18" spans="2:22" x14ac:dyDescent="0.25">
      <c r="B18" s="162" t="s">
        <v>123</v>
      </c>
      <c r="C18" s="163">
        <v>616</v>
      </c>
      <c r="D18" s="163">
        <v>17934</v>
      </c>
      <c r="E18" s="163">
        <v>15665</v>
      </c>
      <c r="F18" s="163">
        <v>14998</v>
      </c>
      <c r="G18" s="163">
        <v>16995</v>
      </c>
      <c r="H18" s="164">
        <f t="shared" si="0"/>
        <v>0.13315108681157484</v>
      </c>
      <c r="I18" s="164">
        <f t="shared" si="1"/>
        <v>3.0788712798104308E-2</v>
      </c>
      <c r="J18" s="79"/>
      <c r="K18" s="162" t="s">
        <v>123</v>
      </c>
      <c r="L18" s="163">
        <v>22</v>
      </c>
      <c r="M18" s="163">
        <v>164</v>
      </c>
      <c r="N18" s="163">
        <v>167</v>
      </c>
      <c r="O18" s="163">
        <v>168</v>
      </c>
      <c r="P18" s="163">
        <v>116</v>
      </c>
      <c r="Q18" s="164">
        <f t="shared" si="2"/>
        <v>-0.30952380952380953</v>
      </c>
      <c r="R18" s="164">
        <f t="shared" si="3"/>
        <v>2.0545518951470068E-2</v>
      </c>
    </row>
    <row r="19" spans="2:22" x14ac:dyDescent="0.25">
      <c r="B19" s="162" t="s">
        <v>119</v>
      </c>
      <c r="C19" s="163">
        <v>697</v>
      </c>
      <c r="D19" s="163">
        <v>17945</v>
      </c>
      <c r="E19" s="163">
        <v>13974</v>
      </c>
      <c r="F19" s="163">
        <v>17262</v>
      </c>
      <c r="G19" s="163">
        <v>16944</v>
      </c>
      <c r="H19" s="164">
        <f t="shared" si="0"/>
        <v>-1.8421967327076794E-2</v>
      </c>
      <c r="I19" s="164">
        <f t="shared" si="1"/>
        <v>3.0696319485206201E-2</v>
      </c>
      <c r="J19" s="79"/>
      <c r="K19" s="162" t="s">
        <v>119</v>
      </c>
      <c r="L19" s="163">
        <v>13</v>
      </c>
      <c r="M19" s="163">
        <v>87</v>
      </c>
      <c r="N19" s="163">
        <v>74</v>
      </c>
      <c r="O19" s="163">
        <v>99</v>
      </c>
      <c r="P19" s="163">
        <v>118</v>
      </c>
      <c r="Q19" s="164">
        <f t="shared" si="2"/>
        <v>0.19191919191919182</v>
      </c>
      <c r="R19" s="164">
        <f t="shared" si="3"/>
        <v>2.089975203684024E-2</v>
      </c>
    </row>
    <row r="20" spans="2:22" x14ac:dyDescent="0.25">
      <c r="B20" s="162" t="s">
        <v>128</v>
      </c>
      <c r="C20" s="163">
        <v>119</v>
      </c>
      <c r="D20" s="163">
        <v>10398</v>
      </c>
      <c r="E20" s="163">
        <v>13348</v>
      </c>
      <c r="F20" s="163">
        <v>13959</v>
      </c>
      <c r="G20" s="163">
        <v>12484</v>
      </c>
      <c r="H20" s="164">
        <f t="shared" si="0"/>
        <v>-0.10566659502829712</v>
      </c>
      <c r="I20" s="164">
        <f t="shared" si="1"/>
        <v>2.2616433690587478E-2</v>
      </c>
      <c r="J20" s="79"/>
      <c r="K20" s="162" t="s">
        <v>128</v>
      </c>
      <c r="L20" s="163">
        <v>1</v>
      </c>
      <c r="M20" s="163">
        <v>44</v>
      </c>
      <c r="N20" s="163">
        <v>14</v>
      </c>
      <c r="O20" s="163">
        <v>15</v>
      </c>
      <c r="P20" s="163">
        <v>10</v>
      </c>
      <c r="Q20" s="164">
        <f t="shared" si="2"/>
        <v>-0.33333333333333337</v>
      </c>
      <c r="R20" s="164">
        <f t="shared" si="3"/>
        <v>1.7711654268508679E-3</v>
      </c>
    </row>
    <row r="21" spans="2:22" x14ac:dyDescent="0.25">
      <c r="B21" s="162" t="s">
        <v>131</v>
      </c>
      <c r="C21" s="163">
        <v>929</v>
      </c>
      <c r="D21" s="163">
        <v>8686</v>
      </c>
      <c r="E21" s="163">
        <v>11662</v>
      </c>
      <c r="F21" s="163">
        <v>14777</v>
      </c>
      <c r="G21" s="163">
        <v>10548</v>
      </c>
      <c r="H21" s="164">
        <f t="shared" si="0"/>
        <v>-0.28618799485687219</v>
      </c>
      <c r="I21" s="164">
        <f t="shared" si="1"/>
        <v>1.9109111067631905E-2</v>
      </c>
      <c r="J21" s="79"/>
      <c r="K21" s="162" t="s">
        <v>131</v>
      </c>
      <c r="L21" s="163">
        <v>8</v>
      </c>
      <c r="M21" s="163">
        <v>22</v>
      </c>
      <c r="N21" s="163">
        <v>39</v>
      </c>
      <c r="O21" s="163">
        <v>40</v>
      </c>
      <c r="P21" s="163">
        <v>31</v>
      </c>
      <c r="Q21" s="164">
        <f t="shared" si="2"/>
        <v>-0.22499999999999998</v>
      </c>
      <c r="R21" s="164">
        <f t="shared" si="3"/>
        <v>5.4906128232376904E-3</v>
      </c>
    </row>
    <row r="22" spans="2:22" x14ac:dyDescent="0.25">
      <c r="B22" s="167" t="s">
        <v>145</v>
      </c>
      <c r="C22" s="168">
        <f>C14-SUM(C15:C21)</f>
        <v>22092</v>
      </c>
      <c r="D22" s="168">
        <f>D14-SUM(D15:D21)</f>
        <v>109621</v>
      </c>
      <c r="E22" s="168">
        <f>E14-SUM(E15:E21)</f>
        <v>120390</v>
      </c>
      <c r="F22" s="168">
        <f>F14-SUM(F15:F21)</f>
        <v>140374</v>
      </c>
      <c r="G22" s="168">
        <f>G14-SUM(G15:G21)</f>
        <v>138720</v>
      </c>
      <c r="H22" s="169">
        <f t="shared" si="0"/>
        <v>-1.1782808782253129E-2</v>
      </c>
      <c r="I22" s="169">
        <f t="shared" si="1"/>
        <v>0.25130981108284961</v>
      </c>
      <c r="J22" s="79"/>
      <c r="K22" s="167" t="s">
        <v>145</v>
      </c>
      <c r="L22" s="168">
        <f>L14-SUM(L15:L21)</f>
        <v>231</v>
      </c>
      <c r="M22" s="168">
        <f>M14-SUM(M15:M21)</f>
        <v>682</v>
      </c>
      <c r="N22" s="168">
        <f>N14-SUM(N15:N21)</f>
        <v>766</v>
      </c>
      <c r="O22" s="168">
        <f>O14-SUM(O15:O21)</f>
        <v>807</v>
      </c>
      <c r="P22" s="168">
        <f>P14-SUM(P15:P21)</f>
        <v>1023</v>
      </c>
      <c r="Q22" s="169">
        <f t="shared" si="2"/>
        <v>0.26765799256505574</v>
      </c>
      <c r="R22" s="169">
        <f t="shared" si="3"/>
        <v>0.18119022316684377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27840</v>
      </c>
      <c r="D24" s="175">
        <v>172085</v>
      </c>
      <c r="E24" s="175">
        <v>186487</v>
      </c>
      <c r="F24" s="175">
        <v>208505</v>
      </c>
      <c r="G24" s="175">
        <v>190182</v>
      </c>
      <c r="H24" s="176">
        <f t="shared" ref="H24:H36" si="4">IFERROR(G24/F24-1,"-")</f>
        <v>-8.7877988537445106E-2</v>
      </c>
      <c r="I24" s="176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13660</v>
      </c>
      <c r="D25" s="159">
        <v>9731</v>
      </c>
      <c r="E25" s="159">
        <v>9441</v>
      </c>
      <c r="F25" s="159">
        <v>11840</v>
      </c>
      <c r="G25" s="159">
        <v>7604</v>
      </c>
      <c r="H25" s="160">
        <f t="shared" si="4"/>
        <v>-0.35777027027027031</v>
      </c>
      <c r="I25" s="160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9506</v>
      </c>
      <c r="D26" s="163">
        <v>3929</v>
      </c>
      <c r="E26" s="163">
        <v>3749</v>
      </c>
      <c r="F26" s="163">
        <v>4230</v>
      </c>
      <c r="G26" s="163">
        <v>2327</v>
      </c>
      <c r="H26" s="164">
        <f t="shared" si="4"/>
        <v>-0.44988179669030737</v>
      </c>
      <c r="I26" s="164">
        <f t="shared" si="5"/>
        <v>4.215671355174388E-3</v>
      </c>
    </row>
    <row r="27" spans="2:22" x14ac:dyDescent="0.25">
      <c r="B27" s="162" t="s">
        <v>100</v>
      </c>
      <c r="C27" s="163">
        <v>4154</v>
      </c>
      <c r="D27" s="163">
        <v>5802</v>
      </c>
      <c r="E27" s="163">
        <v>5692</v>
      </c>
      <c r="F27" s="163">
        <v>7610</v>
      </c>
      <c r="G27" s="163">
        <v>5277</v>
      </c>
      <c r="H27" s="164">
        <f t="shared" si="4"/>
        <v>-0.3065703022339028</v>
      </c>
      <c r="I27" s="164">
        <f t="shared" si="5"/>
        <v>9.5599904345746653E-3</v>
      </c>
    </row>
    <row r="28" spans="2:22" x14ac:dyDescent="0.25">
      <c r="B28" s="158" t="s">
        <v>107</v>
      </c>
      <c r="C28" s="159">
        <v>14180</v>
      </c>
      <c r="D28" s="159">
        <v>162354</v>
      </c>
      <c r="E28" s="159">
        <v>177046</v>
      </c>
      <c r="F28" s="159">
        <v>196665</v>
      </c>
      <c r="G28" s="159">
        <v>182578</v>
      </c>
      <c r="H28" s="160">
        <f t="shared" si="4"/>
        <v>-7.1629420588310122E-2</v>
      </c>
      <c r="I28" s="160">
        <f t="shared" si="5"/>
        <v>0.33076443690804874</v>
      </c>
    </row>
    <row r="29" spans="2:22" x14ac:dyDescent="0.25">
      <c r="B29" s="162" t="s">
        <v>110</v>
      </c>
      <c r="C29" s="163">
        <v>510</v>
      </c>
      <c r="D29" s="163">
        <v>76396</v>
      </c>
      <c r="E29" s="163">
        <v>88959</v>
      </c>
      <c r="F29" s="163">
        <v>92655</v>
      </c>
      <c r="G29" s="163">
        <v>89895</v>
      </c>
      <c r="H29" s="164">
        <f t="shared" si="4"/>
        <v>-2.9787922939938483E-2</v>
      </c>
      <c r="I29" s="164">
        <f t="shared" si="5"/>
        <v>0.16285680123480945</v>
      </c>
    </row>
    <row r="30" spans="2:22" x14ac:dyDescent="0.25">
      <c r="B30" s="162" t="s">
        <v>113</v>
      </c>
      <c r="C30" s="163">
        <v>2799</v>
      </c>
      <c r="D30" s="163">
        <v>18649</v>
      </c>
      <c r="E30" s="163">
        <v>20249</v>
      </c>
      <c r="F30" s="163">
        <v>23224</v>
      </c>
      <c r="G30" s="163">
        <v>19955</v>
      </c>
      <c r="H30" s="164">
        <f t="shared" si="4"/>
        <v>-0.14075955907681703</v>
      </c>
      <c r="I30" s="164">
        <f t="shared" si="5"/>
        <v>3.6151148213366957E-2</v>
      </c>
    </row>
    <row r="31" spans="2:22" x14ac:dyDescent="0.25">
      <c r="B31" s="162" t="s">
        <v>116</v>
      </c>
      <c r="C31" s="163">
        <v>3079</v>
      </c>
      <c r="D31" s="163">
        <v>6224</v>
      </c>
      <c r="E31" s="163">
        <v>6464</v>
      </c>
      <c r="F31" s="163">
        <v>8134</v>
      </c>
      <c r="G31" s="163">
        <v>5332</v>
      </c>
      <c r="H31" s="164">
        <f t="shared" si="4"/>
        <v>-0.34447996065896236</v>
      </c>
      <c r="I31" s="164">
        <f t="shared" si="5"/>
        <v>9.6596302818177208E-3</v>
      </c>
    </row>
    <row r="32" spans="2:22" x14ac:dyDescent="0.25">
      <c r="B32" s="162" t="s">
        <v>123</v>
      </c>
      <c r="C32" s="163">
        <v>206</v>
      </c>
      <c r="D32" s="163">
        <v>8472</v>
      </c>
      <c r="E32" s="163">
        <v>6514</v>
      </c>
      <c r="F32" s="163">
        <v>6132</v>
      </c>
      <c r="G32" s="163">
        <v>6974</v>
      </c>
      <c r="H32" s="164">
        <f t="shared" si="4"/>
        <v>0.13731245923026747</v>
      </c>
      <c r="I32" s="164">
        <f t="shared" si="5"/>
        <v>1.2634332630419501E-2</v>
      </c>
    </row>
    <row r="33" spans="2:9" x14ac:dyDescent="0.25">
      <c r="B33" s="162" t="s">
        <v>119</v>
      </c>
      <c r="C33" s="163">
        <v>397</v>
      </c>
      <c r="D33" s="163">
        <v>10542</v>
      </c>
      <c r="E33" s="163">
        <v>7556</v>
      </c>
      <c r="F33" s="163">
        <v>9088</v>
      </c>
      <c r="G33" s="163">
        <v>9374</v>
      </c>
      <c r="H33" s="164">
        <f t="shared" si="4"/>
        <v>3.1470070422535246E-2</v>
      </c>
      <c r="I33" s="164">
        <f t="shared" si="5"/>
        <v>1.6982253237389219E-2</v>
      </c>
    </row>
    <row r="34" spans="2:9" x14ac:dyDescent="0.25">
      <c r="B34" s="162" t="s">
        <v>128</v>
      </c>
      <c r="C34" s="163">
        <v>31</v>
      </c>
      <c r="D34" s="163">
        <v>4251</v>
      </c>
      <c r="E34" s="163">
        <v>4670</v>
      </c>
      <c r="F34" s="163">
        <v>4961</v>
      </c>
      <c r="G34" s="163">
        <v>3996</v>
      </c>
      <c r="H34" s="164">
        <f t="shared" si="4"/>
        <v>-0.19451723442854263</v>
      </c>
      <c r="I34" s="164">
        <f t="shared" si="5"/>
        <v>7.2392878106045788E-3</v>
      </c>
    </row>
    <row r="35" spans="2:9" x14ac:dyDescent="0.25">
      <c r="B35" s="162" t="s">
        <v>131</v>
      </c>
      <c r="C35" s="163">
        <v>91</v>
      </c>
      <c r="D35" s="163">
        <v>2865</v>
      </c>
      <c r="E35" s="163">
        <v>3931</v>
      </c>
      <c r="F35" s="163">
        <v>4883</v>
      </c>
      <c r="G35" s="163">
        <v>3322</v>
      </c>
      <c r="H35" s="164">
        <f t="shared" si="4"/>
        <v>-0.31968052426786808</v>
      </c>
      <c r="I35" s="164">
        <f t="shared" si="5"/>
        <v>6.0182467734805831E-3</v>
      </c>
    </row>
    <row r="36" spans="2:9" x14ac:dyDescent="0.25">
      <c r="B36" s="167" t="s">
        <v>145</v>
      </c>
      <c r="C36" s="168">
        <f>C28-SUM(C29:C35)</f>
        <v>7067</v>
      </c>
      <c r="D36" s="168">
        <f>D28-SUM(D29:D35)</f>
        <v>34955</v>
      </c>
      <c r="E36" s="168">
        <f>E28-SUM(E29:E35)</f>
        <v>38703</v>
      </c>
      <c r="F36" s="168">
        <f>F28-SUM(F29:F35)</f>
        <v>47588</v>
      </c>
      <c r="G36" s="168">
        <f>G28-SUM(G29:G35)</f>
        <v>43730</v>
      </c>
      <c r="H36" s="169">
        <f t="shared" si="4"/>
        <v>-8.107085819954607E-2</v>
      </c>
      <c r="I36" s="169">
        <f t="shared" si="5"/>
        <v>7.9222736726160717E-2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14722</v>
      </c>
      <c r="D38" s="175">
        <v>125732</v>
      </c>
      <c r="E38" s="175">
        <v>138539</v>
      </c>
      <c r="F38" s="175">
        <v>146862</v>
      </c>
      <c r="G38" s="175">
        <v>146753</v>
      </c>
      <c r="H38" s="176">
        <f t="shared" ref="H38:H50" si="6">IFERROR(G38/F38-1,"-")</f>
        <v>-7.421933515817658E-4</v>
      </c>
      <c r="I38" s="176">
        <f t="shared" ref="I38:I50" si="7">G38/G$10</f>
        <v>0.26586266368109451</v>
      </c>
    </row>
    <row r="39" spans="2:9" x14ac:dyDescent="0.25">
      <c r="B39" s="158" t="s">
        <v>97</v>
      </c>
      <c r="C39" s="159">
        <v>4383</v>
      </c>
      <c r="D39" s="159">
        <v>6590</v>
      </c>
      <c r="E39" s="159">
        <v>6807</v>
      </c>
      <c r="F39" s="159">
        <v>9416</v>
      </c>
      <c r="G39" s="159">
        <v>6457</v>
      </c>
      <c r="H39" s="160">
        <f t="shared" si="6"/>
        <v>-0.31425233644859818</v>
      </c>
      <c r="I39" s="160">
        <f t="shared" si="7"/>
        <v>1.1697718066334776E-2</v>
      </c>
    </row>
    <row r="40" spans="2:9" x14ac:dyDescent="0.25">
      <c r="B40" s="162" t="s">
        <v>103</v>
      </c>
      <c r="C40" s="163">
        <v>3470</v>
      </c>
      <c r="D40" s="163">
        <v>2687</v>
      </c>
      <c r="E40" s="163">
        <v>2140</v>
      </c>
      <c r="F40" s="163">
        <v>4277</v>
      </c>
      <c r="G40" s="163">
        <v>2060</v>
      </c>
      <c r="H40" s="164">
        <f t="shared" si="6"/>
        <v>-0.51835398643909281</v>
      </c>
      <c r="I40" s="164">
        <f t="shared" si="7"/>
        <v>3.7319651876490069E-3</v>
      </c>
    </row>
    <row r="41" spans="2:9" x14ac:dyDescent="0.25">
      <c r="B41" s="162" t="s">
        <v>100</v>
      </c>
      <c r="C41" s="163">
        <v>913</v>
      </c>
      <c r="D41" s="163">
        <v>3903</v>
      </c>
      <c r="E41" s="163">
        <v>4667</v>
      </c>
      <c r="F41" s="163">
        <v>5139</v>
      </c>
      <c r="G41" s="163">
        <v>4397</v>
      </c>
      <c r="H41" s="164">
        <f t="shared" si="6"/>
        <v>-0.14438606732827397</v>
      </c>
      <c r="I41" s="164">
        <f t="shared" si="7"/>
        <v>7.9657528786857678E-3</v>
      </c>
    </row>
    <row r="42" spans="2:9" x14ac:dyDescent="0.25">
      <c r="B42" s="158" t="s">
        <v>107</v>
      </c>
      <c r="C42" s="159">
        <v>10339</v>
      </c>
      <c r="D42" s="159">
        <v>119142</v>
      </c>
      <c r="E42" s="159">
        <v>131732</v>
      </c>
      <c r="F42" s="159">
        <v>137446</v>
      </c>
      <c r="G42" s="159">
        <v>140296</v>
      </c>
      <c r="H42" s="160">
        <f t="shared" si="6"/>
        <v>2.0735416090682968E-2</v>
      </c>
      <c r="I42" s="160">
        <f t="shared" si="7"/>
        <v>0.25416494561475972</v>
      </c>
    </row>
    <row r="43" spans="2:9" x14ac:dyDescent="0.25">
      <c r="B43" s="162" t="s">
        <v>110</v>
      </c>
      <c r="C43" s="163">
        <v>348</v>
      </c>
      <c r="D43" s="163">
        <v>54628</v>
      </c>
      <c r="E43" s="163">
        <v>64735</v>
      </c>
      <c r="F43" s="163">
        <v>64361</v>
      </c>
      <c r="G43" s="163">
        <v>66990</v>
      </c>
      <c r="H43" s="164">
        <f t="shared" si="6"/>
        <v>4.0847718338745453E-2</v>
      </c>
      <c r="I43" s="164">
        <f t="shared" si="7"/>
        <v>0.12136133394204222</v>
      </c>
    </row>
    <row r="44" spans="2:9" x14ac:dyDescent="0.25">
      <c r="B44" s="162" t="s">
        <v>113</v>
      </c>
      <c r="C44" s="163">
        <v>919</v>
      </c>
      <c r="D44" s="163">
        <v>4695</v>
      </c>
      <c r="E44" s="163">
        <v>5859</v>
      </c>
      <c r="F44" s="163">
        <v>6073</v>
      </c>
      <c r="G44" s="163">
        <v>5898</v>
      </c>
      <c r="H44" s="164">
        <f t="shared" si="6"/>
        <v>-2.8816071134529886E-2</v>
      </c>
      <c r="I44" s="164">
        <f t="shared" si="7"/>
        <v>1.0685014891628078E-2</v>
      </c>
    </row>
    <row r="45" spans="2:9" x14ac:dyDescent="0.25">
      <c r="B45" s="162" t="s">
        <v>116</v>
      </c>
      <c r="C45" s="163">
        <v>1383</v>
      </c>
      <c r="D45" s="163">
        <v>2764</v>
      </c>
      <c r="E45" s="163">
        <v>2976</v>
      </c>
      <c r="F45" s="163">
        <v>3184</v>
      </c>
      <c r="G45" s="163">
        <v>3207</v>
      </c>
      <c r="H45" s="164">
        <f t="shared" si="6"/>
        <v>7.223618090452355E-3</v>
      </c>
      <c r="I45" s="164">
        <f t="shared" si="7"/>
        <v>5.8099089110632838E-3</v>
      </c>
    </row>
    <row r="46" spans="2:9" x14ac:dyDescent="0.25">
      <c r="B46" s="162" t="s">
        <v>123</v>
      </c>
      <c r="C46" s="163">
        <v>157</v>
      </c>
      <c r="D46" s="163">
        <v>6082</v>
      </c>
      <c r="E46" s="163">
        <v>5027</v>
      </c>
      <c r="F46" s="163">
        <v>4717</v>
      </c>
      <c r="G46" s="163">
        <v>5476</v>
      </c>
      <c r="H46" s="164">
        <f t="shared" si="6"/>
        <v>0.16090735637057452</v>
      </c>
      <c r="I46" s="164">
        <f t="shared" si="7"/>
        <v>9.9205055182359034E-3</v>
      </c>
    </row>
    <row r="47" spans="2:9" x14ac:dyDescent="0.25">
      <c r="B47" s="162" t="s">
        <v>119</v>
      </c>
      <c r="C47" s="163">
        <v>86</v>
      </c>
      <c r="D47" s="163">
        <v>4175</v>
      </c>
      <c r="E47" s="163">
        <v>3643</v>
      </c>
      <c r="F47" s="163">
        <v>4767</v>
      </c>
      <c r="G47" s="163">
        <v>4439</v>
      </c>
      <c r="H47" s="164">
        <f t="shared" si="6"/>
        <v>-6.8806377176421241E-2</v>
      </c>
      <c r="I47" s="164">
        <f t="shared" si="7"/>
        <v>8.0418414893077394E-3</v>
      </c>
    </row>
    <row r="48" spans="2:9" x14ac:dyDescent="0.25">
      <c r="B48" s="162" t="s">
        <v>128</v>
      </c>
      <c r="C48" s="163">
        <v>52</v>
      </c>
      <c r="D48" s="163">
        <v>3804</v>
      </c>
      <c r="E48" s="163">
        <v>4564</v>
      </c>
      <c r="F48" s="163">
        <v>4663</v>
      </c>
      <c r="G48" s="163">
        <v>4690</v>
      </c>
      <c r="H48" s="164">
        <f t="shared" si="6"/>
        <v>5.7902637786833022E-3</v>
      </c>
      <c r="I48" s="164">
        <f t="shared" si="7"/>
        <v>8.4965615194533221E-3</v>
      </c>
    </row>
    <row r="49" spans="2:9" x14ac:dyDescent="0.25">
      <c r="B49" s="162" t="s">
        <v>131</v>
      </c>
      <c r="C49" s="163">
        <v>687</v>
      </c>
      <c r="D49" s="163">
        <v>3875</v>
      </c>
      <c r="E49" s="163">
        <v>4527</v>
      </c>
      <c r="F49" s="163">
        <v>5616</v>
      </c>
      <c r="G49" s="163">
        <v>4017</v>
      </c>
      <c r="H49" s="164">
        <f t="shared" si="6"/>
        <v>-0.28472222222222221</v>
      </c>
      <c r="I49" s="164">
        <f t="shared" si="7"/>
        <v>7.2773321159155637E-3</v>
      </c>
    </row>
    <row r="50" spans="2:9" x14ac:dyDescent="0.25">
      <c r="B50" s="167" t="s">
        <v>145</v>
      </c>
      <c r="C50" s="168">
        <f>C42-SUM(C43:C49)</f>
        <v>6707</v>
      </c>
      <c r="D50" s="168">
        <f>D42-SUM(D43:D49)</f>
        <v>39119</v>
      </c>
      <c r="E50" s="168">
        <f>E42-SUM(E43:E49)</f>
        <v>40401</v>
      </c>
      <c r="F50" s="168">
        <f>F42-SUM(F43:F49)</f>
        <v>44065</v>
      </c>
      <c r="G50" s="168">
        <f>G42-SUM(G43:G49)</f>
        <v>45579</v>
      </c>
      <c r="H50" s="169">
        <f t="shared" si="6"/>
        <v>3.4358334278906222E-2</v>
      </c>
      <c r="I50" s="169">
        <f t="shared" si="7"/>
        <v>8.2572447227113627E-2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904</v>
      </c>
      <c r="D52" s="175">
        <v>4012</v>
      </c>
      <c r="E52" s="175">
        <v>5370</v>
      </c>
      <c r="F52" s="175">
        <v>6327</v>
      </c>
      <c r="G52" s="175">
        <v>4451</v>
      </c>
      <c r="H52" s="176">
        <f t="shared" ref="H52:H64" si="8">IFERROR(G52/F52-1,"-")</f>
        <v>-0.29650703334913864</v>
      </c>
      <c r="I52" s="176">
        <f t="shared" ref="I52:I64" si="9">G52/G$10</f>
        <v>8.0635810923425869E-3</v>
      </c>
    </row>
    <row r="53" spans="2:9" x14ac:dyDescent="0.25">
      <c r="B53" s="158" t="s">
        <v>97</v>
      </c>
      <c r="C53" s="159">
        <v>185</v>
      </c>
      <c r="D53" s="159">
        <v>507</v>
      </c>
      <c r="E53" s="159">
        <v>1588</v>
      </c>
      <c r="F53" s="159">
        <v>2346</v>
      </c>
      <c r="G53" s="159">
        <v>756</v>
      </c>
      <c r="H53" s="160">
        <f t="shared" si="8"/>
        <v>-0.67774936061381075</v>
      </c>
      <c r="I53" s="160">
        <f t="shared" si="9"/>
        <v>1.3695949911954608E-3</v>
      </c>
    </row>
    <row r="54" spans="2:9" x14ac:dyDescent="0.25">
      <c r="B54" s="162" t="s">
        <v>103</v>
      </c>
      <c r="C54" s="163">
        <v>60</v>
      </c>
      <c r="D54" s="163">
        <v>136</v>
      </c>
      <c r="E54" s="163">
        <v>952</v>
      </c>
      <c r="F54" s="163">
        <v>1747</v>
      </c>
      <c r="G54" s="163">
        <v>559</v>
      </c>
      <c r="H54" s="164">
        <f t="shared" si="8"/>
        <v>-0.68002289639381797</v>
      </c>
      <c r="I54" s="164">
        <f t="shared" si="9"/>
        <v>1.0127031747066966E-3</v>
      </c>
    </row>
    <row r="55" spans="2:9" x14ac:dyDescent="0.25">
      <c r="B55" s="162" t="s">
        <v>100</v>
      </c>
      <c r="C55" s="163">
        <v>125</v>
      </c>
      <c r="D55" s="163">
        <v>371</v>
      </c>
      <c r="E55" s="163">
        <v>636</v>
      </c>
      <c r="F55" s="163">
        <v>599</v>
      </c>
      <c r="G55" s="163">
        <v>197</v>
      </c>
      <c r="H55" s="164">
        <f t="shared" si="8"/>
        <v>-0.671118530884808</v>
      </c>
      <c r="I55" s="164">
        <f t="shared" si="9"/>
        <v>3.5689181648876426E-4</v>
      </c>
    </row>
    <row r="56" spans="2:9" x14ac:dyDescent="0.25">
      <c r="B56" s="158" t="s">
        <v>107</v>
      </c>
      <c r="C56" s="159">
        <v>719</v>
      </c>
      <c r="D56" s="159">
        <v>3505</v>
      </c>
      <c r="E56" s="159">
        <v>3782</v>
      </c>
      <c r="F56" s="159">
        <v>3981</v>
      </c>
      <c r="G56" s="159">
        <v>3695</v>
      </c>
      <c r="H56" s="160">
        <f t="shared" si="8"/>
        <v>-7.184124591811103E-2</v>
      </c>
      <c r="I56" s="160">
        <f t="shared" si="9"/>
        <v>6.6939861011471261E-3</v>
      </c>
    </row>
    <row r="57" spans="2:9" x14ac:dyDescent="0.25">
      <c r="B57" s="162" t="s">
        <v>110</v>
      </c>
      <c r="C57" s="163">
        <v>10</v>
      </c>
      <c r="D57" s="163">
        <v>1237</v>
      </c>
      <c r="E57" s="163">
        <v>1100</v>
      </c>
      <c r="F57" s="163">
        <v>1197</v>
      </c>
      <c r="G57" s="163">
        <v>1319</v>
      </c>
      <c r="H57" s="164">
        <f t="shared" si="8"/>
        <v>0.10192147034252308</v>
      </c>
      <c r="I57" s="164">
        <f t="shared" si="9"/>
        <v>2.3895447002471068E-3</v>
      </c>
    </row>
    <row r="58" spans="2:9" x14ac:dyDescent="0.25">
      <c r="B58" s="162" t="s">
        <v>113</v>
      </c>
      <c r="C58" s="163">
        <v>315</v>
      </c>
      <c r="D58" s="163">
        <v>963</v>
      </c>
      <c r="E58" s="163">
        <v>944</v>
      </c>
      <c r="F58" s="163">
        <v>1006</v>
      </c>
      <c r="G58" s="163">
        <v>917</v>
      </c>
      <c r="H58" s="164">
        <f t="shared" si="8"/>
        <v>-8.8469184890656027E-2</v>
      </c>
      <c r="I58" s="164">
        <f t="shared" si="9"/>
        <v>1.6612679985796794E-3</v>
      </c>
    </row>
    <row r="59" spans="2:9" x14ac:dyDescent="0.25">
      <c r="B59" s="162" t="s">
        <v>116</v>
      </c>
      <c r="C59" s="163">
        <v>148</v>
      </c>
      <c r="D59" s="163">
        <v>281</v>
      </c>
      <c r="E59" s="163">
        <v>352</v>
      </c>
      <c r="F59" s="163">
        <v>320</v>
      </c>
      <c r="G59" s="163">
        <v>198</v>
      </c>
      <c r="H59" s="164">
        <f t="shared" si="8"/>
        <v>-0.38124999999999998</v>
      </c>
      <c r="I59" s="164">
        <f t="shared" si="9"/>
        <v>3.5870345007500161E-4</v>
      </c>
    </row>
    <row r="60" spans="2:9" x14ac:dyDescent="0.25">
      <c r="B60" s="162" t="s">
        <v>123</v>
      </c>
      <c r="C60" s="163">
        <v>10</v>
      </c>
      <c r="D60" s="163">
        <v>69</v>
      </c>
      <c r="E60" s="163">
        <v>95</v>
      </c>
      <c r="F60" s="163">
        <v>172</v>
      </c>
      <c r="G60" s="163">
        <v>116</v>
      </c>
      <c r="H60" s="164">
        <f t="shared" si="8"/>
        <v>-0.32558139534883723</v>
      </c>
      <c r="I60" s="164">
        <f t="shared" si="9"/>
        <v>2.1014949600353631E-4</v>
      </c>
    </row>
    <row r="61" spans="2:9" x14ac:dyDescent="0.25">
      <c r="B61" s="162" t="s">
        <v>119</v>
      </c>
      <c r="C61" s="163">
        <v>17</v>
      </c>
      <c r="D61" s="163">
        <v>67</v>
      </c>
      <c r="E61" s="163">
        <v>102</v>
      </c>
      <c r="F61" s="163">
        <v>89</v>
      </c>
      <c r="G61" s="163">
        <v>90</v>
      </c>
      <c r="H61" s="164">
        <f t="shared" si="8"/>
        <v>1.1235955056179803E-2</v>
      </c>
      <c r="I61" s="164">
        <f t="shared" si="9"/>
        <v>1.6304702276136437E-4</v>
      </c>
    </row>
    <row r="62" spans="2:9" x14ac:dyDescent="0.25">
      <c r="B62" s="162" t="s">
        <v>128</v>
      </c>
      <c r="C62" s="163">
        <v>8</v>
      </c>
      <c r="D62" s="163">
        <v>17</v>
      </c>
      <c r="E62" s="163">
        <v>39</v>
      </c>
      <c r="F62" s="163">
        <v>24</v>
      </c>
      <c r="G62" s="163">
        <v>33</v>
      </c>
      <c r="H62" s="164">
        <f t="shared" si="8"/>
        <v>0.375</v>
      </c>
      <c r="I62" s="164">
        <f t="shared" si="9"/>
        <v>5.9783908345833602E-5</v>
      </c>
    </row>
    <row r="63" spans="2:9" x14ac:dyDescent="0.25">
      <c r="B63" s="162" t="s">
        <v>131</v>
      </c>
      <c r="C63" s="163">
        <v>9</v>
      </c>
      <c r="D63" s="163">
        <v>13</v>
      </c>
      <c r="E63" s="163">
        <v>30</v>
      </c>
      <c r="F63" s="163">
        <v>16</v>
      </c>
      <c r="G63" s="163">
        <v>33</v>
      </c>
      <c r="H63" s="164">
        <f t="shared" si="8"/>
        <v>1.0625</v>
      </c>
      <c r="I63" s="164">
        <f t="shared" si="9"/>
        <v>5.9783908345833602E-5</v>
      </c>
    </row>
    <row r="64" spans="2:9" x14ac:dyDescent="0.25">
      <c r="B64" s="167" t="s">
        <v>145</v>
      </c>
      <c r="C64" s="168">
        <f>C56-SUM(C57:C63)</f>
        <v>202</v>
      </c>
      <c r="D64" s="168">
        <f>D56-SUM(D57:D63)</f>
        <v>858</v>
      </c>
      <c r="E64" s="168">
        <f>E56-SUM(E57:E63)</f>
        <v>1120</v>
      </c>
      <c r="F64" s="168">
        <f>F56-SUM(F57:F63)</f>
        <v>1157</v>
      </c>
      <c r="G64" s="168">
        <f>G56-SUM(G57:G63)</f>
        <v>989</v>
      </c>
      <c r="H64" s="169">
        <f t="shared" si="8"/>
        <v>-0.14520311149524634</v>
      </c>
      <c r="I64" s="169">
        <f t="shared" si="9"/>
        <v>1.7917056167887709E-3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3465</v>
      </c>
      <c r="D66" s="175">
        <v>13041</v>
      </c>
      <c r="E66" s="175">
        <v>19533</v>
      </c>
      <c r="F66" s="175">
        <v>24458</v>
      </c>
      <c r="G66" s="175">
        <v>18332</v>
      </c>
      <c r="H66" s="176">
        <f t="shared" ref="H66:H78" si="10">IFERROR(G66/F66-1,"-")</f>
        <v>-0.25047019380161906</v>
      </c>
      <c r="I66" s="176">
        <f t="shared" ref="I66:I78" si="11">G66/G$10</f>
        <v>3.3210866902903688E-2</v>
      </c>
    </row>
    <row r="67" spans="2:9" x14ac:dyDescent="0.25">
      <c r="B67" s="158" t="s">
        <v>97</v>
      </c>
      <c r="C67" s="159">
        <v>1734</v>
      </c>
      <c r="D67" s="159">
        <v>2183</v>
      </c>
      <c r="E67" s="159">
        <v>856</v>
      </c>
      <c r="F67" s="159">
        <v>2299</v>
      </c>
      <c r="G67" s="159">
        <v>2358</v>
      </c>
      <c r="H67" s="160">
        <f t="shared" si="10"/>
        <v>2.566333188342762E-2</v>
      </c>
      <c r="I67" s="160">
        <f t="shared" si="11"/>
        <v>4.2718319963477467E-3</v>
      </c>
    </row>
    <row r="68" spans="2:9" x14ac:dyDescent="0.25">
      <c r="B68" s="162" t="s">
        <v>103</v>
      </c>
      <c r="C68" s="163">
        <v>1704</v>
      </c>
      <c r="D68" s="163">
        <v>1371</v>
      </c>
      <c r="E68" s="163">
        <v>160</v>
      </c>
      <c r="F68" s="163">
        <v>467</v>
      </c>
      <c r="G68" s="163">
        <v>860</v>
      </c>
      <c r="H68" s="164">
        <f t="shared" si="10"/>
        <v>0.84154175588865088</v>
      </c>
      <c r="I68" s="164">
        <f t="shared" si="11"/>
        <v>1.5580048841641486E-3</v>
      </c>
    </row>
    <row r="69" spans="2:9" x14ac:dyDescent="0.25">
      <c r="B69" s="162" t="s">
        <v>100</v>
      </c>
      <c r="C69" s="163">
        <v>30</v>
      </c>
      <c r="D69" s="163">
        <v>812</v>
      </c>
      <c r="E69" s="163">
        <v>696</v>
      </c>
      <c r="F69" s="163">
        <v>1832</v>
      </c>
      <c r="G69" s="163">
        <v>1498</v>
      </c>
      <c r="H69" s="164">
        <f t="shared" si="10"/>
        <v>-0.18231441048034935</v>
      </c>
      <c r="I69" s="164">
        <f t="shared" si="11"/>
        <v>2.7138271121835982E-3</v>
      </c>
    </row>
    <row r="70" spans="2:9" x14ac:dyDescent="0.25">
      <c r="B70" s="158" t="s">
        <v>107</v>
      </c>
      <c r="C70" s="159">
        <v>1731</v>
      </c>
      <c r="D70" s="159">
        <v>10858</v>
      </c>
      <c r="E70" s="159">
        <v>18677</v>
      </c>
      <c r="F70" s="159">
        <v>22159</v>
      </c>
      <c r="G70" s="159">
        <v>15974</v>
      </c>
      <c r="H70" s="160">
        <f t="shared" si="10"/>
        <v>-0.27911909382192335</v>
      </c>
      <c r="I70" s="160">
        <f t="shared" si="11"/>
        <v>2.893903490655594E-2</v>
      </c>
    </row>
    <row r="71" spans="2:9" x14ac:dyDescent="0.25">
      <c r="B71" s="162" t="s">
        <v>110</v>
      </c>
      <c r="C71" s="163">
        <v>3</v>
      </c>
      <c r="D71" s="163">
        <v>4856</v>
      </c>
      <c r="E71" s="163">
        <v>6656</v>
      </c>
      <c r="F71" s="163">
        <v>6559</v>
      </c>
      <c r="G71" s="163">
        <v>7456</v>
      </c>
      <c r="H71" s="164">
        <f t="shared" si="10"/>
        <v>0.1367586522335722</v>
      </c>
      <c r="I71" s="164">
        <f t="shared" si="11"/>
        <v>1.3507540018985921E-2</v>
      </c>
    </row>
    <row r="72" spans="2:9" x14ac:dyDescent="0.25">
      <c r="B72" s="162" t="s">
        <v>113</v>
      </c>
      <c r="C72" s="163">
        <v>588</v>
      </c>
      <c r="D72" s="163">
        <v>2004</v>
      </c>
      <c r="E72" s="163">
        <v>996</v>
      </c>
      <c r="F72" s="163">
        <v>2166</v>
      </c>
      <c r="G72" s="163">
        <v>1477</v>
      </c>
      <c r="H72" s="164">
        <f t="shared" si="10"/>
        <v>-0.31809787626962138</v>
      </c>
      <c r="I72" s="164">
        <f t="shared" si="11"/>
        <v>2.6757828068726132E-3</v>
      </c>
    </row>
    <row r="73" spans="2:9" x14ac:dyDescent="0.25">
      <c r="B73" s="162" t="s">
        <v>116</v>
      </c>
      <c r="C73" s="163">
        <v>293</v>
      </c>
      <c r="D73" s="163">
        <v>1046</v>
      </c>
      <c r="E73" s="163">
        <v>2504</v>
      </c>
      <c r="F73" s="163">
        <v>2773</v>
      </c>
      <c r="G73" s="163">
        <v>891</v>
      </c>
      <c r="H73" s="164">
        <f t="shared" si="10"/>
        <v>-0.67868734222863325</v>
      </c>
      <c r="I73" s="164">
        <f t="shared" si="11"/>
        <v>1.6141655253375073E-3</v>
      </c>
    </row>
    <row r="74" spans="2:9" x14ac:dyDescent="0.25">
      <c r="B74" s="162" t="s">
        <v>123</v>
      </c>
      <c r="C74" s="163">
        <v>38</v>
      </c>
      <c r="D74" s="163">
        <v>115</v>
      </c>
      <c r="E74" s="163">
        <v>538</v>
      </c>
      <c r="F74" s="163">
        <v>740</v>
      </c>
      <c r="G74" s="163">
        <v>629</v>
      </c>
      <c r="H74" s="164">
        <f t="shared" si="10"/>
        <v>-0.15000000000000002</v>
      </c>
      <c r="I74" s="164">
        <f t="shared" si="11"/>
        <v>1.1395175257433133E-3</v>
      </c>
    </row>
    <row r="75" spans="2:9" x14ac:dyDescent="0.25">
      <c r="B75" s="162" t="s">
        <v>119</v>
      </c>
      <c r="C75" s="163">
        <v>1</v>
      </c>
      <c r="D75" s="163">
        <v>653</v>
      </c>
      <c r="E75" s="163">
        <v>310</v>
      </c>
      <c r="F75" s="163">
        <v>595</v>
      </c>
      <c r="G75" s="163">
        <v>383</v>
      </c>
      <c r="H75" s="164">
        <f t="shared" si="10"/>
        <v>-0.35630252100840332</v>
      </c>
      <c r="I75" s="164">
        <f t="shared" si="11"/>
        <v>6.9385566352891731E-4</v>
      </c>
    </row>
    <row r="76" spans="2:9" x14ac:dyDescent="0.25">
      <c r="B76" s="162" t="s">
        <v>128</v>
      </c>
      <c r="C76" s="163">
        <v>0</v>
      </c>
      <c r="D76" s="163">
        <v>240</v>
      </c>
      <c r="E76" s="163">
        <v>1104</v>
      </c>
      <c r="F76" s="163">
        <v>1308</v>
      </c>
      <c r="G76" s="163">
        <v>486</v>
      </c>
      <c r="H76" s="164">
        <f t="shared" si="10"/>
        <v>-0.62844036697247707</v>
      </c>
      <c r="I76" s="164">
        <f t="shared" si="11"/>
        <v>8.8045392291136767E-4</v>
      </c>
    </row>
    <row r="77" spans="2:9" x14ac:dyDescent="0.25">
      <c r="B77" s="162" t="s">
        <v>131</v>
      </c>
      <c r="C77" s="163">
        <v>0</v>
      </c>
      <c r="D77" s="163">
        <v>4</v>
      </c>
      <c r="E77" s="163">
        <v>236</v>
      </c>
      <c r="F77" s="163">
        <v>511</v>
      </c>
      <c r="G77" s="163">
        <v>569</v>
      </c>
      <c r="H77" s="164">
        <f t="shared" si="10"/>
        <v>0.11350293542074374</v>
      </c>
      <c r="I77" s="164">
        <f t="shared" si="11"/>
        <v>1.0308195105690704E-3</v>
      </c>
    </row>
    <row r="78" spans="2:9" x14ac:dyDescent="0.25">
      <c r="B78" s="167" t="s">
        <v>145</v>
      </c>
      <c r="C78" s="168">
        <f>C70-SUM(C71:C77)</f>
        <v>808</v>
      </c>
      <c r="D78" s="168">
        <f>D70-SUM(D71:D77)</f>
        <v>1940</v>
      </c>
      <c r="E78" s="168">
        <f>E70-SUM(E71:E77)</f>
        <v>6333</v>
      </c>
      <c r="F78" s="168">
        <f>F70-SUM(F71:F77)</f>
        <v>7507</v>
      </c>
      <c r="G78" s="168">
        <f>G70-SUM(G71:G77)</f>
        <v>4083</v>
      </c>
      <c r="H78" s="169">
        <f t="shared" si="10"/>
        <v>-0.45610763287598244</v>
      </c>
      <c r="I78" s="169">
        <f t="shared" si="11"/>
        <v>7.3968999326072303E-3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8944</v>
      </c>
      <c r="D80" s="175">
        <v>66648</v>
      </c>
      <c r="E80" s="175">
        <v>78410</v>
      </c>
      <c r="F80" s="175">
        <v>90447</v>
      </c>
      <c r="G80" s="175">
        <v>93168</v>
      </c>
      <c r="H80" s="176">
        <f t="shared" ref="H80:H92" si="12">IFERROR(G80/F80-1,"-")</f>
        <v>3.0083916547812617E-2</v>
      </c>
      <c r="I80" s="176">
        <f t="shared" ref="I80:I92" si="13">G80/G$10</f>
        <v>0.1687862779625644</v>
      </c>
    </row>
    <row r="81" spans="2:9" x14ac:dyDescent="0.25">
      <c r="B81" s="158" t="s">
        <v>97</v>
      </c>
      <c r="C81" s="159">
        <v>3629</v>
      </c>
      <c r="D81" s="159">
        <v>24603</v>
      </c>
      <c r="E81" s="159">
        <v>27648</v>
      </c>
      <c r="F81" s="159">
        <v>27491</v>
      </c>
      <c r="G81" s="159">
        <v>27199</v>
      </c>
      <c r="H81" s="160">
        <f t="shared" si="12"/>
        <v>-1.0621657997162748E-2</v>
      </c>
      <c r="I81" s="160">
        <f t="shared" si="13"/>
        <v>4.9274621912070556E-2</v>
      </c>
    </row>
    <row r="82" spans="2:9" x14ac:dyDescent="0.25">
      <c r="B82" s="162" t="s">
        <v>103</v>
      </c>
      <c r="C82" s="163">
        <v>1773</v>
      </c>
      <c r="D82" s="163">
        <v>5631</v>
      </c>
      <c r="E82" s="163">
        <v>5322</v>
      </c>
      <c r="F82" s="163">
        <v>6122</v>
      </c>
      <c r="G82" s="163">
        <v>5147</v>
      </c>
      <c r="H82" s="164">
        <f t="shared" si="12"/>
        <v>-0.15926167918980727</v>
      </c>
      <c r="I82" s="164">
        <f t="shared" si="13"/>
        <v>9.3244780683638048E-3</v>
      </c>
    </row>
    <row r="83" spans="2:9" x14ac:dyDescent="0.25">
      <c r="B83" s="162" t="s">
        <v>100</v>
      </c>
      <c r="C83" s="163">
        <v>1856</v>
      </c>
      <c r="D83" s="163">
        <v>18972</v>
      </c>
      <c r="E83" s="163">
        <v>22326</v>
      </c>
      <c r="F83" s="163">
        <v>21369</v>
      </c>
      <c r="G83" s="163">
        <v>22052</v>
      </c>
      <c r="H83" s="164">
        <f t="shared" si="12"/>
        <v>3.1962188216575482E-2</v>
      </c>
      <c r="I83" s="164">
        <f t="shared" si="13"/>
        <v>3.9950143843706744E-2</v>
      </c>
    </row>
    <row r="84" spans="2:9" x14ac:dyDescent="0.25">
      <c r="B84" s="158" t="s">
        <v>107</v>
      </c>
      <c r="C84" s="159">
        <v>5315</v>
      </c>
      <c r="D84" s="159">
        <v>42045</v>
      </c>
      <c r="E84" s="159">
        <v>50762</v>
      </c>
      <c r="F84" s="159">
        <v>62956</v>
      </c>
      <c r="G84" s="159">
        <v>65969</v>
      </c>
      <c r="H84" s="160">
        <f t="shared" si="12"/>
        <v>4.7858822034436699E-2</v>
      </c>
      <c r="I84" s="160">
        <f t="shared" si="13"/>
        <v>0.11951165605049385</v>
      </c>
    </row>
    <row r="85" spans="2:9" x14ac:dyDescent="0.25">
      <c r="B85" s="162" t="s">
        <v>110</v>
      </c>
      <c r="C85" s="163">
        <v>346</v>
      </c>
      <c r="D85" s="163">
        <v>7019</v>
      </c>
      <c r="E85" s="163">
        <v>9235</v>
      </c>
      <c r="F85" s="163">
        <v>11704</v>
      </c>
      <c r="G85" s="163">
        <v>11160</v>
      </c>
      <c r="H85" s="164">
        <f t="shared" si="12"/>
        <v>-4.6479835953520121E-2</v>
      </c>
      <c r="I85" s="164">
        <f t="shared" si="13"/>
        <v>2.0217830822409182E-2</v>
      </c>
    </row>
    <row r="86" spans="2:9" x14ac:dyDescent="0.25">
      <c r="B86" s="162" t="s">
        <v>113</v>
      </c>
      <c r="C86" s="163">
        <v>1210</v>
      </c>
      <c r="D86" s="163">
        <v>14343</v>
      </c>
      <c r="E86" s="163">
        <v>17085</v>
      </c>
      <c r="F86" s="163">
        <v>21243</v>
      </c>
      <c r="G86" s="163">
        <v>21491</v>
      </c>
      <c r="H86" s="164">
        <f t="shared" si="12"/>
        <v>1.1674433931177397E-2</v>
      </c>
      <c r="I86" s="164">
        <f t="shared" si="13"/>
        <v>3.8933817401827574E-2</v>
      </c>
    </row>
    <row r="87" spans="2:9" x14ac:dyDescent="0.25">
      <c r="B87" s="162" t="s">
        <v>116</v>
      </c>
      <c r="C87" s="163">
        <v>1424</v>
      </c>
      <c r="D87" s="163">
        <v>3874</v>
      </c>
      <c r="E87" s="163">
        <v>4445</v>
      </c>
      <c r="F87" s="163">
        <v>6334</v>
      </c>
      <c r="G87" s="163">
        <v>6083</v>
      </c>
      <c r="H87" s="164">
        <f t="shared" si="12"/>
        <v>-3.9627407641300905E-2</v>
      </c>
      <c r="I87" s="164">
        <f t="shared" si="13"/>
        <v>1.1020167105081994E-2</v>
      </c>
    </row>
    <row r="88" spans="2:9" x14ac:dyDescent="0.25">
      <c r="B88" s="162" t="s">
        <v>123</v>
      </c>
      <c r="C88" s="163">
        <v>66</v>
      </c>
      <c r="D88" s="163">
        <v>922</v>
      </c>
      <c r="E88" s="163">
        <v>998</v>
      </c>
      <c r="F88" s="163">
        <v>1263</v>
      </c>
      <c r="G88" s="163">
        <v>1560</v>
      </c>
      <c r="H88" s="164">
        <f t="shared" si="12"/>
        <v>0.23515439429928731</v>
      </c>
      <c r="I88" s="164">
        <f t="shared" si="13"/>
        <v>2.8261483945303161E-3</v>
      </c>
    </row>
    <row r="89" spans="2:9" x14ac:dyDescent="0.25">
      <c r="B89" s="162" t="s">
        <v>119</v>
      </c>
      <c r="C89" s="163">
        <v>32</v>
      </c>
      <c r="D89" s="163">
        <v>574</v>
      </c>
      <c r="E89" s="163">
        <v>736</v>
      </c>
      <c r="F89" s="163">
        <v>749</v>
      </c>
      <c r="G89" s="163">
        <v>904</v>
      </c>
      <c r="H89" s="164">
        <f t="shared" si="12"/>
        <v>0.20694259012016025</v>
      </c>
      <c r="I89" s="164">
        <f t="shared" si="13"/>
        <v>1.6377167619585932E-3</v>
      </c>
    </row>
    <row r="90" spans="2:9" x14ac:dyDescent="0.25">
      <c r="B90" s="162" t="s">
        <v>128</v>
      </c>
      <c r="C90" s="163">
        <v>14</v>
      </c>
      <c r="D90" s="163">
        <v>1088</v>
      </c>
      <c r="E90" s="163">
        <v>1696</v>
      </c>
      <c r="F90" s="163">
        <v>1653</v>
      </c>
      <c r="G90" s="163">
        <v>1968</v>
      </c>
      <c r="H90" s="164">
        <f t="shared" si="12"/>
        <v>0.19056261343012704</v>
      </c>
      <c r="I90" s="164">
        <f t="shared" si="13"/>
        <v>3.5652948977151679E-3</v>
      </c>
    </row>
    <row r="91" spans="2:9" x14ac:dyDescent="0.25">
      <c r="B91" s="162" t="s">
        <v>131</v>
      </c>
      <c r="C91" s="163">
        <v>87</v>
      </c>
      <c r="D91" s="163">
        <v>938</v>
      </c>
      <c r="E91" s="163">
        <v>1914</v>
      </c>
      <c r="F91" s="163">
        <v>2147</v>
      </c>
      <c r="G91" s="163">
        <v>1539</v>
      </c>
      <c r="H91" s="164">
        <f t="shared" si="12"/>
        <v>-0.2831858407079646</v>
      </c>
      <c r="I91" s="164">
        <f t="shared" si="13"/>
        <v>2.7881040892193307E-3</v>
      </c>
    </row>
    <row r="92" spans="2:9" x14ac:dyDescent="0.25">
      <c r="B92" s="167" t="s">
        <v>145</v>
      </c>
      <c r="C92" s="168">
        <f>C84-SUM(C85:C91)</f>
        <v>2136</v>
      </c>
      <c r="D92" s="168">
        <f>D84-SUM(D85:D91)</f>
        <v>13287</v>
      </c>
      <c r="E92" s="168">
        <f>E84-SUM(E85:E91)</f>
        <v>14653</v>
      </c>
      <c r="F92" s="168">
        <f>F84-SUM(F85:F91)</f>
        <v>17863</v>
      </c>
      <c r="G92" s="168">
        <f>G84-SUM(G85:G91)</f>
        <v>21264</v>
      </c>
      <c r="H92" s="169">
        <f t="shared" si="12"/>
        <v>0.19039355091529986</v>
      </c>
      <c r="I92" s="169">
        <f t="shared" si="13"/>
        <v>3.852257657775169E-2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2351</v>
      </c>
      <c r="D94" s="175">
        <v>4947</v>
      </c>
      <c r="E94" s="175">
        <v>5963</v>
      </c>
      <c r="F94" s="175">
        <v>5458</v>
      </c>
      <c r="G94" s="175">
        <v>5646</v>
      </c>
      <c r="H94" s="176">
        <f t="shared" ref="H94:H106" si="14">IFERROR(G94/F94-1,"-")</f>
        <v>3.4444851593990577E-2</v>
      </c>
      <c r="I94" s="176">
        <f t="shared" ref="I94:I106" si="15">G94/G$10</f>
        <v>1.0228483227896259E-2</v>
      </c>
    </row>
    <row r="95" spans="2:9" x14ac:dyDescent="0.25">
      <c r="B95" s="158" t="s">
        <v>97</v>
      </c>
      <c r="C95" s="159">
        <v>1396</v>
      </c>
      <c r="D95" s="159">
        <v>2710</v>
      </c>
      <c r="E95" s="159">
        <v>3512</v>
      </c>
      <c r="F95" s="159">
        <v>2680</v>
      </c>
      <c r="G95" s="159">
        <v>2874</v>
      </c>
      <c r="H95" s="160">
        <f t="shared" si="14"/>
        <v>7.2388059701492535E-2</v>
      </c>
      <c r="I95" s="160">
        <f t="shared" si="15"/>
        <v>5.206634926846236E-3</v>
      </c>
    </row>
    <row r="96" spans="2:9" x14ac:dyDescent="0.25">
      <c r="B96" s="162" t="s">
        <v>103</v>
      </c>
      <c r="C96" s="163">
        <v>887</v>
      </c>
      <c r="D96" s="163">
        <v>1372</v>
      </c>
      <c r="E96" s="163">
        <v>629</v>
      </c>
      <c r="F96" s="163">
        <v>754</v>
      </c>
      <c r="G96" s="163">
        <v>864</v>
      </c>
      <c r="H96" s="164">
        <f t="shared" si="14"/>
        <v>0.14588859416445632</v>
      </c>
      <c r="I96" s="164">
        <f t="shared" si="15"/>
        <v>1.565251418509098E-3</v>
      </c>
    </row>
    <row r="97" spans="2:9" x14ac:dyDescent="0.25">
      <c r="B97" s="162" t="s">
        <v>100</v>
      </c>
      <c r="C97" s="163">
        <v>509</v>
      </c>
      <c r="D97" s="163">
        <v>1338</v>
      </c>
      <c r="E97" s="163">
        <v>2883</v>
      </c>
      <c r="F97" s="163">
        <v>1926</v>
      </c>
      <c r="G97" s="163">
        <v>2010</v>
      </c>
      <c r="H97" s="164">
        <f t="shared" si="14"/>
        <v>4.3613707165109039E-2</v>
      </c>
      <c r="I97" s="164">
        <f t="shared" si="15"/>
        <v>3.6413835083371378E-3</v>
      </c>
    </row>
    <row r="98" spans="2:9" x14ac:dyDescent="0.25">
      <c r="B98" s="158" t="s">
        <v>107</v>
      </c>
      <c r="C98" s="159">
        <v>955</v>
      </c>
      <c r="D98" s="159">
        <v>2237</v>
      </c>
      <c r="E98" s="159">
        <v>2451</v>
      </c>
      <c r="F98" s="159">
        <v>2778</v>
      </c>
      <c r="G98" s="159">
        <v>2772</v>
      </c>
      <c r="H98" s="160">
        <f t="shared" si="14"/>
        <v>-2.1598272138229069E-3</v>
      </c>
      <c r="I98" s="160">
        <f t="shared" si="15"/>
        <v>5.0218483010500232E-3</v>
      </c>
    </row>
    <row r="99" spans="2:9" x14ac:dyDescent="0.25">
      <c r="B99" s="162" t="s">
        <v>110</v>
      </c>
      <c r="C99" s="163">
        <v>35</v>
      </c>
      <c r="D99" s="163">
        <v>331</v>
      </c>
      <c r="E99" s="163">
        <v>388</v>
      </c>
      <c r="F99" s="163">
        <v>483</v>
      </c>
      <c r="G99" s="163">
        <v>364</v>
      </c>
      <c r="H99" s="164">
        <f t="shared" si="14"/>
        <v>-0.24637681159420288</v>
      </c>
      <c r="I99" s="164">
        <f t="shared" si="15"/>
        <v>6.5943462539040708E-4</v>
      </c>
    </row>
    <row r="100" spans="2:9" x14ac:dyDescent="0.25">
      <c r="B100" s="162" t="s">
        <v>113</v>
      </c>
      <c r="C100" s="163">
        <v>186</v>
      </c>
      <c r="D100" s="163">
        <v>491</v>
      </c>
      <c r="E100" s="163">
        <v>526</v>
      </c>
      <c r="F100" s="163">
        <v>663</v>
      </c>
      <c r="G100" s="163">
        <v>595</v>
      </c>
      <c r="H100" s="164">
        <f t="shared" si="14"/>
        <v>-0.10256410256410253</v>
      </c>
      <c r="I100" s="164">
        <f t="shared" si="15"/>
        <v>1.0779219838112422E-3</v>
      </c>
    </row>
    <row r="101" spans="2:9" x14ac:dyDescent="0.25">
      <c r="B101" s="162" t="s">
        <v>116</v>
      </c>
      <c r="C101" s="163">
        <v>459</v>
      </c>
      <c r="D101" s="163">
        <v>416</v>
      </c>
      <c r="E101" s="163">
        <v>477</v>
      </c>
      <c r="F101" s="163">
        <v>503</v>
      </c>
      <c r="G101" s="163">
        <v>515</v>
      </c>
      <c r="H101" s="164">
        <f t="shared" si="14"/>
        <v>2.3856858846918572E-2</v>
      </c>
      <c r="I101" s="164">
        <f t="shared" si="15"/>
        <v>9.3299129691225171E-4</v>
      </c>
    </row>
    <row r="102" spans="2:9" x14ac:dyDescent="0.25">
      <c r="B102" s="162" t="s">
        <v>123</v>
      </c>
      <c r="C102" s="163">
        <v>22</v>
      </c>
      <c r="D102" s="163">
        <v>164</v>
      </c>
      <c r="E102" s="163">
        <v>167</v>
      </c>
      <c r="F102" s="163">
        <v>168</v>
      </c>
      <c r="G102" s="163">
        <v>116</v>
      </c>
      <c r="H102" s="164">
        <f t="shared" si="14"/>
        <v>-0.30952380952380953</v>
      </c>
      <c r="I102" s="164">
        <f t="shared" si="15"/>
        <v>2.1014949600353631E-4</v>
      </c>
    </row>
    <row r="103" spans="2:9" x14ac:dyDescent="0.25">
      <c r="B103" s="162" t="s">
        <v>119</v>
      </c>
      <c r="C103" s="163">
        <v>13</v>
      </c>
      <c r="D103" s="163">
        <v>87</v>
      </c>
      <c r="E103" s="163">
        <v>74</v>
      </c>
      <c r="F103" s="163">
        <v>99</v>
      </c>
      <c r="G103" s="163">
        <v>118</v>
      </c>
      <c r="H103" s="164">
        <f t="shared" si="14"/>
        <v>0.19191919191919182</v>
      </c>
      <c r="I103" s="164">
        <f t="shared" si="15"/>
        <v>2.1377276317601106E-4</v>
      </c>
    </row>
    <row r="104" spans="2:9" x14ac:dyDescent="0.25">
      <c r="B104" s="162" t="s">
        <v>128</v>
      </c>
      <c r="C104" s="163">
        <v>1</v>
      </c>
      <c r="D104" s="163">
        <v>44</v>
      </c>
      <c r="E104" s="163">
        <v>14</v>
      </c>
      <c r="F104" s="163">
        <v>15</v>
      </c>
      <c r="G104" s="163">
        <v>10</v>
      </c>
      <c r="H104" s="164">
        <f t="shared" si="14"/>
        <v>-0.33333333333333337</v>
      </c>
      <c r="I104" s="164">
        <f t="shared" si="15"/>
        <v>1.8116335862373819E-5</v>
      </c>
    </row>
    <row r="105" spans="2:9" x14ac:dyDescent="0.25">
      <c r="B105" s="162" t="s">
        <v>131</v>
      </c>
      <c r="C105" s="163">
        <v>8</v>
      </c>
      <c r="D105" s="163">
        <v>22</v>
      </c>
      <c r="E105" s="163">
        <v>39</v>
      </c>
      <c r="F105" s="163">
        <v>40</v>
      </c>
      <c r="G105" s="163">
        <v>31</v>
      </c>
      <c r="H105" s="164">
        <f t="shared" si="14"/>
        <v>-0.22499999999999998</v>
      </c>
      <c r="I105" s="164">
        <f t="shared" si="15"/>
        <v>5.6160641173358843E-5</v>
      </c>
    </row>
    <row r="106" spans="2:9" x14ac:dyDescent="0.25">
      <c r="B106" s="167" t="s">
        <v>145</v>
      </c>
      <c r="C106" s="168">
        <f>C98-SUM(C99:C105)</f>
        <v>231</v>
      </c>
      <c r="D106" s="168">
        <f>D98-SUM(D99:D105)</f>
        <v>682</v>
      </c>
      <c r="E106" s="168">
        <f>E98-SUM(E99:E105)</f>
        <v>766</v>
      </c>
      <c r="F106" s="168">
        <f>F98-SUM(F99:F105)</f>
        <v>807</v>
      </c>
      <c r="G106" s="168">
        <f>G98-SUM(G99:G105)</f>
        <v>1023</v>
      </c>
      <c r="H106" s="169">
        <f t="shared" si="14"/>
        <v>0.26765799256505574</v>
      </c>
      <c r="I106" s="169">
        <f t="shared" si="15"/>
        <v>1.8533011587208417E-3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3560</v>
      </c>
      <c r="D108" s="175">
        <v>23161</v>
      </c>
      <c r="E108" s="175">
        <v>24082</v>
      </c>
      <c r="F108" s="175">
        <v>24297</v>
      </c>
      <c r="G108" s="175">
        <v>23652</v>
      </c>
      <c r="H108" s="176">
        <f t="shared" ref="H108:H120" si="16">IFERROR(G108/F108-1,"-")</f>
        <v>-2.6546487220644566E-2</v>
      </c>
      <c r="I108" s="176">
        <f t="shared" ref="I108:I120" si="17">G108/G$10</f>
        <v>4.2848757581686561E-2</v>
      </c>
    </row>
    <row r="109" spans="2:9" x14ac:dyDescent="0.25">
      <c r="B109" s="158" t="s">
        <v>97</v>
      </c>
      <c r="C109" s="159">
        <v>2035</v>
      </c>
      <c r="D109" s="159">
        <v>3164</v>
      </c>
      <c r="E109" s="159">
        <v>3939</v>
      </c>
      <c r="F109" s="159">
        <v>3658</v>
      </c>
      <c r="G109" s="159">
        <v>3444</v>
      </c>
      <c r="H109" s="160">
        <f t="shared" si="16"/>
        <v>-5.8501913613996703E-2</v>
      </c>
      <c r="I109" s="160">
        <f t="shared" si="17"/>
        <v>6.2392660710015434E-3</v>
      </c>
    </row>
    <row r="110" spans="2:9" x14ac:dyDescent="0.25">
      <c r="B110" s="162" t="s">
        <v>103</v>
      </c>
      <c r="C110" s="163">
        <v>2035</v>
      </c>
      <c r="D110" s="163">
        <v>1512</v>
      </c>
      <c r="E110" s="163">
        <v>1578</v>
      </c>
      <c r="F110" s="163">
        <v>925</v>
      </c>
      <c r="G110" s="163">
        <v>1164</v>
      </c>
      <c r="H110" s="164">
        <f t="shared" si="16"/>
        <v>0.2583783783783784</v>
      </c>
      <c r="I110" s="164">
        <f t="shared" si="17"/>
        <v>2.1087414943803126E-3</v>
      </c>
    </row>
    <row r="111" spans="2:9" x14ac:dyDescent="0.25">
      <c r="B111" s="162" t="s">
        <v>100</v>
      </c>
      <c r="C111" s="163">
        <v>0</v>
      </c>
      <c r="D111" s="163">
        <v>1652</v>
      </c>
      <c r="E111" s="163">
        <v>2361</v>
      </c>
      <c r="F111" s="163">
        <v>2733</v>
      </c>
      <c r="G111" s="163">
        <v>2280</v>
      </c>
      <c r="H111" s="164">
        <f t="shared" si="16"/>
        <v>-0.16575192096597147</v>
      </c>
      <c r="I111" s="164">
        <f t="shared" si="17"/>
        <v>4.1305245766212308E-3</v>
      </c>
    </row>
    <row r="112" spans="2:9" x14ac:dyDescent="0.25">
      <c r="B112" s="158" t="s">
        <v>107</v>
      </c>
      <c r="C112" s="159">
        <v>1525</v>
      </c>
      <c r="D112" s="159">
        <v>19997</v>
      </c>
      <c r="E112" s="159">
        <v>20143</v>
      </c>
      <c r="F112" s="159">
        <v>20639</v>
      </c>
      <c r="G112" s="159">
        <v>20208</v>
      </c>
      <c r="H112" s="160">
        <f t="shared" si="16"/>
        <v>-2.0882794709045971E-2</v>
      </c>
      <c r="I112" s="160">
        <f t="shared" si="17"/>
        <v>3.6609491510685016E-2</v>
      </c>
    </row>
    <row r="113" spans="2:9" x14ac:dyDescent="0.25">
      <c r="B113" s="162" t="s">
        <v>110</v>
      </c>
      <c r="C113" s="163">
        <v>232</v>
      </c>
      <c r="D113" s="163">
        <v>9733</v>
      </c>
      <c r="E113" s="163">
        <v>12192</v>
      </c>
      <c r="F113" s="163">
        <v>11686</v>
      </c>
      <c r="G113" s="163">
        <v>10964</v>
      </c>
      <c r="H113" s="164">
        <f t="shared" si="16"/>
        <v>-6.1783330480917331E-2</v>
      </c>
      <c r="I113" s="164">
        <f t="shared" si="17"/>
        <v>1.9862750639506654E-2</v>
      </c>
    </row>
    <row r="114" spans="2:9" x14ac:dyDescent="0.25">
      <c r="B114" s="162" t="s">
        <v>113</v>
      </c>
      <c r="C114" s="163">
        <v>420</v>
      </c>
      <c r="D114" s="163">
        <v>1652</v>
      </c>
      <c r="E114" s="163">
        <v>1092</v>
      </c>
      <c r="F114" s="163">
        <v>1205</v>
      </c>
      <c r="G114" s="163">
        <v>1356</v>
      </c>
      <c r="H114" s="164">
        <f t="shared" si="16"/>
        <v>0.12531120331950207</v>
      </c>
      <c r="I114" s="164">
        <f t="shared" si="17"/>
        <v>2.4565751429378902E-3</v>
      </c>
    </row>
    <row r="115" spans="2:9" x14ac:dyDescent="0.25">
      <c r="B115" s="162" t="s">
        <v>116</v>
      </c>
      <c r="C115" s="163">
        <v>482</v>
      </c>
      <c r="D115" s="163">
        <v>1572</v>
      </c>
      <c r="E115" s="163">
        <v>1866</v>
      </c>
      <c r="F115" s="163">
        <v>1098</v>
      </c>
      <c r="G115" s="163">
        <v>1469</v>
      </c>
      <c r="H115" s="164">
        <f t="shared" si="16"/>
        <v>0.33788706739526408</v>
      </c>
      <c r="I115" s="164">
        <f t="shared" si="17"/>
        <v>2.661289738182714E-3</v>
      </c>
    </row>
    <row r="116" spans="2:9" x14ac:dyDescent="0.25">
      <c r="B116" s="162" t="s">
        <v>123</v>
      </c>
      <c r="C116" s="163">
        <v>22</v>
      </c>
      <c r="D116" s="163">
        <v>978</v>
      </c>
      <c r="E116" s="163">
        <v>909</v>
      </c>
      <c r="F116" s="163">
        <v>657</v>
      </c>
      <c r="G116" s="163">
        <v>819</v>
      </c>
      <c r="H116" s="164">
        <f t="shared" si="16"/>
        <v>0.24657534246575352</v>
      </c>
      <c r="I116" s="164">
        <f t="shared" si="17"/>
        <v>1.4837279071284158E-3</v>
      </c>
    </row>
    <row r="117" spans="2:9" x14ac:dyDescent="0.25">
      <c r="B117" s="162" t="s">
        <v>119</v>
      </c>
      <c r="C117" s="163">
        <v>51</v>
      </c>
      <c r="D117" s="163">
        <v>883</v>
      </c>
      <c r="E117" s="163">
        <v>567</v>
      </c>
      <c r="F117" s="163">
        <v>612</v>
      </c>
      <c r="G117" s="163">
        <v>765</v>
      </c>
      <c r="H117" s="164">
        <f t="shared" si="16"/>
        <v>0.25</v>
      </c>
      <c r="I117" s="164">
        <f t="shared" si="17"/>
        <v>1.3858996934715971E-3</v>
      </c>
    </row>
    <row r="118" spans="2:9" x14ac:dyDescent="0.25">
      <c r="B118" s="162" t="s">
        <v>128</v>
      </c>
      <c r="C118" s="163">
        <v>0</v>
      </c>
      <c r="D118" s="163">
        <v>158</v>
      </c>
      <c r="E118" s="163">
        <v>242</v>
      </c>
      <c r="F118" s="163">
        <v>379</v>
      </c>
      <c r="G118" s="163">
        <v>271</v>
      </c>
      <c r="H118" s="164">
        <f t="shared" si="16"/>
        <v>-0.28496042216358841</v>
      </c>
      <c r="I118" s="164">
        <f t="shared" si="17"/>
        <v>4.9095270187033053E-4</v>
      </c>
    </row>
    <row r="119" spans="2:9" x14ac:dyDescent="0.25">
      <c r="B119" s="162" t="s">
        <v>131</v>
      </c>
      <c r="C119" s="163">
        <v>0</v>
      </c>
      <c r="D119" s="163">
        <v>269</v>
      </c>
      <c r="E119" s="163">
        <v>113</v>
      </c>
      <c r="F119" s="163">
        <v>464</v>
      </c>
      <c r="G119" s="163">
        <v>216</v>
      </c>
      <c r="H119" s="164">
        <f t="shared" si="16"/>
        <v>-0.53448275862068972</v>
      </c>
      <c r="I119" s="164">
        <f t="shared" si="17"/>
        <v>3.9131285462727449E-4</v>
      </c>
    </row>
    <row r="120" spans="2:9" x14ac:dyDescent="0.25">
      <c r="B120" s="167" t="s">
        <v>145</v>
      </c>
      <c r="C120" s="168">
        <f>C112-SUM(C113:C119)</f>
        <v>318</v>
      </c>
      <c r="D120" s="168">
        <f>D112-SUM(D113:D119)</f>
        <v>4752</v>
      </c>
      <c r="E120" s="168">
        <f>E112-SUM(E113:E119)</f>
        <v>3162</v>
      </c>
      <c r="F120" s="168">
        <f>F112-SUM(F113:F119)</f>
        <v>4538</v>
      </c>
      <c r="G120" s="168">
        <f>G112-SUM(G113:G119)</f>
        <v>4348</v>
      </c>
      <c r="H120" s="169">
        <f t="shared" si="16"/>
        <v>-4.1868664609960304E-2</v>
      </c>
      <c r="I120" s="169">
        <f t="shared" si="17"/>
        <v>7.876982832960136E-3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10490</v>
      </c>
      <c r="D122" s="175">
        <v>20880</v>
      </c>
      <c r="E122" s="175">
        <v>26239</v>
      </c>
      <c r="F122" s="175">
        <v>24065</v>
      </c>
      <c r="G122" s="175">
        <v>28327</v>
      </c>
      <c r="H122" s="176">
        <f t="shared" ref="H122:H134" si="18">IFERROR(G122/F122-1,"-")</f>
        <v>0.1771036775399959</v>
      </c>
      <c r="I122" s="176">
        <f t="shared" ref="I122:I134" si="19">G122/G$10</f>
        <v>5.1318144597346321E-2</v>
      </c>
    </row>
    <row r="123" spans="2:9" x14ac:dyDescent="0.25">
      <c r="B123" s="158" t="s">
        <v>97</v>
      </c>
      <c r="C123" s="159">
        <v>6257</v>
      </c>
      <c r="D123" s="159">
        <v>11861</v>
      </c>
      <c r="E123" s="159">
        <v>15819</v>
      </c>
      <c r="F123" s="159">
        <v>13139</v>
      </c>
      <c r="G123" s="159">
        <v>16589</v>
      </c>
      <c r="H123" s="160">
        <f t="shared" si="18"/>
        <v>0.26257706065910646</v>
      </c>
      <c r="I123" s="160">
        <f t="shared" si="19"/>
        <v>3.005318956209193E-2</v>
      </c>
    </row>
    <row r="124" spans="2:9" x14ac:dyDescent="0.25">
      <c r="B124" s="162" t="s">
        <v>103</v>
      </c>
      <c r="C124" s="163">
        <v>3506</v>
      </c>
      <c r="D124" s="163">
        <v>5365</v>
      </c>
      <c r="E124" s="163">
        <v>6752</v>
      </c>
      <c r="F124" s="163">
        <v>6033</v>
      </c>
      <c r="G124" s="163">
        <v>8409</v>
      </c>
      <c r="H124" s="164">
        <f t="shared" si="18"/>
        <v>0.39383391347588259</v>
      </c>
      <c r="I124" s="164">
        <f t="shared" si="19"/>
        <v>1.5234026826670145E-2</v>
      </c>
    </row>
    <row r="125" spans="2:9" x14ac:dyDescent="0.25">
      <c r="B125" s="162" t="s">
        <v>100</v>
      </c>
      <c r="C125" s="163">
        <v>2751</v>
      </c>
      <c r="D125" s="163">
        <v>6496</v>
      </c>
      <c r="E125" s="163">
        <v>9067</v>
      </c>
      <c r="F125" s="163">
        <v>7106</v>
      </c>
      <c r="G125" s="163">
        <v>8180</v>
      </c>
      <c r="H125" s="164">
        <f t="shared" si="18"/>
        <v>0.15113988179003668</v>
      </c>
      <c r="I125" s="164">
        <f t="shared" si="19"/>
        <v>1.4819162735421785E-2</v>
      </c>
    </row>
    <row r="126" spans="2:9" x14ac:dyDescent="0.25">
      <c r="B126" s="158" t="s">
        <v>107</v>
      </c>
      <c r="C126" s="159">
        <v>4233</v>
      </c>
      <c r="D126" s="159">
        <v>9019</v>
      </c>
      <c r="E126" s="159">
        <v>10420</v>
      </c>
      <c r="F126" s="159">
        <v>10926</v>
      </c>
      <c r="G126" s="159">
        <v>11738</v>
      </c>
      <c r="H126" s="160">
        <f t="shared" si="18"/>
        <v>7.4318140215998474E-2</v>
      </c>
      <c r="I126" s="160">
        <f t="shared" si="19"/>
        <v>2.1264955035254388E-2</v>
      </c>
    </row>
    <row r="127" spans="2:9" x14ac:dyDescent="0.25">
      <c r="B127" s="162" t="s">
        <v>110</v>
      </c>
      <c r="C127" s="163">
        <v>146</v>
      </c>
      <c r="D127" s="163">
        <v>903</v>
      </c>
      <c r="E127" s="163">
        <v>1235</v>
      </c>
      <c r="F127" s="163">
        <v>1203</v>
      </c>
      <c r="G127" s="163">
        <v>1089</v>
      </c>
      <c r="H127" s="164">
        <f t="shared" si="18"/>
        <v>-9.4763092269326665E-2</v>
      </c>
      <c r="I127" s="164">
        <f t="shared" si="19"/>
        <v>1.972868975412509E-3</v>
      </c>
    </row>
    <row r="128" spans="2:9" x14ac:dyDescent="0.25">
      <c r="B128" s="162" t="s">
        <v>113</v>
      </c>
      <c r="C128" s="163">
        <v>498</v>
      </c>
      <c r="D128" s="163">
        <v>1179</v>
      </c>
      <c r="E128" s="163">
        <v>1891</v>
      </c>
      <c r="F128" s="163">
        <v>1851</v>
      </c>
      <c r="G128" s="163">
        <v>2093</v>
      </c>
      <c r="H128" s="164">
        <f t="shared" si="18"/>
        <v>0.1307401404646138</v>
      </c>
      <c r="I128" s="164">
        <f t="shared" si="19"/>
        <v>3.7917490959948406E-3</v>
      </c>
    </row>
    <row r="129" spans="2:9" x14ac:dyDescent="0.25">
      <c r="B129" s="162" t="s">
        <v>116</v>
      </c>
      <c r="C129" s="163">
        <v>563</v>
      </c>
      <c r="D129" s="163">
        <v>979</v>
      </c>
      <c r="E129" s="163">
        <v>1017</v>
      </c>
      <c r="F129" s="163">
        <v>978</v>
      </c>
      <c r="G129" s="163">
        <v>785</v>
      </c>
      <c r="H129" s="164">
        <f t="shared" si="18"/>
        <v>-0.19734151329243355</v>
      </c>
      <c r="I129" s="164">
        <f t="shared" si="19"/>
        <v>1.4221323651963449E-3</v>
      </c>
    </row>
    <row r="130" spans="2:9" x14ac:dyDescent="0.25">
      <c r="B130" s="162" t="s">
        <v>123</v>
      </c>
      <c r="C130" s="163">
        <v>48</v>
      </c>
      <c r="D130" s="163">
        <v>224</v>
      </c>
      <c r="E130" s="163">
        <v>263</v>
      </c>
      <c r="F130" s="163">
        <v>225</v>
      </c>
      <c r="G130" s="163">
        <v>270</v>
      </c>
      <c r="H130" s="164">
        <f t="shared" si="18"/>
        <v>0.19999999999999996</v>
      </c>
      <c r="I130" s="164">
        <f t="shared" si="19"/>
        <v>4.8914106828409313E-4</v>
      </c>
    </row>
    <row r="131" spans="2:9" x14ac:dyDescent="0.25">
      <c r="B131" s="162" t="s">
        <v>119</v>
      </c>
      <c r="C131" s="163">
        <v>34</v>
      </c>
      <c r="D131" s="163">
        <v>213</v>
      </c>
      <c r="E131" s="163">
        <v>214</v>
      </c>
      <c r="F131" s="163">
        <v>194</v>
      </c>
      <c r="G131" s="163">
        <v>187</v>
      </c>
      <c r="H131" s="164">
        <f t="shared" si="18"/>
        <v>-3.6082474226804107E-2</v>
      </c>
      <c r="I131" s="164">
        <f t="shared" si="19"/>
        <v>3.3877548062639045E-4</v>
      </c>
    </row>
    <row r="132" spans="2:9" x14ac:dyDescent="0.25">
      <c r="B132" s="162" t="s">
        <v>128</v>
      </c>
      <c r="C132" s="163">
        <v>4</v>
      </c>
      <c r="D132" s="163">
        <v>133</v>
      </c>
      <c r="E132" s="163">
        <v>270</v>
      </c>
      <c r="F132" s="163">
        <v>208</v>
      </c>
      <c r="G132" s="163">
        <v>151</v>
      </c>
      <c r="H132" s="164">
        <f t="shared" si="18"/>
        <v>-0.27403846153846156</v>
      </c>
      <c r="I132" s="164">
        <f t="shared" si="19"/>
        <v>2.7355667152184469E-4</v>
      </c>
    </row>
    <row r="133" spans="2:9" x14ac:dyDescent="0.25">
      <c r="B133" s="162" t="s">
        <v>131</v>
      </c>
      <c r="C133" s="163">
        <v>24</v>
      </c>
      <c r="D133" s="163">
        <v>208</v>
      </c>
      <c r="E133" s="163">
        <v>336</v>
      </c>
      <c r="F133" s="163">
        <v>341</v>
      </c>
      <c r="G133" s="163">
        <v>328</v>
      </c>
      <c r="H133" s="164">
        <f t="shared" si="18"/>
        <v>-3.8123167155425186E-2</v>
      </c>
      <c r="I133" s="164">
        <f t="shared" si="19"/>
        <v>5.9421581628586132E-4</v>
      </c>
    </row>
    <row r="134" spans="2:9" x14ac:dyDescent="0.25">
      <c r="B134" s="167" t="s">
        <v>145</v>
      </c>
      <c r="C134" s="168">
        <f>C126-SUM(C127:C133)</f>
        <v>2916</v>
      </c>
      <c r="D134" s="168">
        <f>D126-SUM(D127:D133)</f>
        <v>5180</v>
      </c>
      <c r="E134" s="168">
        <f>E126-SUM(E127:E133)</f>
        <v>5194</v>
      </c>
      <c r="F134" s="168">
        <f>F126-SUM(F127:F133)</f>
        <v>5926</v>
      </c>
      <c r="G134" s="168">
        <f>G126-SUM(G127:G133)</f>
        <v>6835</v>
      </c>
      <c r="H134" s="169">
        <f t="shared" si="18"/>
        <v>0.15339183260209244</v>
      </c>
      <c r="I134" s="169">
        <f t="shared" si="19"/>
        <v>1.2382515561932506E-2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5926</v>
      </c>
      <c r="D136" s="175">
        <v>26538</v>
      </c>
      <c r="E136" s="175">
        <v>26479</v>
      </c>
      <c r="F136" s="175">
        <v>32023</v>
      </c>
      <c r="G136" s="175">
        <v>28645</v>
      </c>
      <c r="H136" s="176">
        <f t="shared" ref="H136:H148" si="20">IFERROR(G136/F136-1,"-")</f>
        <v>-0.10548668144770945</v>
      </c>
      <c r="I136" s="176">
        <f t="shared" ref="I136:I148" si="21">G136/G$10</f>
        <v>5.1894244077769804E-2</v>
      </c>
    </row>
    <row r="137" spans="2:9" x14ac:dyDescent="0.25">
      <c r="B137" s="158" t="s">
        <v>97</v>
      </c>
      <c r="C137" s="159">
        <v>3150</v>
      </c>
      <c r="D137" s="159">
        <v>1626</v>
      </c>
      <c r="E137" s="159">
        <v>1886</v>
      </c>
      <c r="F137" s="159">
        <v>2427</v>
      </c>
      <c r="G137" s="159">
        <v>1026</v>
      </c>
      <c r="H137" s="160">
        <f t="shared" si="20"/>
        <v>-0.57725587144622992</v>
      </c>
      <c r="I137" s="160">
        <f t="shared" si="21"/>
        <v>1.8587360594795538E-3</v>
      </c>
    </row>
    <row r="138" spans="2:9" x14ac:dyDescent="0.25">
      <c r="B138" s="162" t="s">
        <v>103</v>
      </c>
      <c r="C138" s="163">
        <v>2763</v>
      </c>
      <c r="D138" s="163">
        <v>1021</v>
      </c>
      <c r="E138" s="163">
        <v>1069</v>
      </c>
      <c r="F138" s="163">
        <v>1549</v>
      </c>
      <c r="G138" s="163">
        <v>347</v>
      </c>
      <c r="H138" s="164">
        <f t="shared" si="20"/>
        <v>-0.77598450613298908</v>
      </c>
      <c r="I138" s="164">
        <f t="shared" si="21"/>
        <v>6.2863685442437155E-4</v>
      </c>
    </row>
    <row r="139" spans="2:9" x14ac:dyDescent="0.25">
      <c r="B139" s="162" t="s">
        <v>100</v>
      </c>
      <c r="C139" s="163">
        <v>387</v>
      </c>
      <c r="D139" s="163">
        <v>605</v>
      </c>
      <c r="E139" s="163">
        <v>817</v>
      </c>
      <c r="F139" s="163">
        <v>878</v>
      </c>
      <c r="G139" s="163">
        <v>679</v>
      </c>
      <c r="H139" s="164">
        <f t="shared" si="20"/>
        <v>-0.22665148063781326</v>
      </c>
      <c r="I139" s="164">
        <f t="shared" si="21"/>
        <v>1.2300992050551824E-3</v>
      </c>
    </row>
    <row r="140" spans="2:9" x14ac:dyDescent="0.25">
      <c r="B140" s="158" t="s">
        <v>107</v>
      </c>
      <c r="C140" s="159">
        <v>2776</v>
      </c>
      <c r="D140" s="159">
        <v>24912</v>
      </c>
      <c r="E140" s="159">
        <v>24593</v>
      </c>
      <c r="F140" s="159">
        <v>29596</v>
      </c>
      <c r="G140" s="159">
        <v>27619</v>
      </c>
      <c r="H140" s="160">
        <f t="shared" si="20"/>
        <v>-6.6799567509122859E-2</v>
      </c>
      <c r="I140" s="160">
        <f t="shared" si="21"/>
        <v>5.0035508018290251E-2</v>
      </c>
    </row>
    <row r="141" spans="2:9" x14ac:dyDescent="0.25">
      <c r="B141" s="162" t="s">
        <v>110</v>
      </c>
      <c r="C141" s="163">
        <v>78</v>
      </c>
      <c r="D141" s="163">
        <v>10368</v>
      </c>
      <c r="E141" s="163">
        <v>8741</v>
      </c>
      <c r="F141" s="163">
        <v>10716</v>
      </c>
      <c r="G141" s="163">
        <v>11158</v>
      </c>
      <c r="H141" s="164">
        <f t="shared" si="20"/>
        <v>4.1246733855916373E-2</v>
      </c>
      <c r="I141" s="164">
        <f t="shared" si="21"/>
        <v>2.0214207555236709E-2</v>
      </c>
    </row>
    <row r="142" spans="2:9" x14ac:dyDescent="0.25">
      <c r="B142" s="162" t="s">
        <v>113</v>
      </c>
      <c r="C142" s="163">
        <v>366</v>
      </c>
      <c r="D142" s="163">
        <v>1898</v>
      </c>
      <c r="E142" s="163">
        <v>2666</v>
      </c>
      <c r="F142" s="163">
        <v>4103</v>
      </c>
      <c r="G142" s="163">
        <v>2856</v>
      </c>
      <c r="H142" s="164">
        <f t="shared" si="20"/>
        <v>-0.30392395807945405</v>
      </c>
      <c r="I142" s="164">
        <f t="shared" si="21"/>
        <v>5.1740255222939629E-3</v>
      </c>
    </row>
    <row r="143" spans="2:9" x14ac:dyDescent="0.25">
      <c r="B143" s="162" t="s">
        <v>116</v>
      </c>
      <c r="C143" s="163">
        <v>965</v>
      </c>
      <c r="D143" s="163">
        <v>2569</v>
      </c>
      <c r="E143" s="163">
        <v>2191</v>
      </c>
      <c r="F143" s="163">
        <v>3200</v>
      </c>
      <c r="G143" s="163">
        <v>2307</v>
      </c>
      <c r="H143" s="164">
        <f t="shared" si="20"/>
        <v>-0.27906249999999999</v>
      </c>
      <c r="I143" s="164">
        <f t="shared" si="21"/>
        <v>4.1794386834496404E-3</v>
      </c>
    </row>
    <row r="144" spans="2:9" x14ac:dyDescent="0.25">
      <c r="B144" s="162" t="s">
        <v>123</v>
      </c>
      <c r="C144" s="163">
        <v>18</v>
      </c>
      <c r="D144" s="163">
        <v>763</v>
      </c>
      <c r="E144" s="163">
        <v>913</v>
      </c>
      <c r="F144" s="163">
        <v>658</v>
      </c>
      <c r="G144" s="163">
        <v>697</v>
      </c>
      <c r="H144" s="164">
        <f t="shared" si="20"/>
        <v>5.9270516717325306E-2</v>
      </c>
      <c r="I144" s="164">
        <f t="shared" si="21"/>
        <v>1.2627086096074552E-3</v>
      </c>
    </row>
    <row r="145" spans="2:9" x14ac:dyDescent="0.25">
      <c r="B145" s="162" t="s">
        <v>119</v>
      </c>
      <c r="C145" s="163">
        <v>23</v>
      </c>
      <c r="D145" s="163">
        <v>523</v>
      </c>
      <c r="E145" s="163">
        <v>444</v>
      </c>
      <c r="F145" s="163">
        <v>722</v>
      </c>
      <c r="G145" s="163">
        <v>480</v>
      </c>
      <c r="H145" s="164">
        <f t="shared" si="20"/>
        <v>-0.33518005540166207</v>
      </c>
      <c r="I145" s="164">
        <f t="shared" si="21"/>
        <v>8.6958412139394336E-4</v>
      </c>
    </row>
    <row r="146" spans="2:9" x14ac:dyDescent="0.25">
      <c r="B146" s="162" t="s">
        <v>128</v>
      </c>
      <c r="C146" s="163">
        <v>3</v>
      </c>
      <c r="D146" s="163">
        <v>607</v>
      </c>
      <c r="E146" s="163">
        <v>617</v>
      </c>
      <c r="F146" s="163">
        <v>672</v>
      </c>
      <c r="G146" s="163">
        <v>795</v>
      </c>
      <c r="H146" s="164">
        <f t="shared" si="20"/>
        <v>0.18303571428571419</v>
      </c>
      <c r="I146" s="164">
        <f t="shared" si="21"/>
        <v>1.4402487010587188E-3</v>
      </c>
    </row>
    <row r="147" spans="2:9" x14ac:dyDescent="0.25">
      <c r="B147" s="162" t="s">
        <v>131</v>
      </c>
      <c r="C147" s="163">
        <v>15</v>
      </c>
      <c r="D147" s="163">
        <v>342</v>
      </c>
      <c r="E147" s="163">
        <v>358</v>
      </c>
      <c r="F147" s="163">
        <v>570</v>
      </c>
      <c r="G147" s="163">
        <v>367</v>
      </c>
      <c r="H147" s="164">
        <f t="shared" si="20"/>
        <v>-0.35614035087719298</v>
      </c>
      <c r="I147" s="164">
        <f t="shared" si="21"/>
        <v>6.6486952614911918E-4</v>
      </c>
    </row>
    <row r="148" spans="2:9" x14ac:dyDescent="0.25">
      <c r="B148" s="167" t="s">
        <v>145</v>
      </c>
      <c r="C148" s="168">
        <f>C140-SUM(C141:C147)</f>
        <v>1308</v>
      </c>
      <c r="D148" s="168">
        <f>D140-SUM(D141:D147)</f>
        <v>7842</v>
      </c>
      <c r="E148" s="168">
        <f>E140-SUM(E141:E147)</f>
        <v>8663</v>
      </c>
      <c r="F148" s="168">
        <f>F140-SUM(F141:F147)</f>
        <v>8955</v>
      </c>
      <c r="G148" s="168">
        <f>G140-SUM(G141:G147)</f>
        <v>8959</v>
      </c>
      <c r="H148" s="169">
        <f t="shared" si="20"/>
        <v>4.4667783361251878E-4</v>
      </c>
      <c r="I148" s="169">
        <f t="shared" si="21"/>
        <v>1.6230425299100706E-2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3391</v>
      </c>
      <c r="D150" s="175">
        <v>11394</v>
      </c>
      <c r="E150" s="175">
        <v>12620</v>
      </c>
      <c r="F150" s="175">
        <v>13394</v>
      </c>
      <c r="G150" s="175">
        <v>12832</v>
      </c>
      <c r="H150" s="176">
        <f t="shared" ref="H150:H162" si="22">IFERROR(G150/F150-1,"-")</f>
        <v>-4.1959086157981162E-2</v>
      </c>
      <c r="I150" s="176">
        <f t="shared" ref="I150:I162" si="23">G150/G$10</f>
        <v>2.3246882178598084E-2</v>
      </c>
    </row>
    <row r="151" spans="2:9" x14ac:dyDescent="0.25">
      <c r="B151" s="158" t="s">
        <v>97</v>
      </c>
      <c r="C151" s="159">
        <v>2154</v>
      </c>
      <c r="D151" s="159">
        <v>5288</v>
      </c>
      <c r="E151" s="159">
        <v>5119</v>
      </c>
      <c r="F151" s="159">
        <v>4762</v>
      </c>
      <c r="G151" s="159">
        <v>4370</v>
      </c>
      <c r="H151" s="160">
        <f t="shared" si="22"/>
        <v>-8.2318353632927388E-2</v>
      </c>
      <c r="I151" s="160">
        <f t="shared" si="23"/>
        <v>7.91683877185736E-3</v>
      </c>
    </row>
    <row r="152" spans="2:9" x14ac:dyDescent="0.25">
      <c r="B152" s="162" t="s">
        <v>103</v>
      </c>
      <c r="C152" s="163">
        <v>1967</v>
      </c>
      <c r="D152" s="163">
        <v>3564</v>
      </c>
      <c r="E152" s="163">
        <v>3253</v>
      </c>
      <c r="F152" s="163">
        <v>3373</v>
      </c>
      <c r="G152" s="163">
        <v>2974</v>
      </c>
      <c r="H152" s="164">
        <f t="shared" si="22"/>
        <v>-0.11829232137562995</v>
      </c>
      <c r="I152" s="164">
        <f t="shared" si="23"/>
        <v>5.3877982854699741E-3</v>
      </c>
    </row>
    <row r="153" spans="2:9" x14ac:dyDescent="0.25">
      <c r="B153" s="162" t="s">
        <v>100</v>
      </c>
      <c r="C153" s="163">
        <v>187</v>
      </c>
      <c r="D153" s="163">
        <v>1724</v>
      </c>
      <c r="E153" s="163">
        <v>1866</v>
      </c>
      <c r="F153" s="163">
        <v>1389</v>
      </c>
      <c r="G153" s="163">
        <v>1396</v>
      </c>
      <c r="H153" s="164">
        <f t="shared" si="22"/>
        <v>5.0395968322534124E-3</v>
      </c>
      <c r="I153" s="164">
        <f t="shared" si="23"/>
        <v>2.5290404863873854E-3</v>
      </c>
    </row>
    <row r="154" spans="2:9" x14ac:dyDescent="0.25">
      <c r="B154" s="158" t="s">
        <v>107</v>
      </c>
      <c r="C154" s="159">
        <v>1237</v>
      </c>
      <c r="D154" s="159">
        <v>6106</v>
      </c>
      <c r="E154" s="159">
        <v>7501</v>
      </c>
      <c r="F154" s="159">
        <v>8632</v>
      </c>
      <c r="G154" s="159">
        <v>8462</v>
      </c>
      <c r="H154" s="160">
        <f t="shared" si="22"/>
        <v>-1.9694161260426335E-2</v>
      </c>
      <c r="I154" s="160">
        <f t="shared" si="23"/>
        <v>1.5330043406740726E-2</v>
      </c>
    </row>
    <row r="155" spans="2:9" x14ac:dyDescent="0.25">
      <c r="B155" s="162" t="s">
        <v>110</v>
      </c>
      <c r="C155" s="163">
        <v>33</v>
      </c>
      <c r="D155" s="163">
        <v>2263</v>
      </c>
      <c r="E155" s="163">
        <v>2617</v>
      </c>
      <c r="F155" s="163">
        <v>2614</v>
      </c>
      <c r="G155" s="163">
        <v>2192</v>
      </c>
      <c r="H155" s="164">
        <f t="shared" si="22"/>
        <v>-0.16143840856924252</v>
      </c>
      <c r="I155" s="164">
        <f t="shared" si="23"/>
        <v>3.971100821032341E-3</v>
      </c>
    </row>
    <row r="156" spans="2:9" x14ac:dyDescent="0.25">
      <c r="B156" s="162" t="s">
        <v>113</v>
      </c>
      <c r="C156" s="163">
        <v>323</v>
      </c>
      <c r="D156" s="163">
        <v>1600</v>
      </c>
      <c r="E156" s="163">
        <v>1706</v>
      </c>
      <c r="F156" s="163">
        <v>2004</v>
      </c>
      <c r="G156" s="163">
        <v>1864</v>
      </c>
      <c r="H156" s="164">
        <f t="shared" si="22"/>
        <v>-6.9860279441117723E-2</v>
      </c>
      <c r="I156" s="164">
        <f t="shared" si="23"/>
        <v>3.3768850047464802E-3</v>
      </c>
    </row>
    <row r="157" spans="2:9" x14ac:dyDescent="0.25">
      <c r="B157" s="162" t="s">
        <v>116</v>
      </c>
      <c r="C157" s="163">
        <v>396</v>
      </c>
      <c r="D157" s="163">
        <v>658</v>
      </c>
      <c r="E157" s="163">
        <v>904</v>
      </c>
      <c r="F157" s="163">
        <v>1168</v>
      </c>
      <c r="G157" s="163">
        <v>1744</v>
      </c>
      <c r="H157" s="164">
        <f t="shared" si="22"/>
        <v>0.49315068493150682</v>
      </c>
      <c r="I157" s="164">
        <f t="shared" si="23"/>
        <v>3.1594889743979944E-3</v>
      </c>
    </row>
    <row r="158" spans="2:9" x14ac:dyDescent="0.25">
      <c r="B158" s="162" t="s">
        <v>123</v>
      </c>
      <c r="C158" s="163">
        <v>29</v>
      </c>
      <c r="D158" s="163">
        <v>145</v>
      </c>
      <c r="E158" s="163">
        <v>241</v>
      </c>
      <c r="F158" s="163">
        <v>266</v>
      </c>
      <c r="G158" s="163">
        <v>338</v>
      </c>
      <c r="H158" s="164">
        <f t="shared" si="22"/>
        <v>0.27067669172932329</v>
      </c>
      <c r="I158" s="164">
        <f t="shared" si="23"/>
        <v>6.1233215214823514E-4</v>
      </c>
    </row>
    <row r="159" spans="2:9" x14ac:dyDescent="0.25">
      <c r="B159" s="162" t="s">
        <v>119</v>
      </c>
      <c r="C159" s="163">
        <v>43</v>
      </c>
      <c r="D159" s="163">
        <v>228</v>
      </c>
      <c r="E159" s="163">
        <v>328</v>
      </c>
      <c r="F159" s="163">
        <v>347</v>
      </c>
      <c r="G159" s="163">
        <v>204</v>
      </c>
      <c r="H159" s="164">
        <f t="shared" si="22"/>
        <v>-0.41210374639769454</v>
      </c>
      <c r="I159" s="164">
        <f t="shared" si="23"/>
        <v>3.6957325159242592E-4</v>
      </c>
    </row>
    <row r="160" spans="2:9" x14ac:dyDescent="0.25">
      <c r="B160" s="162" t="s">
        <v>128</v>
      </c>
      <c r="C160" s="163">
        <v>6</v>
      </c>
      <c r="D160" s="163">
        <v>56</v>
      </c>
      <c r="E160" s="163">
        <v>132</v>
      </c>
      <c r="F160" s="163">
        <v>76</v>
      </c>
      <c r="G160" s="163">
        <v>84</v>
      </c>
      <c r="H160" s="164">
        <f t="shared" si="22"/>
        <v>0.10526315789473695</v>
      </c>
      <c r="I160" s="164">
        <f t="shared" si="23"/>
        <v>1.5217722124394008E-4</v>
      </c>
    </row>
    <row r="161" spans="2:9" x14ac:dyDescent="0.25">
      <c r="B161" s="162" t="s">
        <v>131</v>
      </c>
      <c r="C161" s="163">
        <v>8</v>
      </c>
      <c r="D161" s="163">
        <v>150</v>
      </c>
      <c r="E161" s="163">
        <v>178</v>
      </c>
      <c r="F161" s="163">
        <v>189</v>
      </c>
      <c r="G161" s="163">
        <v>126</v>
      </c>
      <c r="H161" s="164">
        <f t="shared" si="22"/>
        <v>-0.33333333333333337</v>
      </c>
      <c r="I161" s="164">
        <f t="shared" si="23"/>
        <v>2.2826583186591012E-4</v>
      </c>
    </row>
    <row r="162" spans="2:9" x14ac:dyDescent="0.25">
      <c r="B162" s="167" t="s">
        <v>145</v>
      </c>
      <c r="C162" s="168">
        <f>C154-SUM(C155:C161)</f>
        <v>399</v>
      </c>
      <c r="D162" s="168">
        <f>D154-SUM(D155:D161)</f>
        <v>1006</v>
      </c>
      <c r="E162" s="168">
        <f>E154-SUM(E155:E161)</f>
        <v>1395</v>
      </c>
      <c r="F162" s="168">
        <f>F154-SUM(F155:F161)</f>
        <v>1968</v>
      </c>
      <c r="G162" s="168">
        <f>G154-SUM(G155:G161)</f>
        <v>1910</v>
      </c>
      <c r="H162" s="169">
        <f t="shared" si="22"/>
        <v>-2.9471544715447107E-2</v>
      </c>
      <c r="I162" s="169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7246-772F-45C2-8DB9-31E07E0E6071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O4" s="271" t="s">
        <v>266</v>
      </c>
      <c r="P4" s="271"/>
      <c r="Q4" s="271"/>
      <c r="R4" s="271"/>
      <c r="S4" s="271"/>
      <c r="T4" s="271"/>
      <c r="U4" s="271"/>
      <c r="V4" s="271"/>
      <c r="W4" s="271"/>
      <c r="X4" s="271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267</v>
      </c>
      <c r="D7" s="171" t="s">
        <v>258</v>
      </c>
      <c r="E7" s="171" t="s">
        <v>259</v>
      </c>
      <c r="F7" s="171" t="s">
        <v>260</v>
      </c>
      <c r="G7" s="171" t="s">
        <v>261</v>
      </c>
      <c r="H7" s="171" t="s">
        <v>262</v>
      </c>
      <c r="I7" s="171" t="s">
        <v>263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258</v>
      </c>
      <c r="Q7" s="171" t="s">
        <v>259</v>
      </c>
      <c r="R7" s="171" t="s">
        <v>260</v>
      </c>
      <c r="S7" s="171" t="s">
        <v>261</v>
      </c>
      <c r="T7" s="171" t="s">
        <v>262</v>
      </c>
      <c r="U7" s="171" t="s">
        <v>263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49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1418392</v>
      </c>
      <c r="D9" s="175">
        <v>1198031</v>
      </c>
      <c r="E9" s="175">
        <v>202722</v>
      </c>
      <c r="F9" s="175">
        <v>1218488</v>
      </c>
      <c r="G9" s="175">
        <v>1511252</v>
      </c>
      <c r="H9" s="175">
        <v>1617046</v>
      </c>
      <c r="I9" s="175">
        <v>1586834</v>
      </c>
      <c r="J9" s="176">
        <f>IFERROR(I9/H9-1,"-")</f>
        <v>-1.8683451181970123E-2</v>
      </c>
      <c r="K9" s="175">
        <f t="shared" ref="K9:K21" si="0">I9-H9</f>
        <v>-30212</v>
      </c>
      <c r="L9" s="176">
        <f t="shared" ref="L9:L21" si="1">I9/I$9</f>
        <v>1</v>
      </c>
      <c r="O9" s="155" t="s">
        <v>68</v>
      </c>
      <c r="P9" s="175">
        <v>13511</v>
      </c>
      <c r="Q9" s="175">
        <v>4972</v>
      </c>
      <c r="R9" s="175">
        <v>13259</v>
      </c>
      <c r="S9" s="175">
        <v>17148</v>
      </c>
      <c r="T9" s="175">
        <v>16173</v>
      </c>
      <c r="U9" s="175">
        <v>15767</v>
      </c>
      <c r="V9" s="176">
        <f>IFERROR(U9/T9-1,"-")</f>
        <v>-2.5103567674519267E-2</v>
      </c>
      <c r="W9" s="175">
        <f>U9-T9</f>
        <v>-406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186525</v>
      </c>
      <c r="D10" s="159">
        <v>163202</v>
      </c>
      <c r="E10" s="159">
        <v>88465</v>
      </c>
      <c r="F10" s="159">
        <v>178730</v>
      </c>
      <c r="G10" s="159">
        <v>208927</v>
      </c>
      <c r="H10" s="159">
        <v>204587</v>
      </c>
      <c r="I10" s="159">
        <v>196663</v>
      </c>
      <c r="J10" s="177">
        <f>IFERROR(I10/H10-1,"-")</f>
        <v>-3.8731688719224611E-2</v>
      </c>
      <c r="K10" s="158">
        <f t="shared" si="0"/>
        <v>-7924</v>
      </c>
      <c r="L10" s="160">
        <f t="shared" si="1"/>
        <v>0.1239341985362048</v>
      </c>
      <c r="O10" s="158" t="s">
        <v>97</v>
      </c>
      <c r="P10" s="159">
        <v>7669</v>
      </c>
      <c r="Q10" s="159">
        <v>2785</v>
      </c>
      <c r="R10" s="159">
        <v>6936</v>
      </c>
      <c r="S10" s="159">
        <v>9786</v>
      </c>
      <c r="T10" s="159">
        <v>7188</v>
      </c>
      <c r="U10" s="159">
        <v>7442</v>
      </c>
      <c r="V10" s="177">
        <f>IFERROR(U10/T10-1,"-")</f>
        <v>3.5336672231496946E-2</v>
      </c>
      <c r="W10" s="158">
        <f t="shared" ref="W10:W20" si="3">U10-T10</f>
        <v>254</v>
      </c>
      <c r="X10" s="160">
        <f t="shared" si="2"/>
        <v>0.47199847783344961</v>
      </c>
    </row>
    <row r="11" spans="1:24" x14ac:dyDescent="0.25">
      <c r="A11" s="161" t="s">
        <v>103</v>
      </c>
      <c r="B11" s="162" t="s">
        <v>103</v>
      </c>
      <c r="C11" s="163">
        <v>62838</v>
      </c>
      <c r="D11" s="163">
        <v>56449</v>
      </c>
      <c r="E11" s="163">
        <v>63592</v>
      </c>
      <c r="F11" s="163">
        <v>71040</v>
      </c>
      <c r="G11" s="163">
        <v>74968</v>
      </c>
      <c r="H11" s="163">
        <v>72920</v>
      </c>
      <c r="I11" s="163">
        <v>64168</v>
      </c>
      <c r="J11" s="178">
        <f>IFERROR(I11/H11-1,"-")</f>
        <v>-0.12002194185408666</v>
      </c>
      <c r="K11" s="162">
        <f t="shared" si="0"/>
        <v>-8752</v>
      </c>
      <c r="L11" s="164">
        <f t="shared" si="1"/>
        <v>4.0437752153029242E-2</v>
      </c>
      <c r="O11" s="162" t="s">
        <v>103</v>
      </c>
      <c r="P11" s="163">
        <v>4352</v>
      </c>
      <c r="Q11" s="163">
        <v>1627</v>
      </c>
      <c r="R11" s="163">
        <v>3274</v>
      </c>
      <c r="S11" s="163">
        <v>2632</v>
      </c>
      <c r="T11" s="163">
        <v>1804</v>
      </c>
      <c r="U11" s="163">
        <v>2212</v>
      </c>
      <c r="V11" s="178">
        <f>IFERROR(U11/T11-1,"-")</f>
        <v>0.22616407982261633</v>
      </c>
      <c r="W11" s="162">
        <f t="shared" si="3"/>
        <v>408</v>
      </c>
      <c r="X11" s="164">
        <f t="shared" si="2"/>
        <v>0.1402930170609501</v>
      </c>
    </row>
    <row r="12" spans="1:24" x14ac:dyDescent="0.25">
      <c r="A12" s="161" t="s">
        <v>100</v>
      </c>
      <c r="B12" s="162" t="s">
        <v>100</v>
      </c>
      <c r="C12" s="163">
        <v>123687</v>
      </c>
      <c r="D12" s="163">
        <v>106753</v>
      </c>
      <c r="E12" s="163">
        <v>24873</v>
      </c>
      <c r="F12" s="163">
        <v>107690</v>
      </c>
      <c r="G12" s="163">
        <v>133959</v>
      </c>
      <c r="H12" s="163">
        <v>131667</v>
      </c>
      <c r="I12" s="163">
        <v>132495</v>
      </c>
      <c r="J12" s="178">
        <f>IFERROR(I12/H12-1,"-")</f>
        <v>6.2885916744515047E-3</v>
      </c>
      <c r="K12" s="162">
        <f t="shared" si="0"/>
        <v>828</v>
      </c>
      <c r="L12" s="164">
        <f t="shared" si="1"/>
        <v>8.3496446383175563E-2</v>
      </c>
      <c r="O12" s="162" t="s">
        <v>100</v>
      </c>
      <c r="P12" s="163">
        <v>3317</v>
      </c>
      <c r="Q12" s="163">
        <v>1158</v>
      </c>
      <c r="R12" s="163">
        <v>3662</v>
      </c>
      <c r="S12" s="163">
        <v>7154</v>
      </c>
      <c r="T12" s="163">
        <v>5384</v>
      </c>
      <c r="U12" s="163">
        <v>5230</v>
      </c>
      <c r="V12" s="178">
        <f>IFERROR(U12/T12-1,"-")</f>
        <v>-2.8603268945022298E-2</v>
      </c>
      <c r="W12" s="162">
        <f t="shared" si="3"/>
        <v>-154</v>
      </c>
      <c r="X12" s="164">
        <f t="shared" si="2"/>
        <v>0.33170546077249952</v>
      </c>
    </row>
    <row r="13" spans="1:24" x14ac:dyDescent="0.25">
      <c r="A13" s="1"/>
      <c r="B13" s="158" t="s">
        <v>107</v>
      </c>
      <c r="C13" s="159">
        <v>1231867</v>
      </c>
      <c r="D13" s="159">
        <v>1034829</v>
      </c>
      <c r="E13" s="159">
        <v>114257</v>
      </c>
      <c r="F13" s="159">
        <v>1039758</v>
      </c>
      <c r="G13" s="159">
        <v>1302325</v>
      </c>
      <c r="H13" s="159">
        <v>1412459</v>
      </c>
      <c r="I13" s="159">
        <v>1390171</v>
      </c>
      <c r="J13" s="177">
        <f>IFERROR(I13/H13-1,"-")</f>
        <v>-1.5779573070793584E-2</v>
      </c>
      <c r="K13" s="158">
        <f t="shared" si="0"/>
        <v>-22288</v>
      </c>
      <c r="L13" s="160">
        <f t="shared" si="1"/>
        <v>0.8760658014637952</v>
      </c>
      <c r="O13" s="158" t="s">
        <v>107</v>
      </c>
      <c r="P13" s="159">
        <v>5842</v>
      </c>
      <c r="Q13" s="159">
        <v>2187</v>
      </c>
      <c r="R13" s="159">
        <v>6323</v>
      </c>
      <c r="S13" s="159">
        <v>7362</v>
      </c>
      <c r="T13" s="159">
        <v>8985</v>
      </c>
      <c r="U13" s="159">
        <v>8325</v>
      </c>
      <c r="V13" s="177">
        <f>IFERROR(U13/T13-1,"-")</f>
        <v>-7.345575959933226E-2</v>
      </c>
      <c r="W13" s="158">
        <f t="shared" si="3"/>
        <v>-660</v>
      </c>
      <c r="X13" s="160">
        <f t="shared" si="2"/>
        <v>0.52800152216655039</v>
      </c>
    </row>
    <row r="14" spans="1:24" s="56" customFormat="1" x14ac:dyDescent="0.25">
      <c r="B14" s="162" t="s">
        <v>110</v>
      </c>
      <c r="C14" s="163">
        <v>495817</v>
      </c>
      <c r="D14" s="163">
        <v>424155</v>
      </c>
      <c r="E14" s="163">
        <v>7940</v>
      </c>
      <c r="F14" s="163">
        <v>397630</v>
      </c>
      <c r="G14" s="163">
        <v>529626</v>
      </c>
      <c r="H14" s="163">
        <v>567899</v>
      </c>
      <c r="I14" s="163">
        <v>573062</v>
      </c>
      <c r="J14" s="178">
        <f t="shared" ref="J14:J21" si="4">IFERROR(I14/H14-1,"-")</f>
        <v>9.0914053379209658E-3</v>
      </c>
      <c r="K14" s="162">
        <f t="shared" si="0"/>
        <v>5163</v>
      </c>
      <c r="L14" s="164">
        <f t="shared" si="1"/>
        <v>0.36113544327888109</v>
      </c>
      <c r="O14" s="162" t="s">
        <v>110</v>
      </c>
      <c r="P14" s="163">
        <v>1092</v>
      </c>
      <c r="Q14" s="163">
        <v>84</v>
      </c>
      <c r="R14" s="163">
        <v>1031</v>
      </c>
      <c r="S14" s="163">
        <v>1281</v>
      </c>
      <c r="T14" s="163">
        <v>1485</v>
      </c>
      <c r="U14" s="163">
        <v>1279</v>
      </c>
      <c r="V14" s="178">
        <f t="shared" ref="V14:V21" si="5">IFERROR(U14/T14-1,"-")</f>
        <v>-0.13872053872053869</v>
      </c>
      <c r="W14" s="162">
        <f t="shared" si="3"/>
        <v>-206</v>
      </c>
      <c r="X14" s="164">
        <f t="shared" si="2"/>
        <v>8.1118792414536692E-2</v>
      </c>
    </row>
    <row r="15" spans="1:24" s="56" customFormat="1" x14ac:dyDescent="0.25">
      <c r="B15" s="162" t="s">
        <v>113</v>
      </c>
      <c r="C15" s="163">
        <v>175293</v>
      </c>
      <c r="D15" s="163">
        <v>134689</v>
      </c>
      <c r="E15" s="163">
        <v>18228</v>
      </c>
      <c r="F15" s="163">
        <v>118018</v>
      </c>
      <c r="G15" s="163">
        <v>150820</v>
      </c>
      <c r="H15" s="163">
        <v>169942</v>
      </c>
      <c r="I15" s="163">
        <v>159770</v>
      </c>
      <c r="J15" s="178">
        <f t="shared" si="4"/>
        <v>-5.985571547939883E-2</v>
      </c>
      <c r="K15" s="162">
        <f t="shared" si="0"/>
        <v>-10172</v>
      </c>
      <c r="L15" s="164">
        <f t="shared" si="1"/>
        <v>0.10068475971651729</v>
      </c>
      <c r="O15" s="162" t="s">
        <v>113</v>
      </c>
      <c r="P15" s="163">
        <v>1303</v>
      </c>
      <c r="Q15" s="163">
        <v>389</v>
      </c>
      <c r="R15" s="163">
        <v>1342</v>
      </c>
      <c r="S15" s="163">
        <v>1580</v>
      </c>
      <c r="T15" s="163">
        <v>2034</v>
      </c>
      <c r="U15" s="163">
        <v>1815</v>
      </c>
      <c r="V15" s="178">
        <f t="shared" si="5"/>
        <v>-0.10766961651917406</v>
      </c>
      <c r="W15" s="162">
        <f t="shared" si="3"/>
        <v>-219</v>
      </c>
      <c r="X15" s="164">
        <f t="shared" si="2"/>
        <v>0.11511384537324792</v>
      </c>
    </row>
    <row r="16" spans="1:24" x14ac:dyDescent="0.25">
      <c r="A16" s="1"/>
      <c r="B16" s="162" t="s">
        <v>116</v>
      </c>
      <c r="C16" s="163">
        <v>51017</v>
      </c>
      <c r="D16" s="163">
        <v>44764</v>
      </c>
      <c r="E16" s="163">
        <v>23804</v>
      </c>
      <c r="F16" s="163">
        <v>54900</v>
      </c>
      <c r="G16" s="163">
        <v>69052</v>
      </c>
      <c r="H16" s="163">
        <v>75069</v>
      </c>
      <c r="I16" s="163">
        <v>67341</v>
      </c>
      <c r="J16" s="178">
        <f t="shared" si="4"/>
        <v>-0.10294529033289379</v>
      </c>
      <c r="K16" s="162">
        <f t="shared" si="0"/>
        <v>-7728</v>
      </c>
      <c r="L16" s="164">
        <f t="shared" si="1"/>
        <v>4.2437331189021661E-2</v>
      </c>
      <c r="O16" s="162" t="s">
        <v>116</v>
      </c>
      <c r="P16" s="163">
        <v>1217</v>
      </c>
      <c r="Q16" s="163">
        <v>976</v>
      </c>
      <c r="R16" s="163">
        <v>1168</v>
      </c>
      <c r="S16" s="163">
        <v>1381</v>
      </c>
      <c r="T16" s="163">
        <v>1389</v>
      </c>
      <c r="U16" s="163">
        <v>1378</v>
      </c>
      <c r="V16" s="178">
        <f t="shared" si="5"/>
        <v>-7.9193664506839179E-3</v>
      </c>
      <c r="W16" s="162">
        <f t="shared" si="3"/>
        <v>-11</v>
      </c>
      <c r="X16" s="164">
        <f t="shared" si="2"/>
        <v>8.7397729434895668E-2</v>
      </c>
    </row>
    <row r="17" spans="1:24" x14ac:dyDescent="0.25">
      <c r="A17" s="1"/>
      <c r="B17" s="162" t="s">
        <v>123</v>
      </c>
      <c r="C17" s="163">
        <v>40272</v>
      </c>
      <c r="D17" s="163">
        <v>34076</v>
      </c>
      <c r="E17" s="163">
        <v>1842</v>
      </c>
      <c r="F17" s="163">
        <v>52851</v>
      </c>
      <c r="G17" s="163">
        <v>46763</v>
      </c>
      <c r="H17" s="163">
        <v>50004</v>
      </c>
      <c r="I17" s="163">
        <v>50241</v>
      </c>
      <c r="J17" s="178">
        <f t="shared" si="4"/>
        <v>4.7396208303336351E-3</v>
      </c>
      <c r="K17" s="162">
        <f t="shared" si="0"/>
        <v>237</v>
      </c>
      <c r="L17" s="164">
        <f t="shared" si="1"/>
        <v>3.1661156743553513E-2</v>
      </c>
      <c r="O17" s="162" t="s">
        <v>123</v>
      </c>
      <c r="P17" s="163">
        <v>278</v>
      </c>
      <c r="Q17" s="163">
        <v>38</v>
      </c>
      <c r="R17" s="163">
        <v>428</v>
      </c>
      <c r="S17" s="163">
        <v>420</v>
      </c>
      <c r="T17" s="163">
        <v>489</v>
      </c>
      <c r="U17" s="163">
        <v>446</v>
      </c>
      <c r="V17" s="178">
        <f t="shared" si="5"/>
        <v>-8.7934560327198374E-2</v>
      </c>
      <c r="W17" s="162">
        <f t="shared" si="3"/>
        <v>-43</v>
      </c>
      <c r="X17" s="164">
        <f t="shared" si="2"/>
        <v>2.8286928394748525E-2</v>
      </c>
    </row>
    <row r="18" spans="1:24" x14ac:dyDescent="0.25">
      <c r="A18" s="1"/>
      <c r="B18" s="162" t="s">
        <v>119</v>
      </c>
      <c r="C18" s="163">
        <v>43048</v>
      </c>
      <c r="D18" s="163">
        <v>38356</v>
      </c>
      <c r="E18" s="163">
        <v>3708</v>
      </c>
      <c r="F18" s="163">
        <v>50089</v>
      </c>
      <c r="G18" s="163">
        <v>46373</v>
      </c>
      <c r="H18" s="163">
        <v>51109</v>
      </c>
      <c r="I18" s="163">
        <v>47709</v>
      </c>
      <c r="J18" s="178">
        <f t="shared" si="4"/>
        <v>-6.6524486880979894E-2</v>
      </c>
      <c r="K18" s="162">
        <f t="shared" si="0"/>
        <v>-3400</v>
      </c>
      <c r="L18" s="164">
        <f t="shared" si="1"/>
        <v>3.0065526702856126E-2</v>
      </c>
      <c r="O18" s="162" t="s">
        <v>119</v>
      </c>
      <c r="P18" s="163">
        <v>141</v>
      </c>
      <c r="Q18" s="163">
        <v>52</v>
      </c>
      <c r="R18" s="163">
        <v>276</v>
      </c>
      <c r="S18" s="163">
        <v>197</v>
      </c>
      <c r="T18" s="163">
        <v>387</v>
      </c>
      <c r="U18" s="163">
        <v>362</v>
      </c>
      <c r="V18" s="178">
        <f t="shared" si="5"/>
        <v>-6.4599483204134334E-2</v>
      </c>
      <c r="W18" s="162">
        <f t="shared" si="3"/>
        <v>-25</v>
      </c>
      <c r="X18" s="164">
        <f t="shared" si="2"/>
        <v>2.2959345468383331E-2</v>
      </c>
    </row>
    <row r="19" spans="1:24" x14ac:dyDescent="0.25">
      <c r="A19" s="1"/>
      <c r="B19" s="162" t="s">
        <v>128</v>
      </c>
      <c r="C19" s="163">
        <v>44304</v>
      </c>
      <c r="D19" s="163">
        <v>35444</v>
      </c>
      <c r="E19" s="163">
        <v>407</v>
      </c>
      <c r="F19" s="163">
        <v>31178</v>
      </c>
      <c r="G19" s="163">
        <v>42287</v>
      </c>
      <c r="H19" s="163">
        <v>39423</v>
      </c>
      <c r="I19" s="163">
        <v>35461</v>
      </c>
      <c r="J19" s="178">
        <f t="shared" si="4"/>
        <v>-0.10049970829211374</v>
      </c>
      <c r="K19" s="162">
        <f t="shared" si="0"/>
        <v>-3962</v>
      </c>
      <c r="L19" s="164">
        <f t="shared" si="1"/>
        <v>2.2347012983084558E-2</v>
      </c>
      <c r="O19" s="162" t="s">
        <v>128</v>
      </c>
      <c r="P19" s="163">
        <v>125</v>
      </c>
      <c r="Q19" s="163">
        <v>10</v>
      </c>
      <c r="R19" s="163">
        <v>159</v>
      </c>
      <c r="S19" s="163">
        <v>70</v>
      </c>
      <c r="T19" s="163">
        <v>115</v>
      </c>
      <c r="U19" s="163">
        <v>110</v>
      </c>
      <c r="V19" s="178">
        <f t="shared" si="5"/>
        <v>-4.3478260869565188E-2</v>
      </c>
      <c r="W19" s="162">
        <f t="shared" si="3"/>
        <v>-5</v>
      </c>
      <c r="X19" s="164">
        <f t="shared" si="2"/>
        <v>6.9765966892877526E-3</v>
      </c>
    </row>
    <row r="20" spans="1:24" x14ac:dyDescent="0.25">
      <c r="A20" s="161" t="s">
        <v>144</v>
      </c>
      <c r="B20" s="162" t="s">
        <v>131</v>
      </c>
      <c r="C20" s="163">
        <v>60980</v>
      </c>
      <c r="D20" s="163">
        <v>51500</v>
      </c>
      <c r="E20" s="163">
        <v>2569</v>
      </c>
      <c r="F20" s="163">
        <v>25512</v>
      </c>
      <c r="G20" s="163">
        <v>38602</v>
      </c>
      <c r="H20" s="163">
        <v>44708</v>
      </c>
      <c r="I20" s="163">
        <v>34684</v>
      </c>
      <c r="J20" s="178">
        <f t="shared" si="4"/>
        <v>-0.22421043213742509</v>
      </c>
      <c r="K20" s="162">
        <f t="shared" si="0"/>
        <v>-10024</v>
      </c>
      <c r="L20" s="164">
        <f t="shared" si="1"/>
        <v>2.1857358740737846E-2</v>
      </c>
      <c r="O20" s="162" t="s">
        <v>131</v>
      </c>
      <c r="P20" s="163">
        <v>70</v>
      </c>
      <c r="Q20" s="163">
        <v>18</v>
      </c>
      <c r="R20" s="163">
        <v>69</v>
      </c>
      <c r="S20" s="163">
        <v>119</v>
      </c>
      <c r="T20" s="163">
        <v>282</v>
      </c>
      <c r="U20" s="163">
        <v>125</v>
      </c>
      <c r="V20" s="178">
        <f t="shared" si="5"/>
        <v>-0.55673758865248235</v>
      </c>
      <c r="W20" s="162">
        <f t="shared" si="3"/>
        <v>-157</v>
      </c>
      <c r="X20" s="164">
        <f t="shared" si="2"/>
        <v>7.9279507832815382E-3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321136</v>
      </c>
      <c r="D21" s="168">
        <f t="shared" ref="D21:I21" si="7">D13-SUM(D14:D20)</f>
        <v>271845</v>
      </c>
      <c r="E21" s="168">
        <f t="shared" si="7"/>
        <v>55759</v>
      </c>
      <c r="F21" s="168">
        <f t="shared" si="7"/>
        <v>309580</v>
      </c>
      <c r="G21" s="168">
        <f t="shared" si="7"/>
        <v>378802</v>
      </c>
      <c r="H21" s="168">
        <f t="shared" si="7"/>
        <v>414305</v>
      </c>
      <c r="I21" s="168">
        <f t="shared" si="7"/>
        <v>421903</v>
      </c>
      <c r="J21" s="179">
        <f t="shared" si="4"/>
        <v>1.8339146281121321E-2</v>
      </c>
      <c r="K21" s="167">
        <f t="shared" si="0"/>
        <v>7598</v>
      </c>
      <c r="L21" s="169">
        <f t="shared" si="1"/>
        <v>0.26587721210914311</v>
      </c>
      <c r="O21" s="167" t="s">
        <v>145</v>
      </c>
      <c r="P21" s="168">
        <f t="shared" ref="P21:U21" si="8">P13-SUM(P14:P20)</f>
        <v>1616</v>
      </c>
      <c r="Q21" s="168">
        <f t="shared" si="8"/>
        <v>620</v>
      </c>
      <c r="R21" s="168">
        <f t="shared" si="8"/>
        <v>1850</v>
      </c>
      <c r="S21" s="168">
        <f t="shared" si="8"/>
        <v>2314</v>
      </c>
      <c r="T21" s="168">
        <f t="shared" si="8"/>
        <v>2804</v>
      </c>
      <c r="U21" s="168">
        <f t="shared" si="8"/>
        <v>2810</v>
      </c>
      <c r="V21" s="179">
        <f t="shared" si="5"/>
        <v>2.1398002853068032E-3</v>
      </c>
      <c r="W21" s="167">
        <f>U21-T21</f>
        <v>6</v>
      </c>
      <c r="X21" s="169">
        <f t="shared" si="2"/>
        <v>0.17822033360816897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511330</v>
      </c>
      <c r="D23" s="175">
        <v>439711</v>
      </c>
      <c r="E23" s="175">
        <v>69940</v>
      </c>
      <c r="F23" s="175">
        <v>453371</v>
      </c>
      <c r="G23" s="175">
        <v>540430</v>
      </c>
      <c r="H23" s="175">
        <v>585078</v>
      </c>
      <c r="I23" s="175">
        <v>551213</v>
      </c>
      <c r="J23" s="176">
        <f>IFERROR(I23/H23-1,"-")</f>
        <v>-5.7881171399368991E-2</v>
      </c>
      <c r="K23" s="175">
        <f>I23-H23</f>
        <v>-33865</v>
      </c>
      <c r="L23" s="176">
        <f t="shared" ref="L23:L35" si="9">I23/I$9</f>
        <v>0.3473665172286452</v>
      </c>
    </row>
    <row r="24" spans="1:24" x14ac:dyDescent="0.25">
      <c r="A24" s="1" t="s">
        <v>96</v>
      </c>
      <c r="B24" s="158" t="s">
        <v>97</v>
      </c>
      <c r="C24" s="159">
        <v>29647</v>
      </c>
      <c r="D24" s="159">
        <v>24401</v>
      </c>
      <c r="E24" s="159">
        <v>29626</v>
      </c>
      <c r="F24" s="159">
        <v>31298</v>
      </c>
      <c r="G24" s="159">
        <v>27916</v>
      </c>
      <c r="H24" s="159">
        <v>29950</v>
      </c>
      <c r="I24" s="159">
        <v>22570</v>
      </c>
      <c r="J24" s="177">
        <f>IFERROR(I24/H24-1,"-")</f>
        <v>-0.24641068447412351</v>
      </c>
      <c r="K24" s="158">
        <f t="shared" ref="K24:K34" si="10">I24-H24</f>
        <v>-7380</v>
      </c>
      <c r="L24" s="160">
        <f t="shared" si="9"/>
        <v>1.4223289896737781E-2</v>
      </c>
    </row>
    <row r="25" spans="1:24" x14ac:dyDescent="0.25">
      <c r="A25" s="161" t="s">
        <v>103</v>
      </c>
      <c r="B25" s="162" t="s">
        <v>103</v>
      </c>
      <c r="C25" s="163">
        <v>12542</v>
      </c>
      <c r="D25" s="163">
        <v>10723</v>
      </c>
      <c r="E25" s="163">
        <v>20843</v>
      </c>
      <c r="F25" s="163">
        <v>13203</v>
      </c>
      <c r="G25" s="163">
        <v>10889</v>
      </c>
      <c r="H25" s="163">
        <v>10155</v>
      </c>
      <c r="I25" s="163">
        <v>7585</v>
      </c>
      <c r="J25" s="178">
        <f>IFERROR(I25/H25-1,"-")</f>
        <v>-0.25307730182176269</v>
      </c>
      <c r="K25" s="162">
        <f t="shared" si="10"/>
        <v>-2570</v>
      </c>
      <c r="L25" s="164">
        <f t="shared" si="9"/>
        <v>4.7799580800512217E-3</v>
      </c>
    </row>
    <row r="26" spans="1:24" x14ac:dyDescent="0.25">
      <c r="A26" s="161" t="s">
        <v>100</v>
      </c>
      <c r="B26" s="162" t="s">
        <v>100</v>
      </c>
      <c r="C26" s="163">
        <v>17105</v>
      </c>
      <c r="D26" s="163">
        <v>13678</v>
      </c>
      <c r="E26" s="163">
        <v>8783</v>
      </c>
      <c r="F26" s="163">
        <v>18095</v>
      </c>
      <c r="G26" s="163">
        <v>17027</v>
      </c>
      <c r="H26" s="163">
        <v>19795</v>
      </c>
      <c r="I26" s="163">
        <v>14985</v>
      </c>
      <c r="J26" s="178">
        <f>IFERROR(I26/H26-1,"-")</f>
        <v>-0.2429906542056075</v>
      </c>
      <c r="K26" s="162">
        <f t="shared" si="10"/>
        <v>-4810</v>
      </c>
      <c r="L26" s="164">
        <f t="shared" si="9"/>
        <v>9.4433318166865596E-3</v>
      </c>
    </row>
    <row r="27" spans="1:24" x14ac:dyDescent="0.25">
      <c r="A27" s="1"/>
      <c r="B27" s="158" t="s">
        <v>107</v>
      </c>
      <c r="C27" s="159">
        <v>481683</v>
      </c>
      <c r="D27" s="159">
        <v>415310</v>
      </c>
      <c r="E27" s="159">
        <v>40314</v>
      </c>
      <c r="F27" s="159">
        <v>422073</v>
      </c>
      <c r="G27" s="159">
        <v>512514</v>
      </c>
      <c r="H27" s="159">
        <v>555128</v>
      </c>
      <c r="I27" s="159">
        <v>528643</v>
      </c>
      <c r="J27" s="177">
        <f>IFERROR(I27/H27-1,"-")</f>
        <v>-4.7709717398509932E-2</v>
      </c>
      <c r="K27" s="158">
        <f t="shared" si="10"/>
        <v>-26485</v>
      </c>
      <c r="L27" s="160">
        <f t="shared" si="9"/>
        <v>0.33314322733190743</v>
      </c>
    </row>
    <row r="28" spans="1:24" s="56" customFormat="1" x14ac:dyDescent="0.25">
      <c r="B28" s="162" t="s">
        <v>110</v>
      </c>
      <c r="C28" s="163">
        <v>224202</v>
      </c>
      <c r="D28" s="163">
        <v>190725</v>
      </c>
      <c r="E28" s="163">
        <v>2629</v>
      </c>
      <c r="F28" s="163">
        <v>185437</v>
      </c>
      <c r="G28" s="163">
        <v>240350</v>
      </c>
      <c r="H28" s="163">
        <v>256995</v>
      </c>
      <c r="I28" s="163">
        <v>254576</v>
      </c>
      <c r="J28" s="178">
        <f t="shared" ref="J28:J35" si="11">IFERROR(I28/H28-1,"-")</f>
        <v>-9.4126344870523182E-3</v>
      </c>
      <c r="K28" s="162">
        <f t="shared" si="10"/>
        <v>-2419</v>
      </c>
      <c r="L28" s="164">
        <f t="shared" si="9"/>
        <v>0.16043013951049701</v>
      </c>
    </row>
    <row r="29" spans="1:24" s="56" customFormat="1" x14ac:dyDescent="0.25">
      <c r="B29" s="162" t="s">
        <v>113</v>
      </c>
      <c r="C29" s="163">
        <v>62050</v>
      </c>
      <c r="D29" s="163">
        <v>50910</v>
      </c>
      <c r="E29" s="163">
        <v>6726</v>
      </c>
      <c r="F29" s="163">
        <v>45786</v>
      </c>
      <c r="G29" s="163">
        <v>55501</v>
      </c>
      <c r="H29" s="163">
        <v>60299</v>
      </c>
      <c r="I29" s="163">
        <v>54508</v>
      </c>
      <c r="J29" s="178">
        <f t="shared" si="11"/>
        <v>-9.6038076916698412E-2</v>
      </c>
      <c r="K29" s="162">
        <f t="shared" si="10"/>
        <v>-5791</v>
      </c>
      <c r="L29" s="164">
        <f t="shared" si="9"/>
        <v>3.4350158869799863E-2</v>
      </c>
    </row>
    <row r="30" spans="1:24" x14ac:dyDescent="0.25">
      <c r="A30" s="1"/>
      <c r="B30" s="162" t="s">
        <v>116</v>
      </c>
      <c r="C30" s="163">
        <v>17209</v>
      </c>
      <c r="D30" s="163">
        <v>16130</v>
      </c>
      <c r="E30" s="163">
        <v>9108</v>
      </c>
      <c r="F30" s="163">
        <v>17904</v>
      </c>
      <c r="G30" s="163">
        <v>20407</v>
      </c>
      <c r="H30" s="163">
        <v>23375</v>
      </c>
      <c r="I30" s="163">
        <v>16880</v>
      </c>
      <c r="J30" s="178">
        <f t="shared" si="11"/>
        <v>-0.27786096256684489</v>
      </c>
      <c r="K30" s="162">
        <f t="shared" si="10"/>
        <v>-6495</v>
      </c>
      <c r="L30" s="164">
        <f t="shared" si="9"/>
        <v>1.0637533604649257E-2</v>
      </c>
    </row>
    <row r="31" spans="1:24" x14ac:dyDescent="0.25">
      <c r="A31" s="1"/>
      <c r="B31" s="162" t="s">
        <v>123</v>
      </c>
      <c r="C31" s="163">
        <v>17504</v>
      </c>
      <c r="D31" s="163">
        <v>15632</v>
      </c>
      <c r="E31" s="163">
        <v>602</v>
      </c>
      <c r="F31" s="163">
        <v>23853</v>
      </c>
      <c r="G31" s="163">
        <v>19532</v>
      </c>
      <c r="H31" s="163">
        <v>19844</v>
      </c>
      <c r="I31" s="163">
        <v>19572</v>
      </c>
      <c r="J31" s="178">
        <f t="shared" si="11"/>
        <v>-1.3706913928643427E-2</v>
      </c>
      <c r="K31" s="162">
        <f t="shared" si="10"/>
        <v>-272</v>
      </c>
      <c r="L31" s="164">
        <f t="shared" si="9"/>
        <v>1.2333993347760383E-2</v>
      </c>
    </row>
    <row r="32" spans="1:24" x14ac:dyDescent="0.25">
      <c r="A32" s="1"/>
      <c r="B32" s="162" t="s">
        <v>119</v>
      </c>
      <c r="C32" s="163">
        <v>23826</v>
      </c>
      <c r="D32" s="163">
        <v>20897</v>
      </c>
      <c r="E32" s="163">
        <v>1795</v>
      </c>
      <c r="F32" s="163">
        <v>29820</v>
      </c>
      <c r="G32" s="163">
        <v>25092</v>
      </c>
      <c r="H32" s="163">
        <v>26291</v>
      </c>
      <c r="I32" s="163">
        <v>25874</v>
      </c>
      <c r="J32" s="178">
        <f t="shared" si="11"/>
        <v>-1.5860941006428098E-2</v>
      </c>
      <c r="K32" s="162">
        <f t="shared" si="10"/>
        <v>-417</v>
      </c>
      <c r="L32" s="164">
        <f t="shared" si="9"/>
        <v>1.630542325158145E-2</v>
      </c>
    </row>
    <row r="33" spans="1:12" x14ac:dyDescent="0.25">
      <c r="A33" s="1"/>
      <c r="B33" s="162" t="s">
        <v>128</v>
      </c>
      <c r="C33" s="163">
        <v>17349</v>
      </c>
      <c r="D33" s="163">
        <v>14159</v>
      </c>
      <c r="E33" s="163">
        <v>88</v>
      </c>
      <c r="F33" s="163">
        <v>11318</v>
      </c>
      <c r="G33" s="163">
        <v>14544</v>
      </c>
      <c r="H33" s="163">
        <v>13609</v>
      </c>
      <c r="I33" s="163">
        <v>11536</v>
      </c>
      <c r="J33" s="178">
        <f t="shared" si="11"/>
        <v>-0.15232566683812188</v>
      </c>
      <c r="K33" s="162">
        <f t="shared" si="10"/>
        <v>-2073</v>
      </c>
      <c r="L33" s="164">
        <f t="shared" si="9"/>
        <v>7.2698215440304406E-3</v>
      </c>
    </row>
    <row r="34" spans="1:12" x14ac:dyDescent="0.25">
      <c r="A34" s="161" t="s">
        <v>144</v>
      </c>
      <c r="B34" s="162" t="s">
        <v>131</v>
      </c>
      <c r="C34" s="163">
        <v>18080</v>
      </c>
      <c r="D34" s="163">
        <v>16043</v>
      </c>
      <c r="E34" s="163">
        <v>266</v>
      </c>
      <c r="F34" s="163">
        <v>7378</v>
      </c>
      <c r="G34" s="163">
        <v>13514</v>
      </c>
      <c r="H34" s="163">
        <v>14635</v>
      </c>
      <c r="I34" s="163">
        <v>11128</v>
      </c>
      <c r="J34" s="178">
        <f t="shared" si="11"/>
        <v>-0.23963102152374449</v>
      </c>
      <c r="K34" s="162">
        <f t="shared" si="10"/>
        <v>-3507</v>
      </c>
      <c r="L34" s="164">
        <f t="shared" si="9"/>
        <v>7.0127058028754113E-3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101463</v>
      </c>
      <c r="D35" s="168">
        <f t="shared" ref="D35:I35" si="13">D27-SUM(D28:D34)</f>
        <v>90814</v>
      </c>
      <c r="E35" s="168">
        <f t="shared" si="13"/>
        <v>19100</v>
      </c>
      <c r="F35" s="168">
        <f t="shared" si="13"/>
        <v>100577</v>
      </c>
      <c r="G35" s="168">
        <f t="shared" si="13"/>
        <v>123574</v>
      </c>
      <c r="H35" s="168">
        <f t="shared" si="13"/>
        <v>140080</v>
      </c>
      <c r="I35" s="168">
        <f t="shared" si="13"/>
        <v>134569</v>
      </c>
      <c r="J35" s="179">
        <f t="shared" si="11"/>
        <v>-3.9341804683038273E-2</v>
      </c>
      <c r="K35" s="167">
        <f>I35-H35</f>
        <v>-5511</v>
      </c>
      <c r="L35" s="169">
        <f t="shared" si="9"/>
        <v>8.4803451400713617E-2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397954</v>
      </c>
      <c r="D37" s="175">
        <v>324285</v>
      </c>
      <c r="E37" s="175">
        <v>36614</v>
      </c>
      <c r="F37" s="175">
        <v>323244</v>
      </c>
      <c r="G37" s="175">
        <v>392398</v>
      </c>
      <c r="H37" s="175">
        <v>411104</v>
      </c>
      <c r="I37" s="175">
        <v>423038</v>
      </c>
      <c r="J37" s="176">
        <f>IFERROR(I37/H37-1,"-")</f>
        <v>2.9029150774499968E-2</v>
      </c>
      <c r="K37" s="175">
        <f>I37-H37</f>
        <v>11934</v>
      </c>
      <c r="L37" s="176">
        <f t="shared" ref="L37:L49" si="14">I37/I$9</f>
        <v>0.26659247281064058</v>
      </c>
    </row>
    <row r="38" spans="1:12" x14ac:dyDescent="0.25">
      <c r="A38" s="1" t="s">
        <v>96</v>
      </c>
      <c r="B38" s="158" t="s">
        <v>97</v>
      </c>
      <c r="C38" s="159">
        <v>21470</v>
      </c>
      <c r="D38" s="159">
        <v>17239</v>
      </c>
      <c r="E38" s="159">
        <v>9714</v>
      </c>
      <c r="F38" s="159">
        <v>18351</v>
      </c>
      <c r="G38" s="159">
        <v>18414</v>
      </c>
      <c r="H38" s="159">
        <v>20657</v>
      </c>
      <c r="I38" s="159">
        <v>20059</v>
      </c>
      <c r="J38" s="177">
        <f>IFERROR(I38/H38-1,"-")</f>
        <v>-2.8949024543738155E-2</v>
      </c>
      <c r="K38" s="158">
        <f t="shared" ref="K38:K48" si="15">I38-H38</f>
        <v>-598</v>
      </c>
      <c r="L38" s="160">
        <f t="shared" si="14"/>
        <v>1.2640893754482196E-2</v>
      </c>
    </row>
    <row r="39" spans="1:12" x14ac:dyDescent="0.25">
      <c r="A39" s="161" t="s">
        <v>103</v>
      </c>
      <c r="B39" s="162" t="s">
        <v>103</v>
      </c>
      <c r="C39" s="163">
        <v>5972</v>
      </c>
      <c r="D39" s="163">
        <v>6178</v>
      </c>
      <c r="E39" s="163">
        <v>7620</v>
      </c>
      <c r="F39" s="163">
        <v>7165</v>
      </c>
      <c r="G39" s="163">
        <v>5312</v>
      </c>
      <c r="H39" s="163">
        <v>7991</v>
      </c>
      <c r="I39" s="163">
        <v>6742</v>
      </c>
      <c r="J39" s="178">
        <f>IFERROR(I39/H39-1,"-")</f>
        <v>-0.1563008384432486</v>
      </c>
      <c r="K39" s="162">
        <f t="shared" si="15"/>
        <v>-1249</v>
      </c>
      <c r="L39" s="164">
        <f t="shared" si="14"/>
        <v>4.2487115854588442E-3</v>
      </c>
    </row>
    <row r="40" spans="1:12" x14ac:dyDescent="0.25">
      <c r="A40" s="161" t="s">
        <v>100</v>
      </c>
      <c r="B40" s="162" t="s">
        <v>100</v>
      </c>
      <c r="C40" s="163">
        <v>15498</v>
      </c>
      <c r="D40" s="163">
        <v>11061</v>
      </c>
      <c r="E40" s="163">
        <v>2094</v>
      </c>
      <c r="F40" s="163">
        <v>11186</v>
      </c>
      <c r="G40" s="163">
        <v>13102</v>
      </c>
      <c r="H40" s="163">
        <v>12666</v>
      </c>
      <c r="I40" s="163">
        <v>13317</v>
      </c>
      <c r="J40" s="178">
        <f>IFERROR(I40/H40-1,"-")</f>
        <v>5.1397441970630009E-2</v>
      </c>
      <c r="K40" s="162">
        <f t="shared" si="15"/>
        <v>651</v>
      </c>
      <c r="L40" s="164">
        <f t="shared" si="14"/>
        <v>8.3921821690233506E-3</v>
      </c>
    </row>
    <row r="41" spans="1:12" x14ac:dyDescent="0.25">
      <c r="A41" s="1"/>
      <c r="B41" s="158" t="s">
        <v>107</v>
      </c>
      <c r="C41" s="159">
        <v>376484</v>
      </c>
      <c r="D41" s="159">
        <v>307046</v>
      </c>
      <c r="E41" s="159">
        <v>26900</v>
      </c>
      <c r="F41" s="159">
        <v>304893</v>
      </c>
      <c r="G41" s="159">
        <v>373984</v>
      </c>
      <c r="H41" s="159">
        <v>390447</v>
      </c>
      <c r="I41" s="159">
        <v>402979</v>
      </c>
      <c r="J41" s="177">
        <f>IFERROR(I41/H41-1,"-")</f>
        <v>3.2096545753969252E-2</v>
      </c>
      <c r="K41" s="158">
        <f t="shared" si="15"/>
        <v>12532</v>
      </c>
      <c r="L41" s="160">
        <f t="shared" si="14"/>
        <v>0.25395157905615834</v>
      </c>
    </row>
    <row r="42" spans="1:12" s="56" customFormat="1" x14ac:dyDescent="0.25">
      <c r="B42" s="162" t="s">
        <v>110</v>
      </c>
      <c r="C42" s="163">
        <v>169754</v>
      </c>
      <c r="D42" s="163">
        <v>140970</v>
      </c>
      <c r="E42" s="163">
        <v>1671</v>
      </c>
      <c r="F42" s="163">
        <v>124004</v>
      </c>
      <c r="G42" s="163">
        <v>165667</v>
      </c>
      <c r="H42" s="163">
        <v>173639</v>
      </c>
      <c r="I42" s="163">
        <v>182176</v>
      </c>
      <c r="J42" s="178">
        <f t="shared" ref="J42:J49" si="16">IFERROR(I42/H42-1,"-")</f>
        <v>4.9165222098721983E-2</v>
      </c>
      <c r="K42" s="162">
        <f t="shared" si="15"/>
        <v>8537</v>
      </c>
      <c r="L42" s="164">
        <f t="shared" si="14"/>
        <v>0.114804699168281</v>
      </c>
    </row>
    <row r="43" spans="1:12" s="56" customFormat="1" x14ac:dyDescent="0.25">
      <c r="B43" s="162" t="s">
        <v>113</v>
      </c>
      <c r="C43" s="163">
        <v>19519</v>
      </c>
      <c r="D43" s="163">
        <v>14886</v>
      </c>
      <c r="E43" s="163">
        <v>2342</v>
      </c>
      <c r="F43" s="163">
        <v>12616</v>
      </c>
      <c r="G43" s="163">
        <v>16955</v>
      </c>
      <c r="H43" s="163">
        <v>16823</v>
      </c>
      <c r="I43" s="163">
        <v>16497</v>
      </c>
      <c r="J43" s="178">
        <f t="shared" si="16"/>
        <v>-1.9378232182131638E-2</v>
      </c>
      <c r="K43" s="162">
        <f t="shared" si="15"/>
        <v>-326</v>
      </c>
      <c r="L43" s="164">
        <f t="shared" si="14"/>
        <v>1.0396172504496374E-2</v>
      </c>
    </row>
    <row r="44" spans="1:12" x14ac:dyDescent="0.25">
      <c r="A44" s="1"/>
      <c r="B44" s="162" t="s">
        <v>116</v>
      </c>
      <c r="C44" s="163">
        <v>7843</v>
      </c>
      <c r="D44" s="163">
        <v>7059</v>
      </c>
      <c r="E44" s="163">
        <v>3827</v>
      </c>
      <c r="F44" s="163">
        <v>7892</v>
      </c>
      <c r="G44" s="163">
        <v>8869</v>
      </c>
      <c r="H44" s="163">
        <v>9235</v>
      </c>
      <c r="I44" s="163">
        <v>9906</v>
      </c>
      <c r="J44" s="178">
        <f t="shared" si="16"/>
        <v>7.2658364916080131E-2</v>
      </c>
      <c r="K44" s="162">
        <f t="shared" si="15"/>
        <v>671</v>
      </c>
      <c r="L44" s="164">
        <f t="shared" si="14"/>
        <v>6.2426189506904943E-3</v>
      </c>
    </row>
    <row r="45" spans="1:12" x14ac:dyDescent="0.25">
      <c r="A45" s="1"/>
      <c r="B45" s="162" t="s">
        <v>123</v>
      </c>
      <c r="C45" s="163">
        <v>15576</v>
      </c>
      <c r="D45" s="163">
        <v>13054</v>
      </c>
      <c r="E45" s="163">
        <v>543</v>
      </c>
      <c r="F45" s="163">
        <v>16814</v>
      </c>
      <c r="G45" s="163">
        <v>15862</v>
      </c>
      <c r="H45" s="163">
        <v>16045</v>
      </c>
      <c r="I45" s="163">
        <v>15995</v>
      </c>
      <c r="J45" s="178">
        <f t="shared" si="16"/>
        <v>-3.1162355874103653E-3</v>
      </c>
      <c r="K45" s="162">
        <f t="shared" si="15"/>
        <v>-50</v>
      </c>
      <c r="L45" s="164">
        <f t="shared" si="14"/>
        <v>1.0079819313173274E-2</v>
      </c>
    </row>
    <row r="46" spans="1:12" x14ac:dyDescent="0.25">
      <c r="A46" s="1"/>
      <c r="B46" s="162" t="s">
        <v>119</v>
      </c>
      <c r="C46" s="163">
        <v>12446</v>
      </c>
      <c r="D46" s="163">
        <v>11786</v>
      </c>
      <c r="E46" s="163">
        <v>567</v>
      </c>
      <c r="F46" s="163">
        <v>11600</v>
      </c>
      <c r="G46" s="163">
        <v>12796</v>
      </c>
      <c r="H46" s="163">
        <v>14838</v>
      </c>
      <c r="I46" s="163">
        <v>12294</v>
      </c>
      <c r="J46" s="178">
        <f t="shared" si="16"/>
        <v>-0.17145167812373641</v>
      </c>
      <c r="K46" s="162">
        <f t="shared" si="15"/>
        <v>-2544</v>
      </c>
      <c r="L46" s="164">
        <f t="shared" si="14"/>
        <v>7.7475022592155196E-3</v>
      </c>
    </row>
    <row r="47" spans="1:12" x14ac:dyDescent="0.25">
      <c r="A47" s="1"/>
      <c r="B47" s="162" t="s">
        <v>128</v>
      </c>
      <c r="C47" s="163">
        <v>17204</v>
      </c>
      <c r="D47" s="163">
        <v>12179</v>
      </c>
      <c r="E47" s="163">
        <v>195</v>
      </c>
      <c r="F47" s="163">
        <v>12144</v>
      </c>
      <c r="G47" s="163">
        <v>14107</v>
      </c>
      <c r="H47" s="163">
        <v>13541</v>
      </c>
      <c r="I47" s="163">
        <v>13310</v>
      </c>
      <c r="J47" s="178">
        <f t="shared" si="16"/>
        <v>-1.7059301380991099E-2</v>
      </c>
      <c r="K47" s="162">
        <f t="shared" si="15"/>
        <v>-231</v>
      </c>
      <c r="L47" s="164">
        <f t="shared" si="14"/>
        <v>8.3877708695427496E-3</v>
      </c>
    </row>
    <row r="48" spans="1:12" x14ac:dyDescent="0.25">
      <c r="A48" s="161" t="s">
        <v>144</v>
      </c>
      <c r="B48" s="162" t="s">
        <v>131</v>
      </c>
      <c r="C48" s="163">
        <v>26410</v>
      </c>
      <c r="D48" s="163">
        <v>20180</v>
      </c>
      <c r="E48" s="163">
        <v>1864</v>
      </c>
      <c r="F48" s="163">
        <v>11869</v>
      </c>
      <c r="G48" s="163">
        <v>14654</v>
      </c>
      <c r="H48" s="163">
        <v>17051</v>
      </c>
      <c r="I48" s="163">
        <v>13291</v>
      </c>
      <c r="J48" s="178">
        <f t="shared" si="16"/>
        <v>-0.2205149258108029</v>
      </c>
      <c r="K48" s="162">
        <f t="shared" si="15"/>
        <v>-3760</v>
      </c>
      <c r="L48" s="164">
        <f t="shared" si="14"/>
        <v>8.375797342381119E-3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107732</v>
      </c>
      <c r="D49" s="168">
        <f t="shared" ref="D49:I49" si="18">D41-SUM(D42:D48)</f>
        <v>86932</v>
      </c>
      <c r="E49" s="168">
        <f t="shared" si="18"/>
        <v>15891</v>
      </c>
      <c r="F49" s="168">
        <f t="shared" si="18"/>
        <v>107954</v>
      </c>
      <c r="G49" s="168">
        <f t="shared" si="18"/>
        <v>125074</v>
      </c>
      <c r="H49" s="168">
        <f t="shared" si="18"/>
        <v>129275</v>
      </c>
      <c r="I49" s="168">
        <f t="shared" si="18"/>
        <v>139510</v>
      </c>
      <c r="J49" s="179">
        <f t="shared" si="16"/>
        <v>7.9172307097273187E-2</v>
      </c>
      <c r="K49" s="167">
        <f>I49-H49</f>
        <v>10235</v>
      </c>
      <c r="L49" s="169">
        <f t="shared" si="14"/>
        <v>8.7917198648377839E-2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15264</v>
      </c>
      <c r="D51" s="175">
        <v>11900</v>
      </c>
      <c r="E51" s="175">
        <v>2013</v>
      </c>
      <c r="F51" s="175">
        <v>10149</v>
      </c>
      <c r="G51" s="175">
        <v>17619</v>
      </c>
      <c r="H51" s="175">
        <v>16662</v>
      </c>
      <c r="I51" s="175">
        <v>14149</v>
      </c>
      <c r="J51" s="176">
        <f>IFERROR(I51/H51-1,"-")</f>
        <v>-0.15082223022446284</v>
      </c>
      <c r="K51" s="175">
        <f>I51-H51</f>
        <v>-2513</v>
      </c>
      <c r="L51" s="176">
        <f t="shared" ref="L51:L63" si="19">I51/I$9</f>
        <v>8.9164966215747841E-3</v>
      </c>
    </row>
    <row r="52" spans="1:12" x14ac:dyDescent="0.25">
      <c r="A52" s="1" t="s">
        <v>96</v>
      </c>
      <c r="B52" s="158" t="s">
        <v>97</v>
      </c>
      <c r="C52" s="159">
        <v>2531</v>
      </c>
      <c r="D52" s="159">
        <v>1180</v>
      </c>
      <c r="E52" s="159">
        <v>370</v>
      </c>
      <c r="F52" s="159">
        <v>853</v>
      </c>
      <c r="G52" s="159">
        <v>6802</v>
      </c>
      <c r="H52" s="159">
        <v>3938</v>
      </c>
      <c r="I52" s="159">
        <v>2379</v>
      </c>
      <c r="J52" s="177">
        <f>IFERROR(I52/H52-1,"-")</f>
        <v>-0.39588623666835954</v>
      </c>
      <c r="K52" s="158">
        <f t="shared" ref="K52:K62" si="20">I52-H52</f>
        <v>-1559</v>
      </c>
      <c r="L52" s="160">
        <f t="shared" si="19"/>
        <v>1.4992116377642525E-3</v>
      </c>
    </row>
    <row r="53" spans="1:12" x14ac:dyDescent="0.25">
      <c r="A53" s="161" t="s">
        <v>103</v>
      </c>
      <c r="B53" s="162" t="s">
        <v>103</v>
      </c>
      <c r="C53" s="163">
        <v>1354</v>
      </c>
      <c r="D53" s="163">
        <v>576</v>
      </c>
      <c r="E53" s="163">
        <v>165</v>
      </c>
      <c r="F53" s="163">
        <v>203</v>
      </c>
      <c r="G53" s="163">
        <v>4898</v>
      </c>
      <c r="H53" s="163">
        <v>2414</v>
      </c>
      <c r="I53" s="163">
        <v>1382</v>
      </c>
      <c r="J53" s="178">
        <f>IFERROR(I53/H53-1,"-")</f>
        <v>-0.42750621375310682</v>
      </c>
      <c r="K53" s="162">
        <f t="shared" si="20"/>
        <v>-1032</v>
      </c>
      <c r="L53" s="164">
        <f t="shared" si="19"/>
        <v>8.7091655459865368E-4</v>
      </c>
    </row>
    <row r="54" spans="1:12" x14ac:dyDescent="0.25">
      <c r="A54" s="161" t="s">
        <v>100</v>
      </c>
      <c r="B54" s="162" t="s">
        <v>100</v>
      </c>
      <c r="C54" s="163">
        <v>1177</v>
      </c>
      <c r="D54" s="163">
        <v>604</v>
      </c>
      <c r="E54" s="163">
        <v>205</v>
      </c>
      <c r="F54" s="163">
        <v>650</v>
      </c>
      <c r="G54" s="163">
        <v>1904</v>
      </c>
      <c r="H54" s="163">
        <v>1524</v>
      </c>
      <c r="I54" s="163">
        <v>997</v>
      </c>
      <c r="J54" s="178">
        <f>IFERROR(I54/H54-1,"-")</f>
        <v>-0.34580052493438318</v>
      </c>
      <c r="K54" s="162">
        <f t="shared" si="20"/>
        <v>-527</v>
      </c>
      <c r="L54" s="164">
        <f t="shared" si="19"/>
        <v>6.2829508316559893E-4</v>
      </c>
    </row>
    <row r="55" spans="1:12" x14ac:dyDescent="0.25">
      <c r="A55" s="1"/>
      <c r="B55" s="158" t="s">
        <v>107</v>
      </c>
      <c r="C55" s="159">
        <v>12733</v>
      </c>
      <c r="D55" s="159">
        <v>10720</v>
      </c>
      <c r="E55" s="159">
        <v>1643</v>
      </c>
      <c r="F55" s="159">
        <v>9296</v>
      </c>
      <c r="G55" s="159">
        <v>10817</v>
      </c>
      <c r="H55" s="159">
        <v>12724</v>
      </c>
      <c r="I55" s="159">
        <v>11770</v>
      </c>
      <c r="J55" s="177">
        <f>IFERROR(I55/H55-1,"-")</f>
        <v>-7.4976422508645113E-2</v>
      </c>
      <c r="K55" s="158">
        <f t="shared" si="20"/>
        <v>-954</v>
      </c>
      <c r="L55" s="160">
        <f t="shared" si="19"/>
        <v>7.417284983810531E-3</v>
      </c>
    </row>
    <row r="56" spans="1:12" s="56" customFormat="1" x14ac:dyDescent="0.25">
      <c r="B56" s="162" t="s">
        <v>110</v>
      </c>
      <c r="C56" s="163">
        <v>3328</v>
      </c>
      <c r="D56" s="163">
        <v>3648</v>
      </c>
      <c r="E56" s="163">
        <v>44</v>
      </c>
      <c r="F56" s="163">
        <v>3097</v>
      </c>
      <c r="G56" s="163">
        <v>3193</v>
      </c>
      <c r="H56" s="163">
        <v>3451</v>
      </c>
      <c r="I56" s="163">
        <v>3937</v>
      </c>
      <c r="J56" s="178">
        <f t="shared" ref="J56:J63" si="21">IFERROR(I56/H56-1,"-")</f>
        <v>0.14082874529122003</v>
      </c>
      <c r="K56" s="162">
        <f t="shared" si="20"/>
        <v>486</v>
      </c>
      <c r="L56" s="164">
        <f t="shared" si="19"/>
        <v>2.4810408650180172E-3</v>
      </c>
    </row>
    <row r="57" spans="1:12" s="56" customFormat="1" x14ac:dyDescent="0.25">
      <c r="B57" s="162" t="s">
        <v>113</v>
      </c>
      <c r="C57" s="163">
        <v>3917</v>
      </c>
      <c r="D57" s="163">
        <v>2760</v>
      </c>
      <c r="E57" s="163">
        <v>737</v>
      </c>
      <c r="F57" s="163">
        <v>2585</v>
      </c>
      <c r="G57" s="163">
        <v>2210</v>
      </c>
      <c r="H57" s="163">
        <v>3157</v>
      </c>
      <c r="I57" s="163">
        <v>2783</v>
      </c>
      <c r="J57" s="178">
        <f t="shared" si="21"/>
        <v>-0.11846689895470386</v>
      </c>
      <c r="K57" s="162">
        <f t="shared" si="20"/>
        <v>-374</v>
      </c>
      <c r="L57" s="164">
        <f t="shared" si="19"/>
        <v>1.7538066363589385E-3</v>
      </c>
    </row>
    <row r="58" spans="1:12" x14ac:dyDescent="0.25">
      <c r="A58" s="1"/>
      <c r="B58" s="162" t="s">
        <v>116</v>
      </c>
      <c r="C58" s="163">
        <v>779</v>
      </c>
      <c r="D58" s="163">
        <v>468</v>
      </c>
      <c r="E58" s="163">
        <v>225</v>
      </c>
      <c r="F58" s="163">
        <v>540</v>
      </c>
      <c r="G58" s="163">
        <v>1027</v>
      </c>
      <c r="H58" s="163">
        <v>919</v>
      </c>
      <c r="I58" s="163">
        <v>606</v>
      </c>
      <c r="J58" s="178">
        <f t="shared" si="21"/>
        <v>-0.34058759521218718</v>
      </c>
      <c r="K58" s="162">
        <f t="shared" si="20"/>
        <v>-313</v>
      </c>
      <c r="L58" s="164">
        <f t="shared" si="19"/>
        <v>3.8189249789202903E-4</v>
      </c>
    </row>
    <row r="59" spans="1:12" x14ac:dyDescent="0.25">
      <c r="A59" s="1"/>
      <c r="B59" s="162" t="s">
        <v>123</v>
      </c>
      <c r="C59" s="163">
        <v>355</v>
      </c>
      <c r="D59" s="163">
        <v>223</v>
      </c>
      <c r="E59" s="163">
        <v>30</v>
      </c>
      <c r="F59" s="163">
        <v>295</v>
      </c>
      <c r="G59" s="163">
        <v>256</v>
      </c>
      <c r="H59" s="163">
        <v>482</v>
      </c>
      <c r="I59" s="163">
        <v>365</v>
      </c>
      <c r="J59" s="178">
        <f t="shared" si="21"/>
        <v>-0.24273858921161828</v>
      </c>
      <c r="K59" s="162">
        <f t="shared" si="20"/>
        <v>-117</v>
      </c>
      <c r="L59" s="164">
        <f t="shared" si="19"/>
        <v>2.3001775863133763E-4</v>
      </c>
    </row>
    <row r="60" spans="1:12" x14ac:dyDescent="0.25">
      <c r="A60" s="1"/>
      <c r="B60" s="162" t="s">
        <v>119</v>
      </c>
      <c r="C60" s="163">
        <v>353</v>
      </c>
      <c r="D60" s="163">
        <v>213</v>
      </c>
      <c r="E60" s="163">
        <v>42</v>
      </c>
      <c r="F60" s="163">
        <v>284</v>
      </c>
      <c r="G60" s="163">
        <v>262</v>
      </c>
      <c r="H60" s="163">
        <v>384</v>
      </c>
      <c r="I60" s="163">
        <v>348</v>
      </c>
      <c r="J60" s="178">
        <f t="shared" si="21"/>
        <v>-9.375E-2</v>
      </c>
      <c r="K60" s="162">
        <f t="shared" si="20"/>
        <v>-36</v>
      </c>
      <c r="L60" s="164">
        <f t="shared" si="19"/>
        <v>2.1930460274987806E-4</v>
      </c>
    </row>
    <row r="61" spans="1:12" x14ac:dyDescent="0.25">
      <c r="A61" s="1"/>
      <c r="B61" s="162" t="s">
        <v>128</v>
      </c>
      <c r="C61" s="163">
        <v>166</v>
      </c>
      <c r="D61" s="163">
        <v>147</v>
      </c>
      <c r="E61" s="163">
        <v>11</v>
      </c>
      <c r="F61" s="163">
        <v>48</v>
      </c>
      <c r="G61" s="163">
        <v>143</v>
      </c>
      <c r="H61" s="163">
        <v>91</v>
      </c>
      <c r="I61" s="163">
        <v>150</v>
      </c>
      <c r="J61" s="178">
        <f t="shared" si="21"/>
        <v>0.64835164835164827</v>
      </c>
      <c r="K61" s="162">
        <f t="shared" si="20"/>
        <v>59</v>
      </c>
      <c r="L61" s="164">
        <f t="shared" si="19"/>
        <v>9.4527846012878471E-5</v>
      </c>
    </row>
    <row r="62" spans="1:12" x14ac:dyDescent="0.25">
      <c r="A62" s="161" t="s">
        <v>144</v>
      </c>
      <c r="B62" s="162" t="s">
        <v>131</v>
      </c>
      <c r="C62" s="163">
        <v>260</v>
      </c>
      <c r="D62" s="163">
        <v>253</v>
      </c>
      <c r="E62" s="163">
        <v>11</v>
      </c>
      <c r="F62" s="163">
        <v>85</v>
      </c>
      <c r="G62" s="163">
        <v>135</v>
      </c>
      <c r="H62" s="163">
        <v>77</v>
      </c>
      <c r="I62" s="163">
        <v>122</v>
      </c>
      <c r="J62" s="178">
        <f t="shared" si="21"/>
        <v>0.5844155844155845</v>
      </c>
      <c r="K62" s="162">
        <f t="shared" si="20"/>
        <v>45</v>
      </c>
      <c r="L62" s="164">
        <f t="shared" si="19"/>
        <v>7.6882648090474489E-5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3575</v>
      </c>
      <c r="D63" s="168">
        <f t="shared" ref="D63:I63" si="23">D55-SUM(D56:D62)</f>
        <v>3008</v>
      </c>
      <c r="E63" s="168">
        <f t="shared" si="23"/>
        <v>543</v>
      </c>
      <c r="F63" s="168">
        <f t="shared" si="23"/>
        <v>2362</v>
      </c>
      <c r="G63" s="168">
        <f t="shared" si="23"/>
        <v>3591</v>
      </c>
      <c r="H63" s="168">
        <f t="shared" si="23"/>
        <v>4163</v>
      </c>
      <c r="I63" s="168">
        <f t="shared" si="23"/>
        <v>3459</v>
      </c>
      <c r="J63" s="179">
        <f t="shared" si="21"/>
        <v>-0.16910881575786696</v>
      </c>
      <c r="K63" s="167">
        <f>I63-H63</f>
        <v>-704</v>
      </c>
      <c r="L63" s="169">
        <f t="shared" si="19"/>
        <v>2.1798121290569775E-3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36503</v>
      </c>
      <c r="D65" s="175">
        <v>29538</v>
      </c>
      <c r="E65" s="175">
        <v>7492</v>
      </c>
      <c r="F65" s="175">
        <v>37512</v>
      </c>
      <c r="G65" s="175">
        <v>62678</v>
      </c>
      <c r="H65" s="175">
        <v>71090</v>
      </c>
      <c r="I65" s="175">
        <v>54219</v>
      </c>
      <c r="J65" s="176">
        <f>IFERROR(I65/H65-1,"-")</f>
        <v>-0.23731889154592767</v>
      </c>
      <c r="K65" s="175">
        <f>I65-H65</f>
        <v>-16871</v>
      </c>
      <c r="L65" s="176">
        <f t="shared" ref="L65:L77" si="24">I65/I$9</f>
        <v>3.4168035219815054E-2</v>
      </c>
    </row>
    <row r="66" spans="1:12" x14ac:dyDescent="0.25">
      <c r="A66" s="1" t="s">
        <v>96</v>
      </c>
      <c r="B66" s="158" t="s">
        <v>97</v>
      </c>
      <c r="C66" s="159">
        <v>5903</v>
      </c>
      <c r="D66" s="159">
        <v>6589</v>
      </c>
      <c r="E66" s="159">
        <v>3409</v>
      </c>
      <c r="F66" s="159">
        <v>7246</v>
      </c>
      <c r="G66" s="159">
        <v>6833</v>
      </c>
      <c r="H66" s="159">
        <v>9688</v>
      </c>
      <c r="I66" s="159">
        <v>7358</v>
      </c>
      <c r="J66" s="177">
        <f>IFERROR(I66/H66-1,"-")</f>
        <v>-0.24050371593724196</v>
      </c>
      <c r="K66" s="158">
        <f t="shared" ref="K66:K76" si="25">I66-H66</f>
        <v>-2330</v>
      </c>
      <c r="L66" s="160">
        <f t="shared" si="24"/>
        <v>4.6369059397517324E-3</v>
      </c>
    </row>
    <row r="67" spans="1:12" x14ac:dyDescent="0.25">
      <c r="A67" s="161" t="s">
        <v>103</v>
      </c>
      <c r="B67" s="162" t="s">
        <v>103</v>
      </c>
      <c r="C67" s="163">
        <v>2487</v>
      </c>
      <c r="D67" s="163">
        <v>2565</v>
      </c>
      <c r="E67" s="163">
        <v>3349</v>
      </c>
      <c r="F67" s="163">
        <v>4482</v>
      </c>
      <c r="G67" s="163">
        <v>5011</v>
      </c>
      <c r="H67" s="163">
        <v>4728</v>
      </c>
      <c r="I67" s="163">
        <v>2105</v>
      </c>
      <c r="J67" s="178">
        <f>IFERROR(I67/H67-1,"-")</f>
        <v>-0.55478003384094754</v>
      </c>
      <c r="K67" s="162">
        <f t="shared" si="25"/>
        <v>-2623</v>
      </c>
      <c r="L67" s="164">
        <f t="shared" si="24"/>
        <v>1.3265407723807279E-3</v>
      </c>
    </row>
    <row r="68" spans="1:12" x14ac:dyDescent="0.25">
      <c r="A68" s="161" t="s">
        <v>100</v>
      </c>
      <c r="B68" s="162" t="s">
        <v>100</v>
      </c>
      <c r="C68" s="163">
        <v>3416</v>
      </c>
      <c r="D68" s="163">
        <v>4024</v>
      </c>
      <c r="E68" s="163">
        <v>60</v>
      </c>
      <c r="F68" s="163">
        <v>2764</v>
      </c>
      <c r="G68" s="163">
        <v>1822</v>
      </c>
      <c r="H68" s="163">
        <v>4960</v>
      </c>
      <c r="I68" s="163">
        <v>5253</v>
      </c>
      <c r="J68" s="178">
        <f>IFERROR(I68/H68-1,"-")</f>
        <v>5.9072580645161299E-2</v>
      </c>
      <c r="K68" s="162">
        <f t="shared" si="25"/>
        <v>293</v>
      </c>
      <c r="L68" s="164">
        <f t="shared" si="24"/>
        <v>3.3103651673710042E-3</v>
      </c>
    </row>
    <row r="69" spans="1:12" x14ac:dyDescent="0.25">
      <c r="A69" s="1"/>
      <c r="B69" s="158" t="s">
        <v>107</v>
      </c>
      <c r="C69" s="159">
        <v>30600</v>
      </c>
      <c r="D69" s="159">
        <v>22949</v>
      </c>
      <c r="E69" s="159">
        <v>4083</v>
      </c>
      <c r="F69" s="159">
        <v>30266</v>
      </c>
      <c r="G69" s="159">
        <v>55845</v>
      </c>
      <c r="H69" s="159">
        <v>61402</v>
      </c>
      <c r="I69" s="159">
        <v>46861</v>
      </c>
      <c r="J69" s="177">
        <f>IFERROR(I69/H69-1,"-")</f>
        <v>-0.23681639034559132</v>
      </c>
      <c r="K69" s="158">
        <f t="shared" si="25"/>
        <v>-14541</v>
      </c>
      <c r="L69" s="160">
        <f t="shared" si="24"/>
        <v>2.9531129280063319E-2</v>
      </c>
    </row>
    <row r="70" spans="1:12" s="56" customFormat="1" x14ac:dyDescent="0.25">
      <c r="B70" s="162" t="s">
        <v>110</v>
      </c>
      <c r="C70" s="163">
        <v>12705</v>
      </c>
      <c r="D70" s="163">
        <v>9198</v>
      </c>
      <c r="E70" s="163">
        <v>17</v>
      </c>
      <c r="F70" s="163">
        <v>10434</v>
      </c>
      <c r="G70" s="163">
        <v>18574</v>
      </c>
      <c r="H70" s="163">
        <v>21409</v>
      </c>
      <c r="I70" s="163">
        <v>20968</v>
      </c>
      <c r="J70" s="178">
        <f t="shared" ref="J70:J77" si="26">IFERROR(I70/H70-1,"-")</f>
        <v>-2.0598813583072584E-2</v>
      </c>
      <c r="K70" s="162">
        <f t="shared" si="25"/>
        <v>-441</v>
      </c>
      <c r="L70" s="164">
        <f t="shared" si="24"/>
        <v>1.3213732501320239E-2</v>
      </c>
    </row>
    <row r="71" spans="1:12" s="56" customFormat="1" x14ac:dyDescent="0.25">
      <c r="B71" s="162" t="s">
        <v>113</v>
      </c>
      <c r="C71" s="163">
        <v>3985</v>
      </c>
      <c r="D71" s="163">
        <v>2626</v>
      </c>
      <c r="E71" s="163">
        <v>1174</v>
      </c>
      <c r="F71" s="163">
        <v>3840</v>
      </c>
      <c r="G71" s="163">
        <v>3173</v>
      </c>
      <c r="H71" s="163">
        <v>5185</v>
      </c>
      <c r="I71" s="163">
        <v>3946</v>
      </c>
      <c r="J71" s="178">
        <f t="shared" si="26"/>
        <v>-0.23895853423336544</v>
      </c>
      <c r="K71" s="162">
        <f t="shared" si="25"/>
        <v>-1239</v>
      </c>
      <c r="L71" s="164">
        <f t="shared" si="24"/>
        <v>2.4867125357787897E-3</v>
      </c>
    </row>
    <row r="72" spans="1:12" x14ac:dyDescent="0.25">
      <c r="A72" s="1"/>
      <c r="B72" s="162" t="s">
        <v>116</v>
      </c>
      <c r="C72" s="163">
        <v>2881</v>
      </c>
      <c r="D72" s="163">
        <v>2915</v>
      </c>
      <c r="E72" s="163">
        <v>540</v>
      </c>
      <c r="F72" s="163">
        <v>3255</v>
      </c>
      <c r="G72" s="163">
        <v>8159</v>
      </c>
      <c r="H72" s="163">
        <v>6554</v>
      </c>
      <c r="I72" s="163">
        <v>2740</v>
      </c>
      <c r="J72" s="178">
        <f t="shared" si="26"/>
        <v>-0.58193469636862982</v>
      </c>
      <c r="K72" s="162">
        <f t="shared" si="25"/>
        <v>-3814</v>
      </c>
      <c r="L72" s="164">
        <f t="shared" si="24"/>
        <v>1.7267086538352468E-3</v>
      </c>
    </row>
    <row r="73" spans="1:12" x14ac:dyDescent="0.25">
      <c r="A73" s="1"/>
      <c r="B73" s="162" t="s">
        <v>123</v>
      </c>
      <c r="C73" s="163">
        <v>746</v>
      </c>
      <c r="D73" s="163">
        <v>233</v>
      </c>
      <c r="E73" s="163">
        <v>61</v>
      </c>
      <c r="F73" s="163">
        <v>1623</v>
      </c>
      <c r="G73" s="163">
        <v>1397</v>
      </c>
      <c r="H73" s="163">
        <v>2469</v>
      </c>
      <c r="I73" s="163">
        <v>1927</v>
      </c>
      <c r="J73" s="178">
        <f t="shared" si="26"/>
        <v>-0.2195220737140543</v>
      </c>
      <c r="K73" s="162">
        <f t="shared" si="25"/>
        <v>-542</v>
      </c>
      <c r="L73" s="164">
        <f t="shared" si="24"/>
        <v>1.2143677284454455E-3</v>
      </c>
    </row>
    <row r="74" spans="1:12" x14ac:dyDescent="0.25">
      <c r="A74" s="1"/>
      <c r="B74" s="162" t="s">
        <v>119</v>
      </c>
      <c r="C74" s="163">
        <v>759</v>
      </c>
      <c r="D74" s="163">
        <v>590</v>
      </c>
      <c r="E74" s="163">
        <v>521</v>
      </c>
      <c r="F74" s="163">
        <v>1108</v>
      </c>
      <c r="G74" s="163">
        <v>1001</v>
      </c>
      <c r="H74" s="163">
        <v>1489</v>
      </c>
      <c r="I74" s="163">
        <v>1087</v>
      </c>
      <c r="J74" s="178">
        <f t="shared" si="26"/>
        <v>-0.26997985224983212</v>
      </c>
      <c r="K74" s="162">
        <f t="shared" si="25"/>
        <v>-402</v>
      </c>
      <c r="L74" s="164">
        <f t="shared" si="24"/>
        <v>6.8501179077332596E-4</v>
      </c>
    </row>
    <row r="75" spans="1:12" x14ac:dyDescent="0.25">
      <c r="A75" s="1"/>
      <c r="B75" s="162" t="s">
        <v>128</v>
      </c>
      <c r="C75" s="163">
        <v>1102</v>
      </c>
      <c r="D75" s="163">
        <v>833</v>
      </c>
      <c r="E75" s="163">
        <v>0</v>
      </c>
      <c r="F75" s="163">
        <v>1241</v>
      </c>
      <c r="G75" s="163">
        <v>3715</v>
      </c>
      <c r="H75" s="163">
        <v>2656</v>
      </c>
      <c r="I75" s="163">
        <v>1431</v>
      </c>
      <c r="J75" s="178">
        <f t="shared" si="26"/>
        <v>-0.46121987951807231</v>
      </c>
      <c r="K75" s="162">
        <f t="shared" si="25"/>
        <v>-1225</v>
      </c>
      <c r="L75" s="164">
        <f t="shared" si="24"/>
        <v>9.017956509628606E-4</v>
      </c>
    </row>
    <row r="76" spans="1:12" x14ac:dyDescent="0.25">
      <c r="A76" s="161" t="s">
        <v>144</v>
      </c>
      <c r="B76" s="162" t="s">
        <v>131</v>
      </c>
      <c r="C76" s="163">
        <v>1235</v>
      </c>
      <c r="D76" s="163">
        <v>961</v>
      </c>
      <c r="E76" s="163">
        <v>0</v>
      </c>
      <c r="F76" s="163">
        <v>367</v>
      </c>
      <c r="G76" s="163">
        <v>839</v>
      </c>
      <c r="H76" s="163">
        <v>1596</v>
      </c>
      <c r="I76" s="163">
        <v>1950</v>
      </c>
      <c r="J76" s="178">
        <f t="shared" si="26"/>
        <v>0.22180451127819545</v>
      </c>
      <c r="K76" s="162">
        <f t="shared" si="25"/>
        <v>354</v>
      </c>
      <c r="L76" s="164">
        <f t="shared" si="24"/>
        <v>1.2288619981674202E-3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7187</v>
      </c>
      <c r="D77" s="168">
        <f t="shared" ref="D77:I77" si="28">D69-SUM(D70:D76)</f>
        <v>5593</v>
      </c>
      <c r="E77" s="168">
        <f t="shared" si="28"/>
        <v>1770</v>
      </c>
      <c r="F77" s="168">
        <f t="shared" si="28"/>
        <v>8398</v>
      </c>
      <c r="G77" s="168">
        <f t="shared" si="28"/>
        <v>18987</v>
      </c>
      <c r="H77" s="168">
        <f t="shared" si="28"/>
        <v>20044</v>
      </c>
      <c r="I77" s="168">
        <f t="shared" si="28"/>
        <v>12812</v>
      </c>
      <c r="J77" s="179">
        <f t="shared" si="26"/>
        <v>-0.36080622630213532</v>
      </c>
      <c r="K77" s="167">
        <f>I77-H77</f>
        <v>-7232</v>
      </c>
      <c r="L77" s="169">
        <f t="shared" si="24"/>
        <v>8.0739384207799934E-3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219581</v>
      </c>
      <c r="D79" s="175">
        <v>183101</v>
      </c>
      <c r="E79" s="175">
        <v>21429</v>
      </c>
      <c r="F79" s="175">
        <v>170075</v>
      </c>
      <c r="G79" s="175">
        <v>221849</v>
      </c>
      <c r="H79" s="175">
        <v>249669</v>
      </c>
      <c r="I79" s="175">
        <v>256625</v>
      </c>
      <c r="J79" s="176">
        <f>IFERROR(I79/H79-1,"-")</f>
        <v>2.7860887815467583E-2</v>
      </c>
      <c r="K79" s="175">
        <f>I79-H79</f>
        <v>6956</v>
      </c>
      <c r="L79" s="176">
        <f t="shared" ref="L79:L91" si="29">I79/I$9</f>
        <v>0.16172138988703291</v>
      </c>
    </row>
    <row r="80" spans="1:12" x14ac:dyDescent="0.25">
      <c r="A80" s="1" t="s">
        <v>96</v>
      </c>
      <c r="B80" s="158" t="s">
        <v>97</v>
      </c>
      <c r="C80" s="159">
        <v>62695</v>
      </c>
      <c r="D80" s="159">
        <v>56011</v>
      </c>
      <c r="E80" s="159">
        <v>9111</v>
      </c>
      <c r="F80" s="159">
        <v>60446</v>
      </c>
      <c r="G80" s="159">
        <v>70682</v>
      </c>
      <c r="H80" s="159">
        <v>67699</v>
      </c>
      <c r="I80" s="159">
        <v>70189</v>
      </c>
      <c r="J80" s="177">
        <f>IFERROR(I80/H80-1,"-")</f>
        <v>3.6780454659596229E-2</v>
      </c>
      <c r="K80" s="158">
        <f t="shared" ref="K80:K90" si="30">I80-H80</f>
        <v>2490</v>
      </c>
      <c r="L80" s="160">
        <f t="shared" si="29"/>
        <v>4.4232099891986183E-2</v>
      </c>
    </row>
    <row r="81" spans="1:12" x14ac:dyDescent="0.25">
      <c r="A81" s="161" t="s">
        <v>103</v>
      </c>
      <c r="B81" s="162" t="s">
        <v>103</v>
      </c>
      <c r="C81" s="163">
        <v>9742</v>
      </c>
      <c r="D81" s="163">
        <v>9469</v>
      </c>
      <c r="E81" s="163">
        <v>4866</v>
      </c>
      <c r="F81" s="163">
        <v>15081</v>
      </c>
      <c r="G81" s="163">
        <v>12574</v>
      </c>
      <c r="H81" s="163">
        <v>13374</v>
      </c>
      <c r="I81" s="163">
        <v>13019</v>
      </c>
      <c r="J81" s="178">
        <f>IFERROR(I81/H81-1,"-")</f>
        <v>-2.6544040675938407E-2</v>
      </c>
      <c r="K81" s="162">
        <f t="shared" si="30"/>
        <v>-355</v>
      </c>
      <c r="L81" s="164">
        <f t="shared" si="29"/>
        <v>8.204386848277765E-3</v>
      </c>
    </row>
    <row r="82" spans="1:12" x14ac:dyDescent="0.25">
      <c r="A82" s="161" t="s">
        <v>100</v>
      </c>
      <c r="B82" s="162" t="s">
        <v>100</v>
      </c>
      <c r="C82" s="163">
        <v>52953</v>
      </c>
      <c r="D82" s="163">
        <v>46542</v>
      </c>
      <c r="E82" s="163">
        <v>4245</v>
      </c>
      <c r="F82" s="163">
        <v>45365</v>
      </c>
      <c r="G82" s="163">
        <v>58108</v>
      </c>
      <c r="H82" s="163">
        <v>54325</v>
      </c>
      <c r="I82" s="163">
        <v>57170</v>
      </c>
      <c r="J82" s="178">
        <f>IFERROR(I82/H82-1,"-")</f>
        <v>5.2369995398067193E-2</v>
      </c>
      <c r="K82" s="162">
        <f t="shared" si="30"/>
        <v>2845</v>
      </c>
      <c r="L82" s="164">
        <f t="shared" si="29"/>
        <v>3.6027713043708415E-2</v>
      </c>
    </row>
    <row r="83" spans="1:12" x14ac:dyDescent="0.25">
      <c r="A83" s="1"/>
      <c r="B83" s="158" t="s">
        <v>107</v>
      </c>
      <c r="C83" s="159">
        <v>156886</v>
      </c>
      <c r="D83" s="159">
        <v>127090</v>
      </c>
      <c r="E83" s="159">
        <v>12318</v>
      </c>
      <c r="F83" s="159">
        <v>109629</v>
      </c>
      <c r="G83" s="159">
        <v>151167</v>
      </c>
      <c r="H83" s="159">
        <v>181970</v>
      </c>
      <c r="I83" s="159">
        <v>186436</v>
      </c>
      <c r="J83" s="177">
        <f>IFERROR(I83/H83-1,"-")</f>
        <v>2.4542507006649394E-2</v>
      </c>
      <c r="K83" s="158">
        <f t="shared" si="30"/>
        <v>4466</v>
      </c>
      <c r="L83" s="160">
        <f t="shared" si="29"/>
        <v>0.11748928999504674</v>
      </c>
    </row>
    <row r="84" spans="1:12" s="56" customFormat="1" x14ac:dyDescent="0.25">
      <c r="B84" s="162" t="s">
        <v>110</v>
      </c>
      <c r="C84" s="163">
        <v>23461</v>
      </c>
      <c r="D84" s="163">
        <v>21229</v>
      </c>
      <c r="E84" s="163">
        <v>971</v>
      </c>
      <c r="F84" s="163">
        <v>16285</v>
      </c>
      <c r="G84" s="163">
        <v>26898</v>
      </c>
      <c r="H84" s="163">
        <v>33857</v>
      </c>
      <c r="I84" s="163">
        <v>33708</v>
      </c>
      <c r="J84" s="178">
        <f t="shared" ref="J84:J91" si="31">IFERROR(I84/H84-1,"-")</f>
        <v>-4.4008624508964367E-3</v>
      </c>
      <c r="K84" s="162">
        <f t="shared" si="30"/>
        <v>-149</v>
      </c>
      <c r="L84" s="164">
        <f t="shared" si="29"/>
        <v>2.1242297556014051E-2</v>
      </c>
    </row>
    <row r="85" spans="1:12" s="56" customFormat="1" x14ac:dyDescent="0.25">
      <c r="B85" s="162" t="s">
        <v>113</v>
      </c>
      <c r="C85" s="163">
        <v>63415</v>
      </c>
      <c r="D85" s="163">
        <v>46896</v>
      </c>
      <c r="E85" s="163">
        <v>2981</v>
      </c>
      <c r="F85" s="163">
        <v>36185</v>
      </c>
      <c r="G85" s="163">
        <v>50012</v>
      </c>
      <c r="H85" s="163">
        <v>59075</v>
      </c>
      <c r="I85" s="163">
        <v>57678</v>
      </c>
      <c r="J85" s="178">
        <f t="shared" si="31"/>
        <v>-2.3647905205247621E-2</v>
      </c>
      <c r="K85" s="162">
        <f t="shared" si="30"/>
        <v>-1397</v>
      </c>
      <c r="L85" s="164">
        <f t="shared" si="29"/>
        <v>3.6347847348872031E-2</v>
      </c>
    </row>
    <row r="86" spans="1:12" x14ac:dyDescent="0.25">
      <c r="A86" s="1"/>
      <c r="B86" s="162" t="s">
        <v>116</v>
      </c>
      <c r="C86" s="163">
        <v>6437</v>
      </c>
      <c r="D86" s="163">
        <v>6810</v>
      </c>
      <c r="E86" s="163">
        <v>2822</v>
      </c>
      <c r="F86" s="163">
        <v>9214</v>
      </c>
      <c r="G86" s="163">
        <v>11948</v>
      </c>
      <c r="H86" s="163">
        <v>16483</v>
      </c>
      <c r="I86" s="163">
        <v>16502</v>
      </c>
      <c r="J86" s="178">
        <f t="shared" si="31"/>
        <v>1.152702784687154E-3</v>
      </c>
      <c r="K86" s="162">
        <f t="shared" si="30"/>
        <v>19</v>
      </c>
      <c r="L86" s="164">
        <f t="shared" si="29"/>
        <v>1.0399323432696804E-2</v>
      </c>
    </row>
    <row r="87" spans="1:12" x14ac:dyDescent="0.25">
      <c r="A87" s="1"/>
      <c r="B87" s="162" t="s">
        <v>123</v>
      </c>
      <c r="C87" s="163">
        <v>2375</v>
      </c>
      <c r="D87" s="163">
        <v>1878</v>
      </c>
      <c r="E87" s="163">
        <v>159</v>
      </c>
      <c r="F87" s="163">
        <v>3290</v>
      </c>
      <c r="G87" s="163">
        <v>2961</v>
      </c>
      <c r="H87" s="163">
        <v>4177</v>
      </c>
      <c r="I87" s="163">
        <v>5311</v>
      </c>
      <c r="J87" s="178">
        <f t="shared" si="31"/>
        <v>0.27148671295187943</v>
      </c>
      <c r="K87" s="162">
        <f t="shared" si="30"/>
        <v>1134</v>
      </c>
      <c r="L87" s="164">
        <f t="shared" si="29"/>
        <v>3.3469159344959839E-3</v>
      </c>
    </row>
    <row r="88" spans="1:12" x14ac:dyDescent="0.25">
      <c r="A88" s="1"/>
      <c r="B88" s="162" t="s">
        <v>119</v>
      </c>
      <c r="C88" s="163">
        <v>1743</v>
      </c>
      <c r="D88" s="163">
        <v>1330</v>
      </c>
      <c r="E88" s="163">
        <v>177</v>
      </c>
      <c r="F88" s="163">
        <v>1960</v>
      </c>
      <c r="G88" s="163">
        <v>1957</v>
      </c>
      <c r="H88" s="163">
        <v>2235</v>
      </c>
      <c r="I88" s="163">
        <v>2794</v>
      </c>
      <c r="J88" s="178">
        <f t="shared" si="31"/>
        <v>0.25011185682326631</v>
      </c>
      <c r="K88" s="162">
        <f t="shared" si="30"/>
        <v>559</v>
      </c>
      <c r="L88" s="164">
        <f t="shared" si="29"/>
        <v>1.7607386783998831E-3</v>
      </c>
    </row>
    <row r="89" spans="1:12" x14ac:dyDescent="0.25">
      <c r="A89" s="1"/>
      <c r="B89" s="162" t="s">
        <v>128</v>
      </c>
      <c r="C89" s="163">
        <v>5102</v>
      </c>
      <c r="D89" s="163">
        <v>4100</v>
      </c>
      <c r="E89" s="163">
        <v>53</v>
      </c>
      <c r="F89" s="163">
        <v>3299</v>
      </c>
      <c r="G89" s="163">
        <v>5519</v>
      </c>
      <c r="H89" s="163">
        <v>5064</v>
      </c>
      <c r="I89" s="163">
        <v>4998</v>
      </c>
      <c r="J89" s="178">
        <f t="shared" si="31"/>
        <v>-1.3033175355450233E-2</v>
      </c>
      <c r="K89" s="162">
        <f t="shared" si="30"/>
        <v>-66</v>
      </c>
      <c r="L89" s="164">
        <f t="shared" si="29"/>
        <v>3.1496678291491106E-3</v>
      </c>
    </row>
    <row r="90" spans="1:12" x14ac:dyDescent="0.25">
      <c r="A90" s="161" t="s">
        <v>144</v>
      </c>
      <c r="B90" s="162" t="s">
        <v>131</v>
      </c>
      <c r="C90" s="163">
        <v>7361</v>
      </c>
      <c r="D90" s="163">
        <v>6540</v>
      </c>
      <c r="E90" s="163">
        <v>279</v>
      </c>
      <c r="F90" s="163">
        <v>3026</v>
      </c>
      <c r="G90" s="163">
        <v>5540</v>
      </c>
      <c r="H90" s="163">
        <v>6471</v>
      </c>
      <c r="I90" s="163">
        <v>4639</v>
      </c>
      <c r="J90" s="178">
        <f t="shared" si="31"/>
        <v>-0.2831092566836656</v>
      </c>
      <c r="K90" s="162">
        <f t="shared" si="30"/>
        <v>-1832</v>
      </c>
      <c r="L90" s="164">
        <f t="shared" si="29"/>
        <v>2.9234311843582884E-3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46992</v>
      </c>
      <c r="D91" s="168">
        <f t="shared" ref="D91:I91" si="33">D83-SUM(D84:D90)</f>
        <v>38307</v>
      </c>
      <c r="E91" s="168">
        <f t="shared" si="33"/>
        <v>4876</v>
      </c>
      <c r="F91" s="168">
        <f t="shared" si="33"/>
        <v>36370</v>
      </c>
      <c r="G91" s="168">
        <f t="shared" si="33"/>
        <v>46332</v>
      </c>
      <c r="H91" s="168">
        <f t="shared" si="33"/>
        <v>54608</v>
      </c>
      <c r="I91" s="168">
        <f t="shared" si="33"/>
        <v>60806</v>
      </c>
      <c r="J91" s="179">
        <f t="shared" si="31"/>
        <v>0.11349985350131853</v>
      </c>
      <c r="K91" s="167">
        <f>I91-H91</f>
        <v>6198</v>
      </c>
      <c r="L91" s="169">
        <f t="shared" si="29"/>
        <v>3.8319068031060589E-2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15621</v>
      </c>
      <c r="D93" s="175">
        <v>13511</v>
      </c>
      <c r="E93" s="175">
        <v>4972</v>
      </c>
      <c r="F93" s="175">
        <v>13259</v>
      </c>
      <c r="G93" s="175">
        <v>17148</v>
      </c>
      <c r="H93" s="175">
        <v>16173</v>
      </c>
      <c r="I93" s="175">
        <v>15767</v>
      </c>
      <c r="J93" s="176">
        <f>IFERROR(I93/H93-1,"-")</f>
        <v>-2.5103567674519267E-2</v>
      </c>
      <c r="K93" s="175">
        <f>I93-H93</f>
        <v>-406</v>
      </c>
      <c r="L93" s="176">
        <f t="shared" ref="L93:L105" si="34">I93/I$9</f>
        <v>9.9361369872336992E-3</v>
      </c>
    </row>
    <row r="94" spans="1:12" x14ac:dyDescent="0.25">
      <c r="A94" s="1" t="s">
        <v>96</v>
      </c>
      <c r="B94" s="158" t="s">
        <v>97</v>
      </c>
      <c r="C94" s="159">
        <v>8792</v>
      </c>
      <c r="D94" s="159">
        <v>7669</v>
      </c>
      <c r="E94" s="159">
        <v>2785</v>
      </c>
      <c r="F94" s="159">
        <v>6936</v>
      </c>
      <c r="G94" s="159">
        <v>9786</v>
      </c>
      <c r="H94" s="159">
        <v>7188</v>
      </c>
      <c r="I94" s="159">
        <v>7442</v>
      </c>
      <c r="J94" s="177">
        <f>IFERROR(I94/H94-1,"-")</f>
        <v>3.5336672231496946E-2</v>
      </c>
      <c r="K94" s="158">
        <f t="shared" ref="K94:K104" si="35">I94-H94</f>
        <v>254</v>
      </c>
      <c r="L94" s="160">
        <f t="shared" si="34"/>
        <v>4.6898415335189436E-3</v>
      </c>
    </row>
    <row r="95" spans="1:12" x14ac:dyDescent="0.25">
      <c r="A95" s="161" t="s">
        <v>103</v>
      </c>
      <c r="B95" s="162" t="s">
        <v>103</v>
      </c>
      <c r="C95" s="163">
        <v>4283</v>
      </c>
      <c r="D95" s="163">
        <v>4352</v>
      </c>
      <c r="E95" s="163">
        <v>1627</v>
      </c>
      <c r="F95" s="163">
        <v>3274</v>
      </c>
      <c r="G95" s="163">
        <v>2632</v>
      </c>
      <c r="H95" s="163">
        <v>1804</v>
      </c>
      <c r="I95" s="163">
        <v>2212</v>
      </c>
      <c r="J95" s="178">
        <f>IFERROR(I95/H95-1,"-")</f>
        <v>0.22616407982261633</v>
      </c>
      <c r="K95" s="162">
        <f t="shared" si="35"/>
        <v>408</v>
      </c>
      <c r="L95" s="164">
        <f t="shared" si="34"/>
        <v>1.3939706358699145E-3</v>
      </c>
    </row>
    <row r="96" spans="1:12" x14ac:dyDescent="0.25">
      <c r="A96" s="161" t="s">
        <v>100</v>
      </c>
      <c r="B96" s="162" t="s">
        <v>100</v>
      </c>
      <c r="C96" s="163">
        <v>4509</v>
      </c>
      <c r="D96" s="163">
        <v>3317</v>
      </c>
      <c r="E96" s="163">
        <v>1158</v>
      </c>
      <c r="F96" s="163">
        <v>3662</v>
      </c>
      <c r="G96" s="163">
        <v>7154</v>
      </c>
      <c r="H96" s="163">
        <v>5384</v>
      </c>
      <c r="I96" s="163">
        <v>5230</v>
      </c>
      <c r="J96" s="178">
        <f>IFERROR(I96/H96-1,"-")</f>
        <v>-2.8603268945022298E-2</v>
      </c>
      <c r="K96" s="162">
        <f t="shared" si="35"/>
        <v>-154</v>
      </c>
      <c r="L96" s="164">
        <f t="shared" si="34"/>
        <v>3.2958708976490295E-3</v>
      </c>
    </row>
    <row r="97" spans="1:12" x14ac:dyDescent="0.25">
      <c r="A97" s="1"/>
      <c r="B97" s="158" t="s">
        <v>107</v>
      </c>
      <c r="C97" s="159">
        <v>6829</v>
      </c>
      <c r="D97" s="159">
        <v>5842</v>
      </c>
      <c r="E97" s="159">
        <v>2187</v>
      </c>
      <c r="F97" s="159">
        <v>6323</v>
      </c>
      <c r="G97" s="159">
        <v>7362</v>
      </c>
      <c r="H97" s="159">
        <v>8985</v>
      </c>
      <c r="I97" s="159">
        <v>8325</v>
      </c>
      <c r="J97" s="177">
        <f>IFERROR(I97/H97-1,"-")</f>
        <v>-7.345575959933226E-2</v>
      </c>
      <c r="K97" s="158">
        <f t="shared" si="35"/>
        <v>-660</v>
      </c>
      <c r="L97" s="160">
        <f t="shared" si="34"/>
        <v>5.2462954537147556E-3</v>
      </c>
    </row>
    <row r="98" spans="1:12" s="56" customFormat="1" x14ac:dyDescent="0.25">
      <c r="B98" s="162" t="s">
        <v>110</v>
      </c>
      <c r="C98" s="163">
        <v>1094</v>
      </c>
      <c r="D98" s="163">
        <v>1092</v>
      </c>
      <c r="E98" s="163">
        <v>84</v>
      </c>
      <c r="F98" s="163">
        <v>1031</v>
      </c>
      <c r="G98" s="163">
        <v>1281</v>
      </c>
      <c r="H98" s="163">
        <v>1485</v>
      </c>
      <c r="I98" s="163">
        <v>1279</v>
      </c>
      <c r="J98" s="178">
        <f t="shared" ref="J98:J105" si="36">IFERROR(I98/H98-1,"-")</f>
        <v>-0.13872053872053869</v>
      </c>
      <c r="K98" s="162">
        <f t="shared" si="35"/>
        <v>-206</v>
      </c>
      <c r="L98" s="164">
        <f t="shared" si="34"/>
        <v>8.0600743366981043E-4</v>
      </c>
    </row>
    <row r="99" spans="1:12" s="56" customFormat="1" x14ac:dyDescent="0.25">
      <c r="B99" s="162" t="s">
        <v>113</v>
      </c>
      <c r="C99" s="163">
        <v>1750</v>
      </c>
      <c r="D99" s="163">
        <v>1303</v>
      </c>
      <c r="E99" s="163">
        <v>389</v>
      </c>
      <c r="F99" s="163">
        <v>1342</v>
      </c>
      <c r="G99" s="163">
        <v>1580</v>
      </c>
      <c r="H99" s="163">
        <v>2034</v>
      </c>
      <c r="I99" s="163">
        <v>1815</v>
      </c>
      <c r="J99" s="178">
        <f t="shared" si="36"/>
        <v>-0.10766961651917406</v>
      </c>
      <c r="K99" s="162">
        <f t="shared" si="35"/>
        <v>-219</v>
      </c>
      <c r="L99" s="164">
        <f t="shared" si="34"/>
        <v>1.1437869367558295E-3</v>
      </c>
    </row>
    <row r="100" spans="1:12" x14ac:dyDescent="0.25">
      <c r="A100" s="1"/>
      <c r="B100" s="162" t="s">
        <v>116</v>
      </c>
      <c r="C100" s="163">
        <v>1208</v>
      </c>
      <c r="D100" s="163">
        <v>1217</v>
      </c>
      <c r="E100" s="163">
        <v>976</v>
      </c>
      <c r="F100" s="163">
        <v>1168</v>
      </c>
      <c r="G100" s="163">
        <v>1381</v>
      </c>
      <c r="H100" s="163">
        <v>1389</v>
      </c>
      <c r="I100" s="163">
        <v>1378</v>
      </c>
      <c r="J100" s="178">
        <f t="shared" si="36"/>
        <v>-7.9193664506839179E-3</v>
      </c>
      <c r="K100" s="162">
        <f t="shared" si="35"/>
        <v>-11</v>
      </c>
      <c r="L100" s="164">
        <f t="shared" si="34"/>
        <v>8.6839581203831029E-4</v>
      </c>
    </row>
    <row r="101" spans="1:12" x14ac:dyDescent="0.25">
      <c r="A101" s="1"/>
      <c r="B101" s="162" t="s">
        <v>123</v>
      </c>
      <c r="C101" s="163">
        <v>250</v>
      </c>
      <c r="D101" s="163">
        <v>278</v>
      </c>
      <c r="E101" s="163">
        <v>38</v>
      </c>
      <c r="F101" s="163">
        <v>428</v>
      </c>
      <c r="G101" s="163">
        <v>420</v>
      </c>
      <c r="H101" s="163">
        <v>489</v>
      </c>
      <c r="I101" s="163">
        <v>446</v>
      </c>
      <c r="J101" s="178">
        <f t="shared" si="36"/>
        <v>-8.7934560327198374E-2</v>
      </c>
      <c r="K101" s="162">
        <f t="shared" si="35"/>
        <v>-43</v>
      </c>
      <c r="L101" s="164">
        <f t="shared" si="34"/>
        <v>2.8106279547829202E-4</v>
      </c>
    </row>
    <row r="102" spans="1:12" x14ac:dyDescent="0.25">
      <c r="A102" s="1"/>
      <c r="B102" s="162" t="s">
        <v>119</v>
      </c>
      <c r="C102" s="163">
        <v>211</v>
      </c>
      <c r="D102" s="163">
        <v>141</v>
      </c>
      <c r="E102" s="163">
        <v>52</v>
      </c>
      <c r="F102" s="163">
        <v>276</v>
      </c>
      <c r="G102" s="163">
        <v>197</v>
      </c>
      <c r="H102" s="163">
        <v>387</v>
      </c>
      <c r="I102" s="163">
        <v>362</v>
      </c>
      <c r="J102" s="178">
        <f t="shared" si="36"/>
        <v>-6.4599483204134334E-2</v>
      </c>
      <c r="K102" s="162">
        <f t="shared" si="35"/>
        <v>-25</v>
      </c>
      <c r="L102" s="164">
        <f t="shared" si="34"/>
        <v>2.2812720171108006E-4</v>
      </c>
    </row>
    <row r="103" spans="1:12" x14ac:dyDescent="0.25">
      <c r="A103" s="1"/>
      <c r="B103" s="162" t="s">
        <v>128</v>
      </c>
      <c r="C103" s="163">
        <v>104</v>
      </c>
      <c r="D103" s="163">
        <v>125</v>
      </c>
      <c r="E103" s="163">
        <v>10</v>
      </c>
      <c r="F103" s="163">
        <v>159</v>
      </c>
      <c r="G103" s="163">
        <v>70</v>
      </c>
      <c r="H103" s="163">
        <v>115</v>
      </c>
      <c r="I103" s="163">
        <v>110</v>
      </c>
      <c r="J103" s="178">
        <f t="shared" si="36"/>
        <v>-4.3478260869565188E-2</v>
      </c>
      <c r="K103" s="162">
        <f t="shared" si="35"/>
        <v>-5</v>
      </c>
      <c r="L103" s="164">
        <f t="shared" si="34"/>
        <v>6.9320420409444216E-5</v>
      </c>
    </row>
    <row r="104" spans="1:12" x14ac:dyDescent="0.25">
      <c r="A104" s="161" t="s">
        <v>144</v>
      </c>
      <c r="B104" s="162" t="s">
        <v>131</v>
      </c>
      <c r="C104" s="163">
        <v>92</v>
      </c>
      <c r="D104" s="163">
        <v>70</v>
      </c>
      <c r="E104" s="163">
        <v>18</v>
      </c>
      <c r="F104" s="163">
        <v>69</v>
      </c>
      <c r="G104" s="163">
        <v>119</v>
      </c>
      <c r="H104" s="163">
        <v>282</v>
      </c>
      <c r="I104" s="163">
        <v>125</v>
      </c>
      <c r="J104" s="178">
        <f t="shared" si="36"/>
        <v>-0.55673758865248235</v>
      </c>
      <c r="K104" s="162">
        <f t="shared" si="35"/>
        <v>-157</v>
      </c>
      <c r="L104" s="164">
        <f t="shared" si="34"/>
        <v>7.8773205010732064E-5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2120</v>
      </c>
      <c r="D105" s="168">
        <f t="shared" ref="D105:I105" si="38">D97-SUM(D98:D104)</f>
        <v>1616</v>
      </c>
      <c r="E105" s="168">
        <f t="shared" si="38"/>
        <v>620</v>
      </c>
      <c r="F105" s="168">
        <f t="shared" si="38"/>
        <v>1850</v>
      </c>
      <c r="G105" s="168">
        <f t="shared" si="38"/>
        <v>2314</v>
      </c>
      <c r="H105" s="168">
        <f t="shared" si="38"/>
        <v>2804</v>
      </c>
      <c r="I105" s="168">
        <f t="shared" si="38"/>
        <v>2810</v>
      </c>
      <c r="J105" s="179">
        <f t="shared" si="36"/>
        <v>2.1398002853068032E-3</v>
      </c>
      <c r="K105" s="167">
        <f>I105-H105</f>
        <v>6</v>
      </c>
      <c r="L105" s="169">
        <f t="shared" si="34"/>
        <v>1.7708216486412567E-3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44424</v>
      </c>
      <c r="D107" s="175">
        <v>44636</v>
      </c>
      <c r="E107" s="175">
        <v>9175</v>
      </c>
      <c r="F107" s="175">
        <v>55125</v>
      </c>
      <c r="G107" s="175">
        <v>65883</v>
      </c>
      <c r="H107" s="175">
        <v>66247</v>
      </c>
      <c r="I107" s="175">
        <v>69978</v>
      </c>
      <c r="J107" s="176">
        <f>IFERROR(I107/H107-1,"-")</f>
        <v>5.6319531450480742E-2</v>
      </c>
      <c r="K107" s="175">
        <f>I107-H107</f>
        <v>3731</v>
      </c>
      <c r="L107" s="176">
        <f t="shared" ref="L107:L119" si="39">I107/I$9</f>
        <v>4.4099130721928066E-2</v>
      </c>
    </row>
    <row r="108" spans="1:12" x14ac:dyDescent="0.25">
      <c r="A108" s="1" t="s">
        <v>96</v>
      </c>
      <c r="B108" s="158" t="s">
        <v>97</v>
      </c>
      <c r="C108" s="159">
        <v>4834</v>
      </c>
      <c r="D108" s="159">
        <v>9051</v>
      </c>
      <c r="E108" s="159">
        <v>4079</v>
      </c>
      <c r="F108" s="159">
        <v>8076</v>
      </c>
      <c r="G108" s="159">
        <v>9902</v>
      </c>
      <c r="H108" s="159">
        <v>8769</v>
      </c>
      <c r="I108" s="159">
        <v>9374</v>
      </c>
      <c r="J108" s="177">
        <f>IFERROR(I108/H108-1,"-")</f>
        <v>6.8993043676587984E-2</v>
      </c>
      <c r="K108" s="158">
        <f t="shared" ref="K108:K118" si="40">I108-H108</f>
        <v>605</v>
      </c>
      <c r="L108" s="160">
        <f t="shared" si="39"/>
        <v>5.9073601901648192E-3</v>
      </c>
    </row>
    <row r="109" spans="1:12" x14ac:dyDescent="0.25">
      <c r="A109" s="161" t="s">
        <v>103</v>
      </c>
      <c r="B109" s="162" t="s">
        <v>103</v>
      </c>
      <c r="C109" s="163">
        <v>1488</v>
      </c>
      <c r="D109" s="163">
        <v>1581</v>
      </c>
      <c r="E109" s="163">
        <v>3931</v>
      </c>
      <c r="F109" s="163">
        <v>3690</v>
      </c>
      <c r="G109" s="163">
        <v>3193</v>
      </c>
      <c r="H109" s="163">
        <v>2294</v>
      </c>
      <c r="I109" s="163">
        <v>2623</v>
      </c>
      <c r="J109" s="178">
        <f>IFERROR(I109/H109-1,"-")</f>
        <v>0.14341761115954665</v>
      </c>
      <c r="K109" s="162">
        <f t="shared" si="40"/>
        <v>329</v>
      </c>
      <c r="L109" s="164">
        <f t="shared" si="39"/>
        <v>1.6529769339452016E-3</v>
      </c>
    </row>
    <row r="110" spans="1:12" x14ac:dyDescent="0.25">
      <c r="A110" s="161" t="s">
        <v>100</v>
      </c>
      <c r="B110" s="162" t="s">
        <v>100</v>
      </c>
      <c r="C110" s="163">
        <v>3346</v>
      </c>
      <c r="D110" s="163">
        <v>7470</v>
      </c>
      <c r="E110" s="163">
        <v>148</v>
      </c>
      <c r="F110" s="163">
        <v>4386</v>
      </c>
      <c r="G110" s="163">
        <v>6709</v>
      </c>
      <c r="H110" s="163">
        <v>6475</v>
      </c>
      <c r="I110" s="163">
        <v>6751</v>
      </c>
      <c r="J110" s="178">
        <f>IFERROR(I110/H110-1,"-")</f>
        <v>4.2625482625482602E-2</v>
      </c>
      <c r="K110" s="162">
        <f t="shared" si="40"/>
        <v>276</v>
      </c>
      <c r="L110" s="164">
        <f t="shared" si="39"/>
        <v>4.2543832562196172E-3</v>
      </c>
    </row>
    <row r="111" spans="1:12" x14ac:dyDescent="0.25">
      <c r="A111" s="1"/>
      <c r="B111" s="158" t="s">
        <v>107</v>
      </c>
      <c r="C111" s="159">
        <v>39590</v>
      </c>
      <c r="D111" s="159">
        <v>35585</v>
      </c>
      <c r="E111" s="159">
        <v>5096</v>
      </c>
      <c r="F111" s="159">
        <v>47049</v>
      </c>
      <c r="G111" s="159">
        <v>55981</v>
      </c>
      <c r="H111" s="159">
        <v>57478</v>
      </c>
      <c r="I111" s="159">
        <v>60604</v>
      </c>
      <c r="J111" s="177">
        <f>IFERROR(I111/H111-1,"-")</f>
        <v>5.4386025957757766E-2</v>
      </c>
      <c r="K111" s="158">
        <f t="shared" si="40"/>
        <v>3126</v>
      </c>
      <c r="L111" s="160">
        <f t="shared" si="39"/>
        <v>3.8191770531763244E-2</v>
      </c>
    </row>
    <row r="112" spans="1:12" s="56" customFormat="1" x14ac:dyDescent="0.25">
      <c r="B112" s="162" t="s">
        <v>110</v>
      </c>
      <c r="C112" s="163">
        <v>20062</v>
      </c>
      <c r="D112" s="163">
        <v>19611</v>
      </c>
      <c r="E112" s="163">
        <v>1752</v>
      </c>
      <c r="F112" s="163">
        <v>24016</v>
      </c>
      <c r="G112" s="163">
        <v>33574</v>
      </c>
      <c r="H112" s="163">
        <v>32465</v>
      </c>
      <c r="I112" s="163">
        <v>32657</v>
      </c>
      <c r="J112" s="178">
        <f t="shared" ref="J112:J119" si="41">IFERROR(I112/H112-1,"-")</f>
        <v>5.9140612967811812E-3</v>
      </c>
      <c r="K112" s="162">
        <f t="shared" si="40"/>
        <v>192</v>
      </c>
      <c r="L112" s="164">
        <f t="shared" si="39"/>
        <v>2.0579972448283815E-2</v>
      </c>
    </row>
    <row r="113" spans="1:12" s="56" customFormat="1" x14ac:dyDescent="0.25">
      <c r="B113" s="162" t="s">
        <v>113</v>
      </c>
      <c r="C113" s="163">
        <v>4437</v>
      </c>
      <c r="D113" s="163">
        <v>2289</v>
      </c>
      <c r="E113" s="163">
        <v>1081</v>
      </c>
      <c r="F113" s="163">
        <v>3073</v>
      </c>
      <c r="G113" s="163">
        <v>3175</v>
      </c>
      <c r="H113" s="163">
        <v>3146</v>
      </c>
      <c r="I113" s="163">
        <v>3398</v>
      </c>
      <c r="J113" s="178">
        <f t="shared" si="41"/>
        <v>8.0101716465352801E-2</v>
      </c>
      <c r="K113" s="162">
        <f t="shared" si="40"/>
        <v>252</v>
      </c>
      <c r="L113" s="164">
        <f t="shared" si="39"/>
        <v>2.1413708050117405E-3</v>
      </c>
    </row>
    <row r="114" spans="1:12" x14ac:dyDescent="0.25">
      <c r="A114" s="1"/>
      <c r="B114" s="162" t="s">
        <v>116</v>
      </c>
      <c r="C114" s="163">
        <v>4246</v>
      </c>
      <c r="D114" s="163">
        <v>1751</v>
      </c>
      <c r="E114" s="163">
        <v>1127</v>
      </c>
      <c r="F114" s="163">
        <v>3214</v>
      </c>
      <c r="G114" s="163">
        <v>4891</v>
      </c>
      <c r="H114" s="163">
        <v>3394</v>
      </c>
      <c r="I114" s="163">
        <v>4505</v>
      </c>
      <c r="J114" s="178">
        <f t="shared" si="41"/>
        <v>0.32734236888627</v>
      </c>
      <c r="K114" s="162">
        <f t="shared" si="40"/>
        <v>1111</v>
      </c>
      <c r="L114" s="164">
        <f t="shared" si="39"/>
        <v>2.8389863085867837E-3</v>
      </c>
    </row>
    <row r="115" spans="1:12" x14ac:dyDescent="0.25">
      <c r="A115" s="1"/>
      <c r="B115" s="162" t="s">
        <v>123</v>
      </c>
      <c r="C115" s="163">
        <v>1037</v>
      </c>
      <c r="D115" s="163">
        <v>686</v>
      </c>
      <c r="E115" s="163">
        <v>58</v>
      </c>
      <c r="F115" s="163">
        <v>2491</v>
      </c>
      <c r="G115" s="163">
        <v>2074</v>
      </c>
      <c r="H115" s="163">
        <v>2394</v>
      </c>
      <c r="I115" s="163">
        <v>2476</v>
      </c>
      <c r="J115" s="178">
        <f t="shared" si="41"/>
        <v>3.4252297410192201E-2</v>
      </c>
      <c r="K115" s="162">
        <f t="shared" si="40"/>
        <v>82</v>
      </c>
      <c r="L115" s="164">
        <f t="shared" si="39"/>
        <v>1.5603396448525806E-3</v>
      </c>
    </row>
    <row r="116" spans="1:12" x14ac:dyDescent="0.25">
      <c r="A116" s="1"/>
      <c r="B116" s="162" t="s">
        <v>119</v>
      </c>
      <c r="C116" s="163">
        <v>1118</v>
      </c>
      <c r="D116" s="163">
        <v>1071</v>
      </c>
      <c r="E116" s="163">
        <v>91</v>
      </c>
      <c r="F116" s="163">
        <v>2048</v>
      </c>
      <c r="G116" s="163">
        <v>1871</v>
      </c>
      <c r="H116" s="163">
        <v>1988</v>
      </c>
      <c r="I116" s="163">
        <v>1849</v>
      </c>
      <c r="J116" s="178">
        <f t="shared" si="41"/>
        <v>-6.991951710261568E-2</v>
      </c>
      <c r="K116" s="162">
        <f t="shared" si="40"/>
        <v>-139</v>
      </c>
      <c r="L116" s="164">
        <f t="shared" si="39"/>
        <v>1.1652132485187486E-3</v>
      </c>
    </row>
    <row r="117" spans="1:12" x14ac:dyDescent="0.25">
      <c r="A117" s="1"/>
      <c r="B117" s="162" t="s">
        <v>128</v>
      </c>
      <c r="C117" s="163">
        <v>457</v>
      </c>
      <c r="D117" s="163">
        <v>440</v>
      </c>
      <c r="E117" s="163">
        <v>0</v>
      </c>
      <c r="F117" s="163">
        <v>466</v>
      </c>
      <c r="G117" s="163">
        <v>717</v>
      </c>
      <c r="H117" s="163">
        <v>1069</v>
      </c>
      <c r="I117" s="163">
        <v>810</v>
      </c>
      <c r="J117" s="178">
        <f t="shared" si="41"/>
        <v>-0.2422825070159027</v>
      </c>
      <c r="K117" s="162">
        <f t="shared" si="40"/>
        <v>-259</v>
      </c>
      <c r="L117" s="164">
        <f t="shared" si="39"/>
        <v>5.104503684695438E-4</v>
      </c>
    </row>
    <row r="118" spans="1:12" x14ac:dyDescent="0.25">
      <c r="A118" s="161" t="s">
        <v>144</v>
      </c>
      <c r="B118" s="162" t="s">
        <v>131</v>
      </c>
      <c r="C118" s="163">
        <v>891</v>
      </c>
      <c r="D118" s="163">
        <v>1160</v>
      </c>
      <c r="E118" s="163">
        <v>0</v>
      </c>
      <c r="F118" s="163">
        <v>696</v>
      </c>
      <c r="G118" s="163">
        <v>517</v>
      </c>
      <c r="H118" s="163">
        <v>1269</v>
      </c>
      <c r="I118" s="163">
        <v>696</v>
      </c>
      <c r="J118" s="178">
        <f t="shared" si="41"/>
        <v>-0.45153664302600471</v>
      </c>
      <c r="K118" s="162">
        <f t="shared" si="40"/>
        <v>-573</v>
      </c>
      <c r="L118" s="164">
        <f t="shared" si="39"/>
        <v>4.3860920549975612E-4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7342</v>
      </c>
      <c r="D119" s="168">
        <f t="shared" ref="D119:I119" si="43">D111-SUM(D112:D118)</f>
        <v>8577</v>
      </c>
      <c r="E119" s="168">
        <f t="shared" si="43"/>
        <v>987</v>
      </c>
      <c r="F119" s="168">
        <f t="shared" si="43"/>
        <v>11045</v>
      </c>
      <c r="G119" s="168">
        <f t="shared" si="43"/>
        <v>9162</v>
      </c>
      <c r="H119" s="168">
        <f t="shared" si="43"/>
        <v>11753</v>
      </c>
      <c r="I119" s="168">
        <f t="shared" si="43"/>
        <v>14213</v>
      </c>
      <c r="J119" s="179">
        <f t="shared" si="41"/>
        <v>0.20930826172041184</v>
      </c>
      <c r="K119" s="167">
        <f>I119-H119</f>
        <v>2460</v>
      </c>
      <c r="L119" s="169">
        <f t="shared" si="39"/>
        <v>8.9568285025402785E-3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66614</v>
      </c>
      <c r="D121" s="175">
        <v>55825</v>
      </c>
      <c r="E121" s="175">
        <v>23605</v>
      </c>
      <c r="F121" s="175">
        <v>54074</v>
      </c>
      <c r="G121" s="175">
        <v>75037</v>
      </c>
      <c r="H121" s="175">
        <v>73283</v>
      </c>
      <c r="I121" s="175">
        <v>80448</v>
      </c>
      <c r="J121" s="176">
        <f>IFERROR(I121/H121-1,"-")</f>
        <v>9.7771652361393402E-2</v>
      </c>
      <c r="K121" s="175">
        <f>I121-H121</f>
        <v>7165</v>
      </c>
      <c r="L121" s="176">
        <f t="shared" ref="L121:L133" si="44">I121/I$9</f>
        <v>5.0697174373626981E-2</v>
      </c>
    </row>
    <row r="122" spans="1:12" x14ac:dyDescent="0.25">
      <c r="A122" s="1" t="s">
        <v>96</v>
      </c>
      <c r="B122" s="158" t="s">
        <v>97</v>
      </c>
      <c r="C122" s="159">
        <v>30598</v>
      </c>
      <c r="D122" s="159">
        <v>28023</v>
      </c>
      <c r="E122" s="159">
        <v>14052</v>
      </c>
      <c r="F122" s="159">
        <v>28088</v>
      </c>
      <c r="G122" s="159">
        <v>39118</v>
      </c>
      <c r="H122" s="159">
        <v>37803</v>
      </c>
      <c r="I122" s="159">
        <v>42901</v>
      </c>
      <c r="J122" s="177">
        <f>IFERROR(I122/H122-1,"-")</f>
        <v>0.13485702192947646</v>
      </c>
      <c r="K122" s="158">
        <f t="shared" ref="K122:K132" si="45">I122-H122</f>
        <v>5098</v>
      </c>
      <c r="L122" s="160">
        <f t="shared" si="44"/>
        <v>2.7035594145323329E-2</v>
      </c>
    </row>
    <row r="123" spans="1:12" x14ac:dyDescent="0.25">
      <c r="A123" s="161" t="s">
        <v>103</v>
      </c>
      <c r="B123" s="162" t="s">
        <v>103</v>
      </c>
      <c r="C123" s="163">
        <v>13892</v>
      </c>
      <c r="D123" s="163">
        <v>14178</v>
      </c>
      <c r="E123" s="163">
        <v>7605</v>
      </c>
      <c r="F123" s="163">
        <v>12261</v>
      </c>
      <c r="G123" s="163">
        <v>17699</v>
      </c>
      <c r="H123" s="163">
        <v>16732</v>
      </c>
      <c r="I123" s="163">
        <v>19747</v>
      </c>
      <c r="J123" s="178">
        <f>IFERROR(I123/H123-1,"-")</f>
        <v>0.18019364092756396</v>
      </c>
      <c r="K123" s="162">
        <f t="shared" si="45"/>
        <v>3015</v>
      </c>
      <c r="L123" s="164">
        <f t="shared" si="44"/>
        <v>1.2444275834775408E-2</v>
      </c>
    </row>
    <row r="124" spans="1:12" x14ac:dyDescent="0.25">
      <c r="A124" s="161" t="s">
        <v>100</v>
      </c>
      <c r="B124" s="162" t="s">
        <v>100</v>
      </c>
      <c r="C124" s="163">
        <v>16706</v>
      </c>
      <c r="D124" s="163">
        <v>13845</v>
      </c>
      <c r="E124" s="163">
        <v>6447</v>
      </c>
      <c r="F124" s="163">
        <v>15827</v>
      </c>
      <c r="G124" s="163">
        <v>21419</v>
      </c>
      <c r="H124" s="163">
        <v>21071</v>
      </c>
      <c r="I124" s="163">
        <v>23154</v>
      </c>
      <c r="J124" s="178">
        <f>IFERROR(I124/H124-1,"-")</f>
        <v>9.8856247923686524E-2</v>
      </c>
      <c r="K124" s="162">
        <f t="shared" si="45"/>
        <v>2083</v>
      </c>
      <c r="L124" s="164">
        <f t="shared" si="44"/>
        <v>1.4591318310547921E-2</v>
      </c>
    </row>
    <row r="125" spans="1:12" x14ac:dyDescent="0.25">
      <c r="A125" s="1"/>
      <c r="B125" s="158" t="s">
        <v>107</v>
      </c>
      <c r="C125" s="159">
        <v>36016</v>
      </c>
      <c r="D125" s="159">
        <v>27802</v>
      </c>
      <c r="E125" s="159">
        <v>9553</v>
      </c>
      <c r="F125" s="159">
        <v>25986</v>
      </c>
      <c r="G125" s="159">
        <v>35919</v>
      </c>
      <c r="H125" s="159">
        <v>35480</v>
      </c>
      <c r="I125" s="159">
        <v>37547</v>
      </c>
      <c r="J125" s="177">
        <f>IFERROR(I125/H125-1,"-")</f>
        <v>5.8258173618940257E-2</v>
      </c>
      <c r="K125" s="158">
        <f t="shared" si="45"/>
        <v>2067</v>
      </c>
      <c r="L125" s="160">
        <f t="shared" si="44"/>
        <v>2.3661580228303655E-2</v>
      </c>
    </row>
    <row r="126" spans="1:12" s="56" customFormat="1" x14ac:dyDescent="0.25">
      <c r="B126" s="162" t="s">
        <v>110</v>
      </c>
      <c r="C126" s="163">
        <v>4042</v>
      </c>
      <c r="D126" s="163">
        <v>3076</v>
      </c>
      <c r="E126" s="163">
        <v>279</v>
      </c>
      <c r="F126" s="163">
        <v>2750</v>
      </c>
      <c r="G126" s="163">
        <v>4371</v>
      </c>
      <c r="H126" s="163">
        <v>4588</v>
      </c>
      <c r="I126" s="163">
        <v>4181</v>
      </c>
      <c r="J126" s="178">
        <f t="shared" ref="J126:J133" si="46">IFERROR(I126/H126-1,"-")</f>
        <v>-8.8709677419354871E-2</v>
      </c>
      <c r="K126" s="162">
        <f t="shared" si="45"/>
        <v>-407</v>
      </c>
      <c r="L126" s="164">
        <f t="shared" si="44"/>
        <v>2.634806161198966E-3</v>
      </c>
    </row>
    <row r="127" spans="1:12" s="56" customFormat="1" x14ac:dyDescent="0.25">
      <c r="B127" s="162" t="s">
        <v>113</v>
      </c>
      <c r="C127" s="163">
        <v>4324</v>
      </c>
      <c r="D127" s="163">
        <v>3190</v>
      </c>
      <c r="E127" s="163">
        <v>1100</v>
      </c>
      <c r="F127" s="163">
        <v>3307</v>
      </c>
      <c r="G127" s="163">
        <v>5986</v>
      </c>
      <c r="H127" s="163">
        <v>5783</v>
      </c>
      <c r="I127" s="163">
        <v>6587</v>
      </c>
      <c r="J127" s="178">
        <f t="shared" si="46"/>
        <v>0.13902818606259726</v>
      </c>
      <c r="K127" s="162">
        <f t="shared" si="45"/>
        <v>804</v>
      </c>
      <c r="L127" s="164">
        <f t="shared" si="44"/>
        <v>4.1510328112455367E-3</v>
      </c>
    </row>
    <row r="128" spans="1:12" x14ac:dyDescent="0.25">
      <c r="A128" s="1"/>
      <c r="B128" s="162" t="s">
        <v>116</v>
      </c>
      <c r="C128" s="163">
        <v>2234</v>
      </c>
      <c r="D128" s="163">
        <v>2062</v>
      </c>
      <c r="E128" s="163">
        <v>1200</v>
      </c>
      <c r="F128" s="163">
        <v>2618</v>
      </c>
      <c r="G128" s="163">
        <v>3047</v>
      </c>
      <c r="H128" s="163">
        <v>2759</v>
      </c>
      <c r="I128" s="163">
        <v>2818</v>
      </c>
      <c r="J128" s="178">
        <f t="shared" si="46"/>
        <v>2.1384559623051747E-2</v>
      </c>
      <c r="K128" s="162">
        <f t="shared" si="45"/>
        <v>59</v>
      </c>
      <c r="L128" s="164">
        <f t="shared" si="44"/>
        <v>1.7758631337619435E-3</v>
      </c>
    </row>
    <row r="129" spans="1:12" x14ac:dyDescent="0.25">
      <c r="A129" s="1"/>
      <c r="B129" s="162" t="s">
        <v>123</v>
      </c>
      <c r="C129" s="163">
        <v>661</v>
      </c>
      <c r="D129" s="163">
        <v>560</v>
      </c>
      <c r="E129" s="163">
        <v>135</v>
      </c>
      <c r="F129" s="163">
        <v>810</v>
      </c>
      <c r="G129" s="163">
        <v>874</v>
      </c>
      <c r="H129" s="163">
        <v>876</v>
      </c>
      <c r="I129" s="163">
        <v>1009</v>
      </c>
      <c r="J129" s="178">
        <f t="shared" si="46"/>
        <v>0.15182648401826482</v>
      </c>
      <c r="K129" s="162">
        <f t="shared" si="45"/>
        <v>133</v>
      </c>
      <c r="L129" s="164">
        <f t="shared" si="44"/>
        <v>6.3585731084662923E-4</v>
      </c>
    </row>
    <row r="130" spans="1:12" x14ac:dyDescent="0.25">
      <c r="A130" s="1"/>
      <c r="B130" s="162" t="s">
        <v>119</v>
      </c>
      <c r="C130" s="163">
        <v>452</v>
      </c>
      <c r="D130" s="163">
        <v>480</v>
      </c>
      <c r="E130" s="163">
        <v>120</v>
      </c>
      <c r="F130" s="163">
        <v>588</v>
      </c>
      <c r="G130" s="163">
        <v>685</v>
      </c>
      <c r="H130" s="163">
        <v>699</v>
      </c>
      <c r="I130" s="163">
        <v>782</v>
      </c>
      <c r="J130" s="178">
        <f t="shared" si="46"/>
        <v>0.11874105865522178</v>
      </c>
      <c r="K130" s="162">
        <f t="shared" si="45"/>
        <v>83</v>
      </c>
      <c r="L130" s="164">
        <f t="shared" si="44"/>
        <v>4.928051705471398E-4</v>
      </c>
    </row>
    <row r="131" spans="1:12" x14ac:dyDescent="0.25">
      <c r="A131" s="1"/>
      <c r="B131" s="162" t="s">
        <v>128</v>
      </c>
      <c r="C131" s="163">
        <v>842</v>
      </c>
      <c r="D131" s="163">
        <v>673</v>
      </c>
      <c r="E131" s="163">
        <v>8</v>
      </c>
      <c r="F131" s="163">
        <v>439</v>
      </c>
      <c r="G131" s="163">
        <v>638</v>
      </c>
      <c r="H131" s="163">
        <v>756</v>
      </c>
      <c r="I131" s="163">
        <v>593</v>
      </c>
      <c r="J131" s="178">
        <f t="shared" si="46"/>
        <v>-0.21560846560846558</v>
      </c>
      <c r="K131" s="162">
        <f t="shared" si="45"/>
        <v>-163</v>
      </c>
      <c r="L131" s="164">
        <f t="shared" si="44"/>
        <v>3.7370008457091291E-4</v>
      </c>
    </row>
    <row r="132" spans="1:12" x14ac:dyDescent="0.25">
      <c r="A132" s="161" t="s">
        <v>144</v>
      </c>
      <c r="B132" s="162" t="s">
        <v>131</v>
      </c>
      <c r="C132" s="163">
        <v>1298</v>
      </c>
      <c r="D132" s="163">
        <v>1018</v>
      </c>
      <c r="E132" s="163">
        <v>58</v>
      </c>
      <c r="F132" s="163">
        <v>755</v>
      </c>
      <c r="G132" s="163">
        <v>1141</v>
      </c>
      <c r="H132" s="163">
        <v>1116</v>
      </c>
      <c r="I132" s="163">
        <v>1161</v>
      </c>
      <c r="J132" s="178">
        <f t="shared" si="46"/>
        <v>4.0322580645161255E-2</v>
      </c>
      <c r="K132" s="162">
        <f t="shared" si="45"/>
        <v>45</v>
      </c>
      <c r="L132" s="164">
        <f t="shared" si="44"/>
        <v>7.316455281396794E-4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22163</v>
      </c>
      <c r="D133" s="168">
        <f t="shared" ref="D133:I133" si="48">D125-SUM(D126:D132)</f>
        <v>16743</v>
      </c>
      <c r="E133" s="168">
        <f t="shared" si="48"/>
        <v>6653</v>
      </c>
      <c r="F133" s="168">
        <f t="shared" si="48"/>
        <v>14719</v>
      </c>
      <c r="G133" s="168">
        <f t="shared" si="48"/>
        <v>19177</v>
      </c>
      <c r="H133" s="168">
        <f t="shared" si="48"/>
        <v>18903</v>
      </c>
      <c r="I133" s="168">
        <f t="shared" si="48"/>
        <v>20416</v>
      </c>
      <c r="J133" s="179">
        <f t="shared" si="46"/>
        <v>8.004020525842459E-2</v>
      </c>
      <c r="K133" s="167">
        <f>I133-H133</f>
        <v>1513</v>
      </c>
      <c r="L133" s="169">
        <f t="shared" si="44"/>
        <v>1.2865870027992846E-2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73058</v>
      </c>
      <c r="D135" s="175">
        <v>65963</v>
      </c>
      <c r="E135" s="175">
        <v>18747</v>
      </c>
      <c r="F135" s="175">
        <v>71327</v>
      </c>
      <c r="G135" s="175">
        <v>81676</v>
      </c>
      <c r="H135" s="175">
        <v>88443</v>
      </c>
      <c r="I135" s="175">
        <v>84505</v>
      </c>
      <c r="J135" s="176">
        <f>IFERROR(I135/H135-1,"-")</f>
        <v>-4.4525852809153887E-2</v>
      </c>
      <c r="K135" s="175">
        <f>I135-H135</f>
        <v>-3938</v>
      </c>
      <c r="L135" s="176">
        <f t="shared" ref="L135:L147" si="49">I135/I$9</f>
        <v>5.3253837515455302E-2</v>
      </c>
    </row>
    <row r="136" spans="1:12" x14ac:dyDescent="0.25">
      <c r="A136" s="1" t="s">
        <v>96</v>
      </c>
      <c r="B136" s="158" t="s">
        <v>97</v>
      </c>
      <c r="C136" s="159">
        <v>7730</v>
      </c>
      <c r="D136" s="159">
        <v>2995</v>
      </c>
      <c r="E136" s="159">
        <v>9730</v>
      </c>
      <c r="F136" s="159">
        <v>4157</v>
      </c>
      <c r="G136" s="159">
        <v>5174</v>
      </c>
      <c r="H136" s="159">
        <v>5086</v>
      </c>
      <c r="I136" s="159">
        <v>2882</v>
      </c>
      <c r="J136" s="177">
        <f>IFERROR(I136/H136-1,"-")</f>
        <v>-0.43334644121116794</v>
      </c>
      <c r="K136" s="158">
        <f t="shared" ref="K136:K146" si="50">I136-H136</f>
        <v>-2204</v>
      </c>
      <c r="L136" s="160">
        <f t="shared" si="49"/>
        <v>1.8161950147274385E-3</v>
      </c>
    </row>
    <row r="137" spans="1:12" x14ac:dyDescent="0.25">
      <c r="A137" s="161" t="s">
        <v>103</v>
      </c>
      <c r="B137" s="162" t="s">
        <v>103</v>
      </c>
      <c r="C137" s="163">
        <v>4024</v>
      </c>
      <c r="D137" s="163">
        <v>1936</v>
      </c>
      <c r="E137" s="163">
        <v>8549</v>
      </c>
      <c r="F137" s="163">
        <v>2206</v>
      </c>
      <c r="G137" s="163">
        <v>2897</v>
      </c>
      <c r="H137" s="163">
        <v>3045</v>
      </c>
      <c r="I137" s="163">
        <v>913</v>
      </c>
      <c r="J137" s="178">
        <f>IFERROR(I137/H137-1,"-")</f>
        <v>-0.70016420361247955</v>
      </c>
      <c r="K137" s="162">
        <f t="shared" si="50"/>
        <v>-2132</v>
      </c>
      <c r="L137" s="164">
        <f t="shared" si="49"/>
        <v>5.7535948939838695E-4</v>
      </c>
    </row>
    <row r="138" spans="1:12" x14ac:dyDescent="0.25">
      <c r="A138" s="161" t="s">
        <v>100</v>
      </c>
      <c r="B138" s="162" t="s">
        <v>100</v>
      </c>
      <c r="C138" s="163">
        <v>3706</v>
      </c>
      <c r="D138" s="163">
        <v>1059</v>
      </c>
      <c r="E138" s="163">
        <v>1181</v>
      </c>
      <c r="F138" s="163">
        <v>1951</v>
      </c>
      <c r="G138" s="163">
        <v>2277</v>
      </c>
      <c r="H138" s="163">
        <v>2041</v>
      </c>
      <c r="I138" s="163">
        <v>1969</v>
      </c>
      <c r="J138" s="178">
        <f>IFERROR(I138/H138-1,"-")</f>
        <v>-3.5276825085742258E-2</v>
      </c>
      <c r="K138" s="162">
        <f t="shared" si="50"/>
        <v>-72</v>
      </c>
      <c r="L138" s="164">
        <f t="shared" si="49"/>
        <v>1.2408355253290513E-3</v>
      </c>
    </row>
    <row r="139" spans="1:12" x14ac:dyDescent="0.25">
      <c r="A139" s="1"/>
      <c r="B139" s="158" t="s">
        <v>107</v>
      </c>
      <c r="C139" s="159">
        <v>65328</v>
      </c>
      <c r="D139" s="159">
        <v>62968</v>
      </c>
      <c r="E139" s="159">
        <v>9017</v>
      </c>
      <c r="F139" s="159">
        <v>67170</v>
      </c>
      <c r="G139" s="159">
        <v>76502</v>
      </c>
      <c r="H139" s="159">
        <v>83357</v>
      </c>
      <c r="I139" s="159">
        <v>81623</v>
      </c>
      <c r="J139" s="177">
        <f>IFERROR(I139/H139-1,"-")</f>
        <v>-2.0802092205813527E-2</v>
      </c>
      <c r="K139" s="158">
        <f t="shared" si="50"/>
        <v>-1734</v>
      </c>
      <c r="L139" s="160">
        <f t="shared" si="49"/>
        <v>5.1437642500727868E-2</v>
      </c>
    </row>
    <row r="140" spans="1:12" s="56" customFormat="1" x14ac:dyDescent="0.25">
      <c r="B140" s="162" t="s">
        <v>110</v>
      </c>
      <c r="C140" s="163">
        <v>29168</v>
      </c>
      <c r="D140" s="163">
        <v>28766</v>
      </c>
      <c r="E140" s="163">
        <v>389</v>
      </c>
      <c r="F140" s="163">
        <v>24876</v>
      </c>
      <c r="G140" s="163">
        <v>28628</v>
      </c>
      <c r="H140" s="163">
        <v>32506</v>
      </c>
      <c r="I140" s="163">
        <v>33889</v>
      </c>
      <c r="J140" s="178">
        <f t="shared" ref="J140:J147" si="51">IFERROR(I140/H140-1,"-")</f>
        <v>4.2545991509259862E-2</v>
      </c>
      <c r="K140" s="162">
        <f t="shared" si="50"/>
        <v>1383</v>
      </c>
      <c r="L140" s="164">
        <f t="shared" si="49"/>
        <v>2.1356361156869591E-2</v>
      </c>
    </row>
    <row r="141" spans="1:12" s="56" customFormat="1" x14ac:dyDescent="0.25">
      <c r="B141" s="162" t="s">
        <v>113</v>
      </c>
      <c r="C141" s="163">
        <v>4448</v>
      </c>
      <c r="D141" s="163">
        <v>4028</v>
      </c>
      <c r="E141" s="163">
        <v>905</v>
      </c>
      <c r="F141" s="163">
        <v>4890</v>
      </c>
      <c r="G141" s="163">
        <v>6989</v>
      </c>
      <c r="H141" s="163">
        <v>8692</v>
      </c>
      <c r="I141" s="163">
        <v>7244</v>
      </c>
      <c r="J141" s="178">
        <f t="shared" si="51"/>
        <v>-0.16658996778647028</v>
      </c>
      <c r="K141" s="162">
        <f t="shared" si="50"/>
        <v>-1448</v>
      </c>
      <c r="L141" s="164">
        <f t="shared" si="49"/>
        <v>4.5650647767819441E-3</v>
      </c>
    </row>
    <row r="142" spans="1:12" x14ac:dyDescent="0.25">
      <c r="A142" s="1"/>
      <c r="B142" s="162" t="s">
        <v>116</v>
      </c>
      <c r="C142" s="163">
        <v>5267</v>
      </c>
      <c r="D142" s="163">
        <v>4260</v>
      </c>
      <c r="E142" s="163">
        <v>3188</v>
      </c>
      <c r="F142" s="163">
        <v>7369</v>
      </c>
      <c r="G142" s="163">
        <v>6547</v>
      </c>
      <c r="H142" s="163">
        <v>7600</v>
      </c>
      <c r="I142" s="163">
        <v>6774</v>
      </c>
      <c r="J142" s="178">
        <f t="shared" si="51"/>
        <v>-0.10868421052631583</v>
      </c>
      <c r="K142" s="162">
        <f t="shared" si="50"/>
        <v>-826</v>
      </c>
      <c r="L142" s="164">
        <f t="shared" si="49"/>
        <v>4.2688775259415923E-3</v>
      </c>
    </row>
    <row r="143" spans="1:12" x14ac:dyDescent="0.25">
      <c r="A143" s="1"/>
      <c r="B143" s="162" t="s">
        <v>123</v>
      </c>
      <c r="C143" s="163">
        <v>1194</v>
      </c>
      <c r="D143" s="163">
        <v>933</v>
      </c>
      <c r="E143" s="163">
        <v>119</v>
      </c>
      <c r="F143" s="163">
        <v>2749</v>
      </c>
      <c r="G143" s="163">
        <v>2646</v>
      </c>
      <c r="H143" s="163">
        <v>2205</v>
      </c>
      <c r="I143" s="163">
        <v>2054</v>
      </c>
      <c r="J143" s="178">
        <f t="shared" si="51"/>
        <v>-6.8480725623582761E-2</v>
      </c>
      <c r="K143" s="162">
        <f t="shared" si="50"/>
        <v>-151</v>
      </c>
      <c r="L143" s="164">
        <f t="shared" si="49"/>
        <v>1.2944013047363491E-3</v>
      </c>
    </row>
    <row r="144" spans="1:12" x14ac:dyDescent="0.25">
      <c r="A144" s="1"/>
      <c r="B144" s="162" t="s">
        <v>119</v>
      </c>
      <c r="C144" s="163">
        <v>1264</v>
      </c>
      <c r="D144" s="163">
        <v>1112</v>
      </c>
      <c r="E144" s="163">
        <v>234</v>
      </c>
      <c r="F144" s="163">
        <v>1634</v>
      </c>
      <c r="G144" s="163">
        <v>1446</v>
      </c>
      <c r="H144" s="163">
        <v>1774</v>
      </c>
      <c r="I144" s="163">
        <v>1328</v>
      </c>
      <c r="J144" s="178">
        <f t="shared" si="51"/>
        <v>-0.25140924464487036</v>
      </c>
      <c r="K144" s="162">
        <f t="shared" si="50"/>
        <v>-446</v>
      </c>
      <c r="L144" s="164">
        <f t="shared" si="49"/>
        <v>8.3688653003401745E-4</v>
      </c>
    </row>
    <row r="145" spans="1:12" x14ac:dyDescent="0.25">
      <c r="A145" s="1"/>
      <c r="B145" s="162" t="s">
        <v>128</v>
      </c>
      <c r="C145" s="163">
        <v>1658</v>
      </c>
      <c r="D145" s="163">
        <v>2356</v>
      </c>
      <c r="E145" s="163">
        <v>26</v>
      </c>
      <c r="F145" s="163">
        <v>1815</v>
      </c>
      <c r="G145" s="163">
        <v>2446</v>
      </c>
      <c r="H145" s="163">
        <v>2209</v>
      </c>
      <c r="I145" s="163">
        <v>2231</v>
      </c>
      <c r="J145" s="178">
        <f t="shared" si="51"/>
        <v>9.9592575826166208E-3</v>
      </c>
      <c r="K145" s="162">
        <f t="shared" si="50"/>
        <v>22</v>
      </c>
      <c r="L145" s="164">
        <f t="shared" si="49"/>
        <v>1.4059441630315458E-3</v>
      </c>
    </row>
    <row r="146" spans="1:12" x14ac:dyDescent="0.25">
      <c r="A146" s="161" t="s">
        <v>144</v>
      </c>
      <c r="B146" s="162" t="s">
        <v>131</v>
      </c>
      <c r="C146" s="163">
        <v>4710</v>
      </c>
      <c r="D146" s="163">
        <v>4700</v>
      </c>
      <c r="E146" s="163">
        <v>46</v>
      </c>
      <c r="F146" s="163">
        <v>848</v>
      </c>
      <c r="G146" s="163">
        <v>1588</v>
      </c>
      <c r="H146" s="163">
        <v>1650</v>
      </c>
      <c r="I146" s="163">
        <v>1168</v>
      </c>
      <c r="J146" s="178">
        <f t="shared" si="51"/>
        <v>-0.29212121212121211</v>
      </c>
      <c r="K146" s="162">
        <f t="shared" si="50"/>
        <v>-482</v>
      </c>
      <c r="L146" s="164">
        <f t="shared" si="49"/>
        <v>7.3605682762028037E-4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17619</v>
      </c>
      <c r="D147" s="168">
        <f t="shared" ref="D147:I147" si="53">D139-SUM(D140:D146)</f>
        <v>16813</v>
      </c>
      <c r="E147" s="168">
        <f t="shared" si="53"/>
        <v>4110</v>
      </c>
      <c r="F147" s="168">
        <f t="shared" si="53"/>
        <v>22989</v>
      </c>
      <c r="G147" s="168">
        <f t="shared" si="53"/>
        <v>26212</v>
      </c>
      <c r="H147" s="168">
        <f t="shared" si="53"/>
        <v>26721</v>
      </c>
      <c r="I147" s="168">
        <f t="shared" si="53"/>
        <v>26935</v>
      </c>
      <c r="J147" s="179">
        <f t="shared" si="51"/>
        <v>8.0086823097937909E-3</v>
      </c>
      <c r="K147" s="167">
        <f>I147-H147</f>
        <v>214</v>
      </c>
      <c r="L147" s="169">
        <f t="shared" si="49"/>
        <v>1.6974050215712546E-2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38043</v>
      </c>
      <c r="D149" s="175">
        <v>29561</v>
      </c>
      <c r="E149" s="175">
        <v>8735</v>
      </c>
      <c r="F149" s="175">
        <v>30352</v>
      </c>
      <c r="G149" s="175">
        <v>36534</v>
      </c>
      <c r="H149" s="175">
        <v>39297</v>
      </c>
      <c r="I149" s="175">
        <v>36892</v>
      </c>
      <c r="J149" s="176">
        <f>IFERROR(I149/H149-1,"-")</f>
        <v>-6.120060055474974E-2</v>
      </c>
      <c r="K149" s="175">
        <f>I149-H149</f>
        <v>-2405</v>
      </c>
      <c r="L149" s="176">
        <f t="shared" ref="L149:L161" si="54">I149/I$9</f>
        <v>2.3248808634047418E-2</v>
      </c>
    </row>
    <row r="150" spans="1:12" x14ac:dyDescent="0.25">
      <c r="A150" s="1" t="s">
        <v>96</v>
      </c>
      <c r="B150" s="158" t="s">
        <v>97</v>
      </c>
      <c r="C150" s="159">
        <v>12325</v>
      </c>
      <c r="D150" s="159">
        <v>10044</v>
      </c>
      <c r="E150" s="159">
        <v>5589</v>
      </c>
      <c r="F150" s="159">
        <v>13279</v>
      </c>
      <c r="G150" s="159">
        <v>14300</v>
      </c>
      <c r="H150" s="159">
        <v>13809</v>
      </c>
      <c r="I150" s="159">
        <v>11509</v>
      </c>
      <c r="J150" s="177">
        <f>IFERROR(I150/H150-1,"-")</f>
        <v>-0.16655804185676004</v>
      </c>
      <c r="K150" s="158">
        <f t="shared" ref="K150:K160" si="55">I150-H150</f>
        <v>-2300</v>
      </c>
      <c r="L150" s="160">
        <f t="shared" si="54"/>
        <v>7.2528065317481226E-3</v>
      </c>
    </row>
    <row r="151" spans="1:12" x14ac:dyDescent="0.25">
      <c r="A151" s="161" t="s">
        <v>103</v>
      </c>
      <c r="B151" s="162" t="s">
        <v>103</v>
      </c>
      <c r="C151" s="163">
        <v>7054</v>
      </c>
      <c r="D151" s="163">
        <v>4891</v>
      </c>
      <c r="E151" s="163">
        <v>5037</v>
      </c>
      <c r="F151" s="163">
        <v>9475</v>
      </c>
      <c r="G151" s="163">
        <v>9863</v>
      </c>
      <c r="H151" s="163">
        <v>10383</v>
      </c>
      <c r="I151" s="163">
        <v>7840</v>
      </c>
      <c r="J151" s="178">
        <f>IFERROR(I151/H151-1,"-")</f>
        <v>-0.24491958008282766</v>
      </c>
      <c r="K151" s="162">
        <f t="shared" si="55"/>
        <v>-2543</v>
      </c>
      <c r="L151" s="164">
        <f t="shared" si="54"/>
        <v>4.9406554182731153E-3</v>
      </c>
    </row>
    <row r="152" spans="1:12" x14ac:dyDescent="0.25">
      <c r="A152" s="161" t="s">
        <v>100</v>
      </c>
      <c r="B152" s="162" t="s">
        <v>100</v>
      </c>
      <c r="C152" s="163">
        <v>5271</v>
      </c>
      <c r="D152" s="163">
        <v>5153</v>
      </c>
      <c r="E152" s="163">
        <v>552</v>
      </c>
      <c r="F152" s="163">
        <v>3804</v>
      </c>
      <c r="G152" s="163">
        <v>4437</v>
      </c>
      <c r="H152" s="163">
        <v>3426</v>
      </c>
      <c r="I152" s="163">
        <v>3669</v>
      </c>
      <c r="J152" s="178">
        <f>IFERROR(I152/H152-1,"-")</f>
        <v>7.0928196147110434E-2</v>
      </c>
      <c r="K152" s="162">
        <f t="shared" si="55"/>
        <v>243</v>
      </c>
      <c r="L152" s="164">
        <f t="shared" si="54"/>
        <v>2.3121511134750073E-3</v>
      </c>
    </row>
    <row r="153" spans="1:12" x14ac:dyDescent="0.25">
      <c r="A153" s="1"/>
      <c r="B153" s="158" t="s">
        <v>107</v>
      </c>
      <c r="C153" s="159">
        <v>25718</v>
      </c>
      <c r="D153" s="159">
        <v>19517</v>
      </c>
      <c r="E153" s="159">
        <v>3146</v>
      </c>
      <c r="F153" s="159">
        <v>17073</v>
      </c>
      <c r="G153" s="159">
        <v>22234</v>
      </c>
      <c r="H153" s="159">
        <v>25488</v>
      </c>
      <c r="I153" s="159">
        <v>25383</v>
      </c>
      <c r="J153" s="177">
        <f>IFERROR(I153/H153-1,"-")</f>
        <v>-4.1195856873822434E-3</v>
      </c>
      <c r="K153" s="158">
        <f t="shared" si="55"/>
        <v>-105</v>
      </c>
      <c r="L153" s="160">
        <f t="shared" si="54"/>
        <v>1.5996002102299296E-2</v>
      </c>
    </row>
    <row r="154" spans="1:12" s="56" customFormat="1" x14ac:dyDescent="0.25">
      <c r="B154" s="162" t="s">
        <v>110</v>
      </c>
      <c r="C154" s="163">
        <v>8001</v>
      </c>
      <c r="D154" s="163">
        <v>5840</v>
      </c>
      <c r="E154" s="163">
        <v>104</v>
      </c>
      <c r="F154" s="163">
        <v>5700</v>
      </c>
      <c r="G154" s="163">
        <v>7090</v>
      </c>
      <c r="H154" s="163">
        <v>7504</v>
      </c>
      <c r="I154" s="163">
        <v>5691</v>
      </c>
      <c r="J154" s="178">
        <f t="shared" ref="J154:J161" si="56">IFERROR(I154/H154-1,"-")</f>
        <v>-0.24160447761194026</v>
      </c>
      <c r="K154" s="162">
        <f t="shared" si="55"/>
        <v>-1813</v>
      </c>
      <c r="L154" s="164">
        <f t="shared" si="54"/>
        <v>3.5863864777286093E-3</v>
      </c>
    </row>
    <row r="155" spans="1:12" s="56" customFormat="1" x14ac:dyDescent="0.25">
      <c r="B155" s="162" t="s">
        <v>113</v>
      </c>
      <c r="C155" s="163">
        <v>7448</v>
      </c>
      <c r="D155" s="163">
        <v>5801</v>
      </c>
      <c r="E155" s="163">
        <v>793</v>
      </c>
      <c r="F155" s="163">
        <v>4394</v>
      </c>
      <c r="G155" s="163">
        <v>5239</v>
      </c>
      <c r="H155" s="163">
        <v>5748</v>
      </c>
      <c r="I155" s="163">
        <v>5314</v>
      </c>
      <c r="J155" s="178">
        <f t="shared" si="56"/>
        <v>-7.5504523312456495E-2</v>
      </c>
      <c r="K155" s="162">
        <f t="shared" si="55"/>
        <v>-434</v>
      </c>
      <c r="L155" s="164">
        <f t="shared" si="54"/>
        <v>3.3488064914162412E-3</v>
      </c>
    </row>
    <row r="156" spans="1:12" x14ac:dyDescent="0.25">
      <c r="A156" s="1"/>
      <c r="B156" s="162" t="s">
        <v>116</v>
      </c>
      <c r="C156" s="163">
        <v>2913</v>
      </c>
      <c r="D156" s="163">
        <v>2092</v>
      </c>
      <c r="E156" s="163">
        <v>791</v>
      </c>
      <c r="F156" s="163">
        <v>1726</v>
      </c>
      <c r="G156" s="163">
        <v>2776</v>
      </c>
      <c r="H156" s="163">
        <v>3361</v>
      </c>
      <c r="I156" s="163">
        <v>5232</v>
      </c>
      <c r="J156" s="178">
        <f t="shared" si="56"/>
        <v>0.5566795596548646</v>
      </c>
      <c r="K156" s="162">
        <f t="shared" si="55"/>
        <v>1871</v>
      </c>
      <c r="L156" s="164">
        <f t="shared" si="54"/>
        <v>3.297131268929201E-3</v>
      </c>
    </row>
    <row r="157" spans="1:12" x14ac:dyDescent="0.25">
      <c r="A157" s="1"/>
      <c r="B157" s="162" t="s">
        <v>123</v>
      </c>
      <c r="C157" s="163">
        <v>574</v>
      </c>
      <c r="D157" s="163">
        <v>599</v>
      </c>
      <c r="E157" s="163">
        <v>97</v>
      </c>
      <c r="F157" s="163">
        <v>498</v>
      </c>
      <c r="G157" s="163">
        <v>741</v>
      </c>
      <c r="H157" s="163">
        <v>1023</v>
      </c>
      <c r="I157" s="163">
        <v>1086</v>
      </c>
      <c r="J157" s="178">
        <f t="shared" si="56"/>
        <v>6.1583577712609916E-2</v>
      </c>
      <c r="K157" s="162">
        <f t="shared" si="55"/>
        <v>63</v>
      </c>
      <c r="L157" s="164">
        <f t="shared" si="54"/>
        <v>6.8438160513324014E-4</v>
      </c>
    </row>
    <row r="158" spans="1:12" x14ac:dyDescent="0.25">
      <c r="A158" s="1"/>
      <c r="B158" s="162" t="s">
        <v>119</v>
      </c>
      <c r="C158" s="163">
        <v>876</v>
      </c>
      <c r="D158" s="163">
        <v>736</v>
      </c>
      <c r="E158" s="163">
        <v>109</v>
      </c>
      <c r="F158" s="163">
        <v>771</v>
      </c>
      <c r="G158" s="163">
        <v>1066</v>
      </c>
      <c r="H158" s="163">
        <v>1024</v>
      </c>
      <c r="I158" s="163">
        <v>991</v>
      </c>
      <c r="J158" s="178">
        <f t="shared" si="56"/>
        <v>-3.22265625E-2</v>
      </c>
      <c r="K158" s="162">
        <f t="shared" si="55"/>
        <v>-33</v>
      </c>
      <c r="L158" s="164">
        <f t="shared" si="54"/>
        <v>6.2451396932508378E-4</v>
      </c>
    </row>
    <row r="159" spans="1:12" x14ac:dyDescent="0.25">
      <c r="A159" s="1"/>
      <c r="B159" s="162" t="s">
        <v>128</v>
      </c>
      <c r="C159" s="163">
        <v>320</v>
      </c>
      <c r="D159" s="163">
        <v>432</v>
      </c>
      <c r="E159" s="163">
        <v>16</v>
      </c>
      <c r="F159" s="163">
        <v>249</v>
      </c>
      <c r="G159" s="163">
        <v>388</v>
      </c>
      <c r="H159" s="163">
        <v>313</v>
      </c>
      <c r="I159" s="163">
        <v>292</v>
      </c>
      <c r="J159" s="178">
        <f t="shared" si="56"/>
        <v>-6.7092651757188482E-2</v>
      </c>
      <c r="K159" s="162">
        <f t="shared" si="55"/>
        <v>-21</v>
      </c>
      <c r="L159" s="164">
        <f t="shared" si="54"/>
        <v>1.8401420690507009E-4</v>
      </c>
    </row>
    <row r="160" spans="1:12" x14ac:dyDescent="0.25">
      <c r="A160" s="161" t="s">
        <v>144</v>
      </c>
      <c r="B160" s="162" t="s">
        <v>131</v>
      </c>
      <c r="C160" s="163">
        <v>643</v>
      </c>
      <c r="D160" s="163">
        <v>575</v>
      </c>
      <c r="E160" s="163">
        <v>27</v>
      </c>
      <c r="F160" s="163">
        <v>419</v>
      </c>
      <c r="G160" s="163">
        <v>555</v>
      </c>
      <c r="H160" s="163">
        <v>561</v>
      </c>
      <c r="I160" s="163">
        <v>404</v>
      </c>
      <c r="J160" s="178">
        <f t="shared" si="56"/>
        <v>-0.27985739750445637</v>
      </c>
      <c r="K160" s="162">
        <f t="shared" si="55"/>
        <v>-157</v>
      </c>
      <c r="L160" s="164">
        <f t="shared" si="54"/>
        <v>2.5459499859468602E-4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4943</v>
      </c>
      <c r="D161" s="168">
        <f t="shared" ref="D161:I161" si="58">D153-SUM(D154:D160)</f>
        <v>3442</v>
      </c>
      <c r="E161" s="168">
        <f t="shared" si="58"/>
        <v>1209</v>
      </c>
      <c r="F161" s="168">
        <f t="shared" si="58"/>
        <v>3316</v>
      </c>
      <c r="G161" s="168">
        <f t="shared" si="58"/>
        <v>4379</v>
      </c>
      <c r="H161" s="168">
        <f t="shared" si="58"/>
        <v>5954</v>
      </c>
      <c r="I161" s="168">
        <f t="shared" si="58"/>
        <v>6373</v>
      </c>
      <c r="J161" s="179">
        <f t="shared" si="56"/>
        <v>7.0372858582465669E-2</v>
      </c>
      <c r="K161" s="167">
        <f>I161-H161</f>
        <v>419</v>
      </c>
      <c r="L161" s="169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3D3C-8CE9-468E-B61E-63ACCE72674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3C75-ECEA-4DE3-B5BD-64CF94ECCD17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268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13603</v>
      </c>
      <c r="D9" s="118">
        <v>9.4456512993804864E-2</v>
      </c>
      <c r="E9" s="117">
        <v>2763</v>
      </c>
      <c r="F9" s="118">
        <f t="shared" ref="F9:L21" si="4">IFERROR(E9/C9-1,"-")</f>
        <v>-0.79688304050577075</v>
      </c>
      <c r="G9" s="117">
        <v>11400</v>
      </c>
      <c r="H9" s="118">
        <f t="shared" si="4"/>
        <v>3.1259500542888166</v>
      </c>
      <c r="I9" s="117">
        <v>14353</v>
      </c>
      <c r="J9" s="118">
        <f t="shared" si="4"/>
        <v>0.25903508771929817</v>
      </c>
      <c r="K9" s="117">
        <v>14581</v>
      </c>
      <c r="L9" s="118">
        <f t="shared" si="4"/>
        <v>1.5885180798439258E-2</v>
      </c>
      <c r="M9" s="117">
        <v>14255</v>
      </c>
      <c r="N9" s="118">
        <f>IFERROR(M9/K9-1,"-")</f>
        <v>-2.2357862972361309E-2</v>
      </c>
    </row>
    <row r="10" spans="1:15" x14ac:dyDescent="0.25">
      <c r="A10" s="1" t="s">
        <v>72</v>
      </c>
      <c r="B10" s="116" t="s">
        <v>73</v>
      </c>
      <c r="C10" s="117">
        <v>14342</v>
      </c>
      <c r="D10" s="118">
        <v>6.6081914814539511E-2</v>
      </c>
      <c r="E10" s="117">
        <v>3097</v>
      </c>
      <c r="F10" s="118">
        <f t="shared" si="4"/>
        <v>-0.78406080044624182</v>
      </c>
      <c r="G10" s="117">
        <v>11383</v>
      </c>
      <c r="H10" s="118">
        <f t="shared" si="4"/>
        <v>2.6754924120116241</v>
      </c>
      <c r="I10" s="117">
        <v>14251</v>
      </c>
      <c r="J10" s="118">
        <f t="shared" si="4"/>
        <v>0.25195466924360899</v>
      </c>
      <c r="K10" s="117">
        <v>15138</v>
      </c>
      <c r="L10" s="118">
        <f t="shared" si="4"/>
        <v>6.2241246228334823E-2</v>
      </c>
      <c r="M10" s="117">
        <v>13111</v>
      </c>
      <c r="N10" s="118">
        <f t="shared" ref="N10:N11" si="5">IFERROR(M10/K10-1,"-")</f>
        <v>-0.1339014400845554</v>
      </c>
    </row>
    <row r="11" spans="1:15" x14ac:dyDescent="0.25">
      <c r="A11" s="1" t="s">
        <v>74</v>
      </c>
      <c r="B11" s="116" t="s">
        <v>75</v>
      </c>
      <c r="C11" s="117">
        <v>5714</v>
      </c>
      <c r="D11" s="118">
        <v>-0.58980617372577171</v>
      </c>
      <c r="E11" s="117">
        <v>4959</v>
      </c>
      <c r="F11" s="118">
        <f t="shared" si="4"/>
        <v>-0.13213160658032896</v>
      </c>
      <c r="G11" s="117">
        <v>12710</v>
      </c>
      <c r="H11" s="118">
        <f t="shared" si="4"/>
        <v>1.5630167372454125</v>
      </c>
      <c r="I11" s="117">
        <v>15603</v>
      </c>
      <c r="J11" s="118">
        <f t="shared" si="4"/>
        <v>0.22761605035405186</v>
      </c>
      <c r="K11" s="117">
        <v>15292</v>
      </c>
      <c r="L11" s="118">
        <f t="shared" si="4"/>
        <v>-1.9932064346599998E-2</v>
      </c>
      <c r="M11" s="117">
        <v>14094</v>
      </c>
      <c r="N11" s="118">
        <f t="shared" si="5"/>
        <v>-7.834161653151972E-2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4088</v>
      </c>
      <c r="F12" s="118" t="str">
        <f t="shared" si="4"/>
        <v>-</v>
      </c>
      <c r="G12" s="117">
        <v>12193</v>
      </c>
      <c r="H12" s="118">
        <f t="shared" si="4"/>
        <v>1.9826320939334638</v>
      </c>
      <c r="I12" s="117">
        <v>12703</v>
      </c>
      <c r="J12" s="118">
        <f t="shared" si="4"/>
        <v>4.1827277946362651E-2</v>
      </c>
      <c r="K12" s="117">
        <v>13439</v>
      </c>
      <c r="L12" s="118">
        <f t="shared" si="4"/>
        <v>5.793906951113903E-2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5644</v>
      </c>
      <c r="F13" s="118" t="str">
        <f t="shared" si="4"/>
        <v>-</v>
      </c>
      <c r="G13" s="117">
        <v>10085</v>
      </c>
      <c r="H13" s="118">
        <f t="shared" si="4"/>
        <v>0.78685329553508154</v>
      </c>
      <c r="I13" s="117">
        <v>12793</v>
      </c>
      <c r="J13" s="118">
        <f t="shared" si="4"/>
        <v>0.26851760039662875</v>
      </c>
      <c r="K13" s="117">
        <v>12513</v>
      </c>
      <c r="L13" s="118">
        <f t="shared" si="4"/>
        <v>-2.1886969436410553E-2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5487</v>
      </c>
      <c r="F14" s="118" t="str">
        <f t="shared" si="4"/>
        <v>-</v>
      </c>
      <c r="G14" s="117">
        <v>11277</v>
      </c>
      <c r="H14" s="118">
        <f t="shared" si="4"/>
        <v>1.0552214324767633</v>
      </c>
      <c r="I14" s="117">
        <v>10373</v>
      </c>
      <c r="J14" s="118">
        <f t="shared" si="4"/>
        <v>-8.0163163962046591E-2</v>
      </c>
      <c r="K14" s="117">
        <v>10115</v>
      </c>
      <c r="L14" s="118">
        <f t="shared" si="4"/>
        <v>-2.4872264532922017E-2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5672</v>
      </c>
      <c r="F15" s="118" t="str">
        <f t="shared" si="4"/>
        <v>-</v>
      </c>
      <c r="G15" s="117">
        <v>10710</v>
      </c>
      <c r="H15" s="118">
        <f t="shared" si="4"/>
        <v>0.8882228490832158</v>
      </c>
      <c r="I15" s="117">
        <v>9594</v>
      </c>
      <c r="J15" s="118">
        <f t="shared" si="4"/>
        <v>-0.10420168067226887</v>
      </c>
      <c r="K15" s="117">
        <v>10140</v>
      </c>
      <c r="L15" s="118">
        <f t="shared" si="4"/>
        <v>5.6910569105691033E-2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6941</v>
      </c>
      <c r="D16" s="118">
        <v>-0.24357018308631206</v>
      </c>
      <c r="E16" s="117">
        <v>8587</v>
      </c>
      <c r="F16" s="118">
        <f t="shared" si="4"/>
        <v>0.23714162224463342</v>
      </c>
      <c r="G16" s="117">
        <v>10270</v>
      </c>
      <c r="H16" s="118">
        <f t="shared" si="4"/>
        <v>0.19599394433445916</v>
      </c>
      <c r="I16" s="117">
        <v>11871</v>
      </c>
      <c r="J16" s="118">
        <f t="shared" si="4"/>
        <v>0.15589094449853946</v>
      </c>
      <c r="K16" s="117">
        <v>9259</v>
      </c>
      <c r="L16" s="118">
        <f t="shared" si="4"/>
        <v>-0.22003201078257939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3767</v>
      </c>
      <c r="D17" s="118">
        <v>-0.5293015119330251</v>
      </c>
      <c r="E17" s="117">
        <v>9600</v>
      </c>
      <c r="F17" s="118">
        <f t="shared" si="4"/>
        <v>1.5484470400849482</v>
      </c>
      <c r="G17" s="117">
        <v>10967</v>
      </c>
      <c r="H17" s="118">
        <f t="shared" si="4"/>
        <v>0.14239583333333328</v>
      </c>
      <c r="I17" s="117">
        <v>10606</v>
      </c>
      <c r="J17" s="118">
        <f t="shared" si="4"/>
        <v>-3.2916932616029904E-2</v>
      </c>
      <c r="K17" s="117">
        <v>11345</v>
      </c>
      <c r="L17" s="118">
        <f t="shared" si="4"/>
        <v>6.9677541014520061E-2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3603</v>
      </c>
      <c r="D18" s="118">
        <v>-0.66124482888303882</v>
      </c>
      <c r="E18" s="117">
        <v>10119</v>
      </c>
      <c r="F18" s="118">
        <f t="shared" si="4"/>
        <v>1.8084929225645294</v>
      </c>
      <c r="G18" s="117">
        <v>11595</v>
      </c>
      <c r="H18" s="118">
        <f t="shared" si="4"/>
        <v>0.14586421583160392</v>
      </c>
      <c r="I18" s="117">
        <v>11107</v>
      </c>
      <c r="J18" s="118">
        <f t="shared" si="4"/>
        <v>-4.208710651142733E-2</v>
      </c>
      <c r="K18" s="117">
        <v>12187</v>
      </c>
      <c r="L18" s="118">
        <f t="shared" si="4"/>
        <v>9.7235977311605382E-2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3555</v>
      </c>
      <c r="D19" s="118">
        <v>-0.74897613331450352</v>
      </c>
      <c r="E19" s="117">
        <v>12186</v>
      </c>
      <c r="F19" s="118">
        <f t="shared" si="4"/>
        <v>2.4278481012658228</v>
      </c>
      <c r="G19" s="117">
        <v>13053</v>
      </c>
      <c r="H19" s="118">
        <f t="shared" si="4"/>
        <v>7.1147218119153033E-2</v>
      </c>
      <c r="I19" s="117">
        <v>13216</v>
      </c>
      <c r="J19" s="118">
        <f t="shared" si="4"/>
        <v>1.2487550754615828E-2</v>
      </c>
      <c r="K19" s="117">
        <v>14972</v>
      </c>
      <c r="L19" s="118">
        <f t="shared" si="4"/>
        <v>0.13286924939467304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4049</v>
      </c>
      <c r="D20" s="118">
        <v>-0.68901689708141323</v>
      </c>
      <c r="E20" s="117">
        <v>11200</v>
      </c>
      <c r="F20" s="118">
        <f t="shared" si="4"/>
        <v>1.766115090145715</v>
      </c>
      <c r="G20" s="117">
        <v>12114</v>
      </c>
      <c r="H20" s="118">
        <f t="shared" si="4"/>
        <v>8.1607142857142767E-2</v>
      </c>
      <c r="I20" s="117">
        <v>11864</v>
      </c>
      <c r="J20" s="118">
        <f t="shared" si="4"/>
        <v>-2.06372791811128E-2</v>
      </c>
      <c r="K20" s="117">
        <v>13319</v>
      </c>
      <c r="L20" s="118">
        <f t="shared" si="4"/>
        <v>0.12263991908293992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59047</v>
      </c>
      <c r="D21" s="121">
        <v>-0.56623275494762204</v>
      </c>
      <c r="E21" s="120">
        <v>83402</v>
      </c>
      <c r="F21" s="121">
        <f t="shared" si="4"/>
        <v>0.41246803393906539</v>
      </c>
      <c r="G21" s="120">
        <v>137757</v>
      </c>
      <c r="H21" s="121">
        <f t="shared" si="4"/>
        <v>0.65172298026426234</v>
      </c>
      <c r="I21" s="120">
        <v>148334</v>
      </c>
      <c r="J21" s="121">
        <f t="shared" si="4"/>
        <v>7.6780127325653202E-2</v>
      </c>
      <c r="K21" s="120">
        <v>152300</v>
      </c>
      <c r="L21" s="121">
        <f t="shared" si="4"/>
        <v>2.6736958485579887E-2</v>
      </c>
      <c r="M21" s="120">
        <v>41460</v>
      </c>
      <c r="N21" s="121">
        <v>-7.8891826442425206E-2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71" t="s">
        <v>269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246</v>
      </c>
      <c r="G30" s="115" t="s">
        <v>69</v>
      </c>
      <c r="H30" s="114" t="s">
        <v>246</v>
      </c>
      <c r="I30" s="115" t="s">
        <v>69</v>
      </c>
      <c r="J30" s="114" t="s">
        <v>246</v>
      </c>
      <c r="K30" s="115" t="s">
        <v>69</v>
      </c>
      <c r="L30" s="114" t="s">
        <v>246</v>
      </c>
      <c r="M30" s="115" t="s">
        <v>69</v>
      </c>
      <c r="N30" s="114" t="s">
        <v>270</v>
      </c>
    </row>
    <row r="31" spans="1:15" x14ac:dyDescent="0.25">
      <c r="B31" s="116" t="s">
        <v>71</v>
      </c>
      <c r="C31" s="117">
        <v>5825</v>
      </c>
      <c r="D31" s="118">
        <v>0.11249045072574493</v>
      </c>
      <c r="E31" s="117">
        <v>1115</v>
      </c>
      <c r="F31" s="118">
        <f t="shared" ref="F31:L43" si="6">IFERROR(E31/C31-1,"-")</f>
        <v>-0.80858369098712446</v>
      </c>
      <c r="G31" s="117">
        <v>4881</v>
      </c>
      <c r="H31" s="118">
        <f t="shared" si="6"/>
        <v>3.3775784753363229</v>
      </c>
      <c r="I31" s="117">
        <v>5640</v>
      </c>
      <c r="J31" s="118">
        <f t="shared" si="6"/>
        <v>0.15550092194222498</v>
      </c>
      <c r="K31" s="117">
        <v>3830</v>
      </c>
      <c r="L31" s="118">
        <f t="shared" si="6"/>
        <v>-0.32092198581560283</v>
      </c>
      <c r="M31" s="117">
        <v>4817</v>
      </c>
      <c r="N31" s="118">
        <f t="shared" ref="N31:N33" si="7">IFERROR(M31/K31-1,"-")</f>
        <v>0.25770234986945173</v>
      </c>
    </row>
    <row r="32" spans="1:15" x14ac:dyDescent="0.25">
      <c r="B32" s="116" t="s">
        <v>73</v>
      </c>
      <c r="C32" s="117">
        <v>5371</v>
      </c>
      <c r="D32" s="118">
        <v>-2.3099308839578003E-2</v>
      </c>
      <c r="E32" s="117">
        <v>1325</v>
      </c>
      <c r="F32" s="118">
        <f t="shared" si="6"/>
        <v>-0.75330478495624653</v>
      </c>
      <c r="G32" s="117">
        <v>4475</v>
      </c>
      <c r="H32" s="118">
        <f t="shared" si="6"/>
        <v>2.3773584905660377</v>
      </c>
      <c r="I32" s="117">
        <v>5737</v>
      </c>
      <c r="J32" s="118">
        <f t="shared" si="6"/>
        <v>0.28201117318435753</v>
      </c>
      <c r="K32" s="117">
        <v>4983</v>
      </c>
      <c r="L32" s="118">
        <f t="shared" si="6"/>
        <v>-0.13142757538783334</v>
      </c>
      <c r="M32" s="117">
        <v>3847</v>
      </c>
      <c r="N32" s="118">
        <f t="shared" si="7"/>
        <v>-0.22797511539233395</v>
      </c>
    </row>
    <row r="33" spans="2:15" x14ac:dyDescent="0.25">
      <c r="B33" s="116" t="s">
        <v>75</v>
      </c>
      <c r="C33" s="117">
        <v>2182</v>
      </c>
      <c r="D33" s="118">
        <v>-0.61035714285714282</v>
      </c>
      <c r="E33" s="117">
        <v>2482</v>
      </c>
      <c r="F33" s="118">
        <f t="shared" si="6"/>
        <v>0.13748854262144827</v>
      </c>
      <c r="G33" s="117">
        <v>5439</v>
      </c>
      <c r="H33" s="118">
        <f t="shared" si="6"/>
        <v>1.1913779210314264</v>
      </c>
      <c r="I33" s="117">
        <v>6448</v>
      </c>
      <c r="J33" s="118">
        <f t="shared" si="6"/>
        <v>0.18551204265489973</v>
      </c>
      <c r="K33" s="117">
        <v>5213</v>
      </c>
      <c r="L33" s="118">
        <f t="shared" si="6"/>
        <v>-0.19153225806451613</v>
      </c>
      <c r="M33" s="117">
        <v>4829</v>
      </c>
      <c r="N33" s="118">
        <f t="shared" si="7"/>
        <v>-7.3661998849031241E-2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1862</v>
      </c>
      <c r="F34" s="118" t="str">
        <f t="shared" si="6"/>
        <v>-</v>
      </c>
      <c r="G34" s="117">
        <v>5937</v>
      </c>
      <c r="H34" s="118">
        <f t="shared" si="6"/>
        <v>2.1885069817400646</v>
      </c>
      <c r="I34" s="117">
        <v>6231</v>
      </c>
      <c r="J34" s="118">
        <f t="shared" si="6"/>
        <v>4.9519959575543115E-2</v>
      </c>
      <c r="K34" s="117">
        <v>5955</v>
      </c>
      <c r="L34" s="118">
        <f t="shared" si="6"/>
        <v>-4.4294655753490564E-2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3198</v>
      </c>
      <c r="F35" s="118" t="str">
        <f t="shared" si="6"/>
        <v>-</v>
      </c>
      <c r="G35" s="117">
        <v>5218</v>
      </c>
      <c r="H35" s="118">
        <f t="shared" si="6"/>
        <v>0.6316447779862413</v>
      </c>
      <c r="I35" s="117">
        <v>7187</v>
      </c>
      <c r="J35" s="118">
        <f t="shared" si="6"/>
        <v>0.37734764277500954</v>
      </c>
      <c r="K35" s="117">
        <v>6735</v>
      </c>
      <c r="L35" s="118">
        <f t="shared" si="6"/>
        <v>-6.2891331570891884E-2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3249</v>
      </c>
      <c r="F36" s="118" t="str">
        <f t="shared" si="6"/>
        <v>-</v>
      </c>
      <c r="G36" s="117">
        <v>7954</v>
      </c>
      <c r="H36" s="118">
        <f t="shared" si="6"/>
        <v>1.448137888581102</v>
      </c>
      <c r="I36" s="117">
        <v>6546</v>
      </c>
      <c r="J36" s="118">
        <f t="shared" si="6"/>
        <v>-0.17701785265275338</v>
      </c>
      <c r="K36" s="117">
        <v>6147</v>
      </c>
      <c r="L36" s="118">
        <f t="shared" si="6"/>
        <v>-6.0953253895508652E-2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3172</v>
      </c>
      <c r="F37" s="118" t="str">
        <f t="shared" si="6"/>
        <v>-</v>
      </c>
      <c r="G37" s="117">
        <v>6763</v>
      </c>
      <c r="H37" s="118">
        <f t="shared" si="6"/>
        <v>1.1320933165195459</v>
      </c>
      <c r="I37" s="117">
        <v>6308</v>
      </c>
      <c r="J37" s="118">
        <f t="shared" si="6"/>
        <v>-6.7277835280201148E-2</v>
      </c>
      <c r="K37" s="117">
        <v>6741</v>
      </c>
      <c r="L37" s="118">
        <f t="shared" si="6"/>
        <v>6.8642993024730536E-2</v>
      </c>
      <c r="M37" s="117"/>
      <c r="N37" s="118"/>
    </row>
    <row r="38" spans="2:15" x14ac:dyDescent="0.25">
      <c r="B38" s="116" t="s">
        <v>85</v>
      </c>
      <c r="C38" s="117">
        <v>5019</v>
      </c>
      <c r="D38" s="118">
        <v>-0.20358616312281819</v>
      </c>
      <c r="E38" s="117">
        <v>4452</v>
      </c>
      <c r="F38" s="118">
        <f t="shared" si="6"/>
        <v>-0.11297071129707115</v>
      </c>
      <c r="G38" s="117">
        <v>6043</v>
      </c>
      <c r="H38" s="118">
        <f t="shared" si="6"/>
        <v>0.35736747529200352</v>
      </c>
      <c r="I38" s="117">
        <v>7150</v>
      </c>
      <c r="J38" s="118">
        <f t="shared" si="6"/>
        <v>0.18318715869601188</v>
      </c>
      <c r="K38" s="117">
        <v>4695</v>
      </c>
      <c r="L38" s="118">
        <f t="shared" si="6"/>
        <v>-0.3433566433566434</v>
      </c>
      <c r="M38" s="117"/>
      <c r="N38" s="118"/>
    </row>
    <row r="39" spans="2:15" x14ac:dyDescent="0.25">
      <c r="B39" s="116" t="s">
        <v>87</v>
      </c>
      <c r="C39" s="117">
        <v>3075</v>
      </c>
      <c r="D39" s="118">
        <v>-0.40910837817063794</v>
      </c>
      <c r="E39" s="117">
        <v>6546</v>
      </c>
      <c r="F39" s="118">
        <f t="shared" si="6"/>
        <v>1.1287804878048782</v>
      </c>
      <c r="G39" s="117">
        <v>6733</v>
      </c>
      <c r="H39" s="118">
        <f t="shared" si="6"/>
        <v>2.8567063855789776E-2</v>
      </c>
      <c r="I39" s="117">
        <v>6420</v>
      </c>
      <c r="J39" s="118">
        <f t="shared" si="6"/>
        <v>-4.6487449873756082E-2</v>
      </c>
      <c r="K39" s="117">
        <v>7407</v>
      </c>
      <c r="L39" s="118">
        <f t="shared" si="6"/>
        <v>0.1537383177570093</v>
      </c>
      <c r="M39" s="117"/>
      <c r="N39" s="118"/>
    </row>
    <row r="40" spans="2:15" x14ac:dyDescent="0.25">
      <c r="B40" s="116" t="s">
        <v>89</v>
      </c>
      <c r="C40" s="117">
        <v>2778</v>
      </c>
      <c r="D40" s="118">
        <v>-0.53216571236106436</v>
      </c>
      <c r="E40" s="117">
        <v>3923</v>
      </c>
      <c r="F40" s="118">
        <f t="shared" si="6"/>
        <v>0.41216702663786897</v>
      </c>
      <c r="G40" s="117">
        <v>5470</v>
      </c>
      <c r="H40" s="118">
        <f t="shared" si="6"/>
        <v>0.39434106551108838</v>
      </c>
      <c r="I40" s="117">
        <v>5517</v>
      </c>
      <c r="J40" s="118">
        <f t="shared" si="6"/>
        <v>8.5923217550274433E-3</v>
      </c>
      <c r="K40" s="117">
        <v>5734</v>
      </c>
      <c r="L40" s="118">
        <f t="shared" si="6"/>
        <v>3.9332970817473223E-2</v>
      </c>
      <c r="M40" s="117"/>
      <c r="N40" s="118"/>
    </row>
    <row r="41" spans="2:15" x14ac:dyDescent="0.25">
      <c r="B41" s="116" t="s">
        <v>91</v>
      </c>
      <c r="C41" s="117">
        <v>2443</v>
      </c>
      <c r="D41" s="118">
        <v>-0.62945548308812382</v>
      </c>
      <c r="E41" s="117">
        <v>5062</v>
      </c>
      <c r="F41" s="118">
        <f t="shared" si="6"/>
        <v>1.0720425706099057</v>
      </c>
      <c r="G41" s="117">
        <v>5918</v>
      </c>
      <c r="H41" s="118">
        <f t="shared" si="6"/>
        <v>0.16910312129593041</v>
      </c>
      <c r="I41" s="117">
        <v>4448</v>
      </c>
      <c r="J41" s="118">
        <f t="shared" si="6"/>
        <v>-0.24839472794863127</v>
      </c>
      <c r="K41" s="117">
        <v>7338</v>
      </c>
      <c r="L41" s="118">
        <f t="shared" si="6"/>
        <v>0.64973021582733814</v>
      </c>
      <c r="M41" s="117"/>
      <c r="N41" s="118"/>
    </row>
    <row r="42" spans="2:15" x14ac:dyDescent="0.25">
      <c r="B42" s="116" t="s">
        <v>93</v>
      </c>
      <c r="C42" s="117">
        <v>2474</v>
      </c>
      <c r="D42" s="118">
        <v>-0.64176078772082246</v>
      </c>
      <c r="E42" s="117">
        <v>5677</v>
      </c>
      <c r="F42" s="118">
        <f t="shared" si="6"/>
        <v>1.2946645109135004</v>
      </c>
      <c r="G42" s="117">
        <v>6120</v>
      </c>
      <c r="H42" s="118">
        <f t="shared" si="6"/>
        <v>7.8034172978685978E-2</v>
      </c>
      <c r="I42" s="117">
        <v>4800</v>
      </c>
      <c r="J42" s="118">
        <f t="shared" si="6"/>
        <v>-0.21568627450980393</v>
      </c>
      <c r="K42" s="117">
        <v>6283</v>
      </c>
      <c r="L42" s="118">
        <f t="shared" si="6"/>
        <v>0.30895833333333322</v>
      </c>
      <c r="M42" s="117"/>
      <c r="N42" s="118"/>
    </row>
    <row r="43" spans="2:15" ht="15.75" x14ac:dyDescent="0.25">
      <c r="B43" s="119" t="s">
        <v>30</v>
      </c>
      <c r="C43" s="120">
        <v>31800</v>
      </c>
      <c r="D43" s="121">
        <v>-0.56397740360884119</v>
      </c>
      <c r="E43" s="120">
        <v>42063</v>
      </c>
      <c r="F43" s="121">
        <f t="shared" si="6"/>
        <v>0.32273584905660369</v>
      </c>
      <c r="G43" s="120">
        <v>70951</v>
      </c>
      <c r="H43" s="121">
        <f t="shared" si="6"/>
        <v>0.68677935477735774</v>
      </c>
      <c r="I43" s="120">
        <v>72432</v>
      </c>
      <c r="J43" s="121">
        <f t="shared" si="6"/>
        <v>2.0873560626347709E-2</v>
      </c>
      <c r="K43" s="120">
        <v>71061</v>
      </c>
      <c r="L43" s="121">
        <f t="shared" si="6"/>
        <v>-1.8928098078197508E-2</v>
      </c>
      <c r="M43" s="120">
        <v>13493</v>
      </c>
      <c r="N43" s="121">
        <v>-3.8000855553971147E-2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71" t="s">
        <v>271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246</v>
      </c>
      <c r="G52" s="115" t="s">
        <v>69</v>
      </c>
      <c r="H52" s="114" t="s">
        <v>246</v>
      </c>
      <c r="I52" s="115" t="s">
        <v>69</v>
      </c>
      <c r="J52" s="114" t="s">
        <v>246</v>
      </c>
      <c r="K52" s="115" t="s">
        <v>69</v>
      </c>
      <c r="L52" s="114" t="s">
        <v>246</v>
      </c>
      <c r="M52" s="115" t="s">
        <v>69</v>
      </c>
      <c r="N52" s="114" t="s">
        <v>270</v>
      </c>
    </row>
    <row r="53" spans="1:15" x14ac:dyDescent="0.25">
      <c r="A53" s="1">
        <v>1</v>
      </c>
      <c r="B53" s="116" t="s">
        <v>71</v>
      </c>
      <c r="C53" s="117">
        <v>2984</v>
      </c>
      <c r="D53" s="118">
        <v>5.0704225352112609E-2</v>
      </c>
      <c r="E53" s="117">
        <v>572</v>
      </c>
      <c r="F53" s="118">
        <f>IFERROR(E53/C53-1,"-")</f>
        <v>-0.80831099195710454</v>
      </c>
      <c r="G53" s="117">
        <v>2810</v>
      </c>
      <c r="H53" s="118">
        <f>IFERROR(G53/E53-1,"-")</f>
        <v>3.9125874125874125</v>
      </c>
      <c r="I53" s="117">
        <v>3391</v>
      </c>
      <c r="J53" s="118">
        <f>IFERROR(I53/G53-1,"-")</f>
        <v>0.2067615658362989</v>
      </c>
      <c r="K53" s="117">
        <v>2615</v>
      </c>
      <c r="L53" s="118">
        <f>IFERROR(K53/I53-1,"-")</f>
        <v>-0.22884104983780595</v>
      </c>
      <c r="M53" s="117">
        <v>3451</v>
      </c>
      <c r="N53" s="118">
        <f t="shared" ref="N53:N55" si="8">IFERROR(M53/K53-1,"-")</f>
        <v>0.31969407265774374</v>
      </c>
    </row>
    <row r="54" spans="1:15" x14ac:dyDescent="0.25">
      <c r="A54" s="1">
        <v>2</v>
      </c>
      <c r="B54" s="116" t="s">
        <v>73</v>
      </c>
      <c r="C54" s="117">
        <v>2825</v>
      </c>
      <c r="D54" s="118">
        <v>-0.1149749373433584</v>
      </c>
      <c r="E54" s="117">
        <v>604</v>
      </c>
      <c r="F54" s="118">
        <f t="shared" ref="F54:L65" si="9">IFERROR(E54/C54-1,"-")</f>
        <v>-0.78619469026548672</v>
      </c>
      <c r="G54" s="117">
        <v>2634</v>
      </c>
      <c r="H54" s="118">
        <f t="shared" si="9"/>
        <v>3.3609271523178812</v>
      </c>
      <c r="I54" s="117">
        <v>4989</v>
      </c>
      <c r="J54" s="118">
        <f t="shared" si="9"/>
        <v>0.89407744874715256</v>
      </c>
      <c r="K54" s="117">
        <v>3734</v>
      </c>
      <c r="L54" s="118">
        <f t="shared" si="9"/>
        <v>-0.25155341751854077</v>
      </c>
      <c r="M54" s="117">
        <v>2525</v>
      </c>
      <c r="N54" s="118">
        <f t="shared" si="8"/>
        <v>-0.32378146759507231</v>
      </c>
    </row>
    <row r="55" spans="1:15" x14ac:dyDescent="0.25">
      <c r="A55" s="1">
        <v>3</v>
      </c>
      <c r="B55" s="116" t="s">
        <v>75</v>
      </c>
      <c r="C55" s="117">
        <v>1144</v>
      </c>
      <c r="D55" s="118">
        <v>-0.65312310491206793</v>
      </c>
      <c r="E55" s="117">
        <v>907</v>
      </c>
      <c r="F55" s="118">
        <f t="shared" si="9"/>
        <v>-0.20716783216783219</v>
      </c>
      <c r="G55" s="117">
        <v>2645</v>
      </c>
      <c r="H55" s="118">
        <f t="shared" si="9"/>
        <v>1.9162072767364937</v>
      </c>
      <c r="I55" s="117">
        <v>5342</v>
      </c>
      <c r="J55" s="118">
        <f t="shared" si="9"/>
        <v>1.0196597353497165</v>
      </c>
      <c r="K55" s="117">
        <v>3989</v>
      </c>
      <c r="L55" s="118">
        <f t="shared" si="9"/>
        <v>-0.2532759266192437</v>
      </c>
      <c r="M55" s="117">
        <v>3569</v>
      </c>
      <c r="N55" s="118">
        <f t="shared" si="8"/>
        <v>-0.10528954625219356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961</v>
      </c>
      <c r="F56" s="118" t="str">
        <f t="shared" si="9"/>
        <v>-</v>
      </c>
      <c r="G56" s="117">
        <v>3480</v>
      </c>
      <c r="H56" s="118">
        <f t="shared" si="9"/>
        <v>2.6212278876170654</v>
      </c>
      <c r="I56" s="117">
        <v>4282</v>
      </c>
      <c r="J56" s="118">
        <f t="shared" si="9"/>
        <v>0.23045977011494245</v>
      </c>
      <c r="K56" s="117">
        <v>4847</v>
      </c>
      <c r="L56" s="118">
        <f t="shared" si="9"/>
        <v>0.13194768799626333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1298</v>
      </c>
      <c r="F57" s="118" t="str">
        <f t="shared" si="9"/>
        <v>-</v>
      </c>
      <c r="G57" s="117">
        <v>3533</v>
      </c>
      <c r="H57" s="118">
        <f t="shared" si="9"/>
        <v>1.721879815100154</v>
      </c>
      <c r="I57" s="117">
        <v>5072</v>
      </c>
      <c r="J57" s="118">
        <f t="shared" si="9"/>
        <v>0.43560713274837259</v>
      </c>
      <c r="K57" s="117">
        <v>4477</v>
      </c>
      <c r="L57" s="118">
        <f t="shared" si="9"/>
        <v>-0.11731072555205047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1478</v>
      </c>
      <c r="F58" s="118" t="str">
        <f t="shared" si="9"/>
        <v>-</v>
      </c>
      <c r="G58" s="117">
        <v>3726</v>
      </c>
      <c r="H58" s="118">
        <f t="shared" si="9"/>
        <v>1.5209742895805141</v>
      </c>
      <c r="I58" s="117">
        <v>5380</v>
      </c>
      <c r="J58" s="118">
        <f t="shared" si="9"/>
        <v>0.44390767579173374</v>
      </c>
      <c r="K58" s="117">
        <v>4983</v>
      </c>
      <c r="L58" s="118">
        <f t="shared" si="9"/>
        <v>-7.3791821561338344E-2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1981</v>
      </c>
      <c r="F59" s="118" t="str">
        <f t="shared" si="9"/>
        <v>-</v>
      </c>
      <c r="G59" s="117">
        <v>3912</v>
      </c>
      <c r="H59" s="118">
        <f t="shared" si="9"/>
        <v>0.97476022211004554</v>
      </c>
      <c r="I59" s="117">
        <v>4305</v>
      </c>
      <c r="J59" s="118">
        <f t="shared" si="9"/>
        <v>0.10046012269938642</v>
      </c>
      <c r="K59" s="117">
        <v>4074</v>
      </c>
      <c r="L59" s="118">
        <f t="shared" si="9"/>
        <v>-5.3658536585365901E-2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2716</v>
      </c>
      <c r="D60" s="118">
        <v>-0.20491803278688525</v>
      </c>
      <c r="E60" s="117">
        <v>3096</v>
      </c>
      <c r="F60" s="118">
        <f t="shared" si="9"/>
        <v>0.13991163475699553</v>
      </c>
      <c r="G60" s="117">
        <v>3999</v>
      </c>
      <c r="H60" s="118">
        <f t="shared" si="9"/>
        <v>0.29166666666666674</v>
      </c>
      <c r="I60" s="117">
        <v>4444</v>
      </c>
      <c r="J60" s="118">
        <f t="shared" si="9"/>
        <v>0.11127781945486381</v>
      </c>
      <c r="K60" s="117">
        <v>3603</v>
      </c>
      <c r="L60" s="118">
        <f t="shared" si="9"/>
        <v>-0.1892439243924392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1767</v>
      </c>
      <c r="D61" s="118">
        <v>-0.38921534739025232</v>
      </c>
      <c r="E61" s="117">
        <v>3457</v>
      </c>
      <c r="F61" s="118">
        <f t="shared" si="9"/>
        <v>0.95642331635540456</v>
      </c>
      <c r="G61" s="117">
        <v>3921</v>
      </c>
      <c r="H61" s="118">
        <f t="shared" si="9"/>
        <v>0.13422042233150133</v>
      </c>
      <c r="I61" s="117">
        <v>4892</v>
      </c>
      <c r="J61" s="118">
        <f t="shared" si="9"/>
        <v>0.24764090793165017</v>
      </c>
      <c r="K61" s="117">
        <v>4736</v>
      </c>
      <c r="L61" s="118">
        <f t="shared" si="9"/>
        <v>-3.1888798037612465E-2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1904</v>
      </c>
      <c r="D62" s="118">
        <v>-0.33888888888888891</v>
      </c>
      <c r="E62" s="117">
        <v>1744</v>
      </c>
      <c r="F62" s="118">
        <f t="shared" si="9"/>
        <v>-8.4033613445378186E-2</v>
      </c>
      <c r="G62" s="117">
        <v>3593</v>
      </c>
      <c r="H62" s="118">
        <f t="shared" si="9"/>
        <v>1.0602064220183487</v>
      </c>
      <c r="I62" s="117">
        <v>4470</v>
      </c>
      <c r="J62" s="118">
        <f t="shared" si="9"/>
        <v>0.24408572223768443</v>
      </c>
      <c r="K62" s="117">
        <v>4427</v>
      </c>
      <c r="L62" s="118">
        <f t="shared" si="9"/>
        <v>-9.6196868008948666E-3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1069</v>
      </c>
      <c r="D63" s="118">
        <v>-0.67438318611026493</v>
      </c>
      <c r="E63" s="117">
        <v>2739</v>
      </c>
      <c r="F63" s="118">
        <f t="shared" si="9"/>
        <v>1.5622076707202992</v>
      </c>
      <c r="G63" s="117">
        <v>3349</v>
      </c>
      <c r="H63" s="118">
        <f t="shared" si="9"/>
        <v>0.22270901788974085</v>
      </c>
      <c r="I63" s="117">
        <v>3373</v>
      </c>
      <c r="J63" s="118">
        <f t="shared" si="9"/>
        <v>7.1663183039714085E-3</v>
      </c>
      <c r="K63" s="117">
        <v>4221</v>
      </c>
      <c r="L63" s="118">
        <f t="shared" si="9"/>
        <v>0.25140824192113853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681</v>
      </c>
      <c r="D64" s="118">
        <v>-0.7561761546723953</v>
      </c>
      <c r="E64" s="117">
        <v>3189</v>
      </c>
      <c r="F64" s="118">
        <f t="shared" si="9"/>
        <v>3.6828193832599121</v>
      </c>
      <c r="G64" s="117">
        <v>3121</v>
      </c>
      <c r="H64" s="118">
        <f t="shared" si="9"/>
        <v>-2.1323298839761695E-2</v>
      </c>
      <c r="I64" s="117">
        <v>2886</v>
      </c>
      <c r="J64" s="118">
        <f t="shared" si="9"/>
        <v>-7.5296379365587973E-2</v>
      </c>
      <c r="K64" s="117">
        <v>3709</v>
      </c>
      <c r="L64" s="118">
        <f t="shared" si="9"/>
        <v>0.28516978516978519</v>
      </c>
      <c r="M64" s="117"/>
      <c r="N64" s="118"/>
    </row>
    <row r="65" spans="1:15" ht="15.75" x14ac:dyDescent="0.25">
      <c r="B65" s="119" t="s">
        <v>30</v>
      </c>
      <c r="C65" s="120">
        <v>16251</v>
      </c>
      <c r="D65" s="121">
        <v>-0.59300257957875235</v>
      </c>
      <c r="E65" s="120">
        <v>22026</v>
      </c>
      <c r="F65" s="121">
        <f t="shared" si="9"/>
        <v>0.35536274690788261</v>
      </c>
      <c r="G65" s="120">
        <v>40723</v>
      </c>
      <c r="H65" s="121">
        <f t="shared" si="9"/>
        <v>0.8488604376645783</v>
      </c>
      <c r="I65" s="120">
        <v>52826</v>
      </c>
      <c r="J65" s="121">
        <f t="shared" si="9"/>
        <v>0.29720305478476527</v>
      </c>
      <c r="K65" s="120">
        <v>49415</v>
      </c>
      <c r="L65" s="121">
        <f t="shared" si="9"/>
        <v>-6.4570476659220888E-2</v>
      </c>
      <c r="M65" s="120">
        <v>9545</v>
      </c>
      <c r="N65" s="121">
        <v>-7.6707293480363758E-2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71" t="s">
        <v>272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246</v>
      </c>
      <c r="G74" s="115" t="s">
        <v>69</v>
      </c>
      <c r="H74" s="114" t="s">
        <v>246</v>
      </c>
      <c r="I74" s="115" t="s">
        <v>69</v>
      </c>
      <c r="J74" s="114" t="s">
        <v>246</v>
      </c>
      <c r="K74" s="115" t="s">
        <v>69</v>
      </c>
      <c r="L74" s="114" t="s">
        <v>246</v>
      </c>
      <c r="M74" s="115" t="s">
        <v>69</v>
      </c>
      <c r="N74" s="114" t="s">
        <v>270</v>
      </c>
    </row>
    <row r="75" spans="1:15" x14ac:dyDescent="0.25">
      <c r="A75" s="1">
        <v>1</v>
      </c>
      <c r="B75" s="116" t="s">
        <v>71</v>
      </c>
      <c r="C75" s="117">
        <v>2841</v>
      </c>
      <c r="D75" s="118">
        <v>0.18572621035058434</v>
      </c>
      <c r="E75" s="117">
        <v>543</v>
      </c>
      <c r="F75" s="118">
        <f>IFERROR(E75/C75-1,"-")</f>
        <v>-0.80887011615628301</v>
      </c>
      <c r="G75" s="117">
        <v>2071</v>
      </c>
      <c r="H75" s="118">
        <f>IFERROR(G75/E75-1,"-")</f>
        <v>2.8139963167587476</v>
      </c>
      <c r="I75" s="117">
        <v>2249</v>
      </c>
      <c r="J75" s="118">
        <f>IFERROR(I75/G75-1,"-")</f>
        <v>8.5948816996620048E-2</v>
      </c>
      <c r="K75" s="117">
        <v>1215</v>
      </c>
      <c r="L75" s="118">
        <f>IFERROR(K75/I75-1,"-")</f>
        <v>-0.45975989328590483</v>
      </c>
      <c r="M75" s="117">
        <v>1366</v>
      </c>
      <c r="N75" s="118">
        <f t="shared" ref="N75:N77" si="10">IFERROR(M75/K75-1,"-")</f>
        <v>0.12427983539094645</v>
      </c>
    </row>
    <row r="76" spans="1:15" x14ac:dyDescent="0.25">
      <c r="A76" s="1">
        <v>2</v>
      </c>
      <c r="B76" s="116" t="s">
        <v>73</v>
      </c>
      <c r="C76" s="117">
        <v>2546</v>
      </c>
      <c r="D76" s="118">
        <v>0.10407632263660016</v>
      </c>
      <c r="E76" s="117">
        <v>721</v>
      </c>
      <c r="F76" s="118">
        <f t="shared" ref="F76:L87" si="11">IFERROR(E76/C76-1,"-")</f>
        <v>-0.71681068342498033</v>
      </c>
      <c r="G76" s="117">
        <v>1841</v>
      </c>
      <c r="H76" s="118">
        <f t="shared" si="11"/>
        <v>1.5533980582524274</v>
      </c>
      <c r="I76" s="117">
        <v>748</v>
      </c>
      <c r="J76" s="118">
        <f t="shared" si="11"/>
        <v>-0.59369907658881038</v>
      </c>
      <c r="K76" s="117">
        <v>1249</v>
      </c>
      <c r="L76" s="118">
        <f t="shared" si="11"/>
        <v>0.66978609625668439</v>
      </c>
      <c r="M76" s="117">
        <v>1322</v>
      </c>
      <c r="N76" s="118">
        <f t="shared" si="10"/>
        <v>5.8446757405924643E-2</v>
      </c>
    </row>
    <row r="77" spans="1:15" x14ac:dyDescent="0.25">
      <c r="A77" s="1">
        <v>3</v>
      </c>
      <c r="B77" s="116" t="s">
        <v>75</v>
      </c>
      <c r="C77" s="117">
        <v>1038</v>
      </c>
      <c r="D77" s="118">
        <v>-0.54908774978279751</v>
      </c>
      <c r="E77" s="117">
        <v>1575</v>
      </c>
      <c r="F77" s="118">
        <f t="shared" si="11"/>
        <v>0.51734104046242768</v>
      </c>
      <c r="G77" s="117">
        <v>2794</v>
      </c>
      <c r="H77" s="118">
        <f t="shared" si="11"/>
        <v>0.77396825396825397</v>
      </c>
      <c r="I77" s="117">
        <v>1106</v>
      </c>
      <c r="J77" s="118">
        <f t="shared" si="11"/>
        <v>-0.60415175375805297</v>
      </c>
      <c r="K77" s="117">
        <v>1224</v>
      </c>
      <c r="L77" s="118">
        <f t="shared" si="11"/>
        <v>0.10669077757685352</v>
      </c>
      <c r="M77" s="117">
        <v>1260</v>
      </c>
      <c r="N77" s="118">
        <f t="shared" si="10"/>
        <v>2.9411764705882248E-2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901</v>
      </c>
      <c r="F78" s="118" t="str">
        <f t="shared" si="11"/>
        <v>-</v>
      </c>
      <c r="G78" s="117">
        <v>2457</v>
      </c>
      <c r="H78" s="118">
        <f t="shared" si="11"/>
        <v>1.7269700332963374</v>
      </c>
      <c r="I78" s="117">
        <v>1949</v>
      </c>
      <c r="J78" s="118">
        <f t="shared" si="11"/>
        <v>-0.20675620675620676</v>
      </c>
      <c r="K78" s="117">
        <v>1108</v>
      </c>
      <c r="L78" s="118">
        <f t="shared" si="11"/>
        <v>-0.43150333504361216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1900</v>
      </c>
      <c r="F79" s="118" t="str">
        <f t="shared" si="11"/>
        <v>-</v>
      </c>
      <c r="G79" s="117">
        <v>1685</v>
      </c>
      <c r="H79" s="118">
        <f t="shared" si="11"/>
        <v>-0.11315789473684212</v>
      </c>
      <c r="I79" s="117">
        <v>2115</v>
      </c>
      <c r="J79" s="118">
        <f t="shared" si="11"/>
        <v>0.25519287833827886</v>
      </c>
      <c r="K79" s="117">
        <v>2258</v>
      </c>
      <c r="L79" s="118">
        <f t="shared" si="11"/>
        <v>6.7612293144208024E-2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1771</v>
      </c>
      <c r="F80" s="118" t="str">
        <f t="shared" si="11"/>
        <v>-</v>
      </c>
      <c r="G80" s="117">
        <v>4228</v>
      </c>
      <c r="H80" s="118">
        <f t="shared" si="11"/>
        <v>1.3873517786561265</v>
      </c>
      <c r="I80" s="117">
        <v>1166</v>
      </c>
      <c r="J80" s="118">
        <f t="shared" si="11"/>
        <v>-0.72421948912015144</v>
      </c>
      <c r="K80" s="117">
        <v>1164</v>
      </c>
      <c r="L80" s="118">
        <f t="shared" si="11"/>
        <v>-1.7152658662092923E-3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1191</v>
      </c>
      <c r="F81" s="118" t="str">
        <f t="shared" si="11"/>
        <v>-</v>
      </c>
      <c r="G81" s="117">
        <v>2851</v>
      </c>
      <c r="H81" s="118">
        <f t="shared" si="11"/>
        <v>1.3937867338371115</v>
      </c>
      <c r="I81" s="117">
        <v>2003</v>
      </c>
      <c r="J81" s="118">
        <f t="shared" si="11"/>
        <v>-0.29743949491406529</v>
      </c>
      <c r="K81" s="117">
        <v>2667</v>
      </c>
      <c r="L81" s="118">
        <f t="shared" si="11"/>
        <v>0.33150274588117834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2303</v>
      </c>
      <c r="D82" s="118">
        <v>-0.20200970200970203</v>
      </c>
      <c r="E82" s="117">
        <v>1356</v>
      </c>
      <c r="F82" s="118">
        <f t="shared" si="11"/>
        <v>-0.41120277898393398</v>
      </c>
      <c r="G82" s="117">
        <v>2044</v>
      </c>
      <c r="H82" s="118">
        <f t="shared" si="11"/>
        <v>0.50737463126843663</v>
      </c>
      <c r="I82" s="117">
        <v>2706</v>
      </c>
      <c r="J82" s="118">
        <f t="shared" si="11"/>
        <v>0.3238747553816046</v>
      </c>
      <c r="K82" s="117">
        <v>1092</v>
      </c>
      <c r="L82" s="118">
        <f t="shared" si="11"/>
        <v>-0.59645232815964522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1308</v>
      </c>
      <c r="D83" s="118">
        <v>-0.4340112505408914</v>
      </c>
      <c r="E83" s="117">
        <v>3089</v>
      </c>
      <c r="F83" s="118">
        <f t="shared" si="11"/>
        <v>1.3616207951070338</v>
      </c>
      <c r="G83" s="117">
        <v>2812</v>
      </c>
      <c r="H83" s="118">
        <f t="shared" si="11"/>
        <v>-8.9673033344124353E-2</v>
      </c>
      <c r="I83" s="117">
        <v>1528</v>
      </c>
      <c r="J83" s="118">
        <f t="shared" si="11"/>
        <v>-0.45661450924608815</v>
      </c>
      <c r="K83" s="117">
        <v>2671</v>
      </c>
      <c r="L83" s="118">
        <f t="shared" si="11"/>
        <v>0.74803664921465973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874</v>
      </c>
      <c r="D84" s="118">
        <v>-0.71419228253760636</v>
      </c>
      <c r="E84" s="117">
        <v>2179</v>
      </c>
      <c r="F84" s="118">
        <f t="shared" si="11"/>
        <v>1.4931350114416477</v>
      </c>
      <c r="G84" s="117">
        <v>1877</v>
      </c>
      <c r="H84" s="118">
        <f t="shared" si="11"/>
        <v>-0.13859568609453876</v>
      </c>
      <c r="I84" s="117">
        <v>1047</v>
      </c>
      <c r="J84" s="118">
        <f t="shared" si="11"/>
        <v>-0.44219499200852419</v>
      </c>
      <c r="K84" s="117">
        <v>1307</v>
      </c>
      <c r="L84" s="118">
        <f t="shared" si="11"/>
        <v>0.2483285577841452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1374</v>
      </c>
      <c r="D85" s="118">
        <v>-0.58489425981873111</v>
      </c>
      <c r="E85" s="117">
        <v>2323</v>
      </c>
      <c r="F85" s="118">
        <f t="shared" si="11"/>
        <v>0.69068413391557493</v>
      </c>
      <c r="G85" s="117">
        <v>2569</v>
      </c>
      <c r="H85" s="118">
        <f t="shared" si="11"/>
        <v>0.10589754627636672</v>
      </c>
      <c r="I85" s="117">
        <v>1075</v>
      </c>
      <c r="J85" s="118">
        <f t="shared" si="11"/>
        <v>-0.58154924094978588</v>
      </c>
      <c r="K85" s="117">
        <v>3117</v>
      </c>
      <c r="L85" s="118">
        <f t="shared" si="11"/>
        <v>1.8995348837209303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1793</v>
      </c>
      <c r="D86" s="118">
        <v>-0.56406515925115486</v>
      </c>
      <c r="E86" s="117">
        <v>2488</v>
      </c>
      <c r="F86" s="118">
        <f t="shared" si="11"/>
        <v>0.38761851645287226</v>
      </c>
      <c r="G86" s="117">
        <v>2999</v>
      </c>
      <c r="H86" s="118">
        <f t="shared" si="11"/>
        <v>0.20538585209003224</v>
      </c>
      <c r="I86" s="117">
        <v>1914</v>
      </c>
      <c r="J86" s="118">
        <f t="shared" si="11"/>
        <v>-0.36178726242080694</v>
      </c>
      <c r="K86" s="117">
        <v>2574</v>
      </c>
      <c r="L86" s="118">
        <f t="shared" si="11"/>
        <v>0.34482758620689657</v>
      </c>
      <c r="M86" s="117"/>
      <c r="N86" s="118"/>
    </row>
    <row r="87" spans="1:15" ht="15.75" x14ac:dyDescent="0.25">
      <c r="B87" s="119" t="s">
        <v>30</v>
      </c>
      <c r="C87" s="120">
        <v>15549</v>
      </c>
      <c r="D87" s="121">
        <v>-0.5288610126352149</v>
      </c>
      <c r="E87" s="120">
        <v>20037</v>
      </c>
      <c r="F87" s="121">
        <f t="shared" si="11"/>
        <v>0.28863592513988046</v>
      </c>
      <c r="G87" s="120">
        <v>30228</v>
      </c>
      <c r="H87" s="121">
        <f t="shared" si="11"/>
        <v>0.50860907321455318</v>
      </c>
      <c r="I87" s="120">
        <v>19606</v>
      </c>
      <c r="J87" s="121">
        <f t="shared" si="11"/>
        <v>-0.3513960566362313</v>
      </c>
      <c r="K87" s="120">
        <v>21646</v>
      </c>
      <c r="L87" s="121">
        <f t="shared" si="11"/>
        <v>0.10404978067938386</v>
      </c>
      <c r="M87" s="120">
        <v>3948</v>
      </c>
      <c r="N87" s="121">
        <v>7.0498915401301598E-2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71" t="s">
        <v>273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246</v>
      </c>
      <c r="G96" s="115" t="s">
        <v>69</v>
      </c>
      <c r="H96" s="114" t="s">
        <v>246</v>
      </c>
      <c r="I96" s="115" t="s">
        <v>69</v>
      </c>
      <c r="J96" s="114" t="s">
        <v>246</v>
      </c>
      <c r="K96" s="115" t="s">
        <v>69</v>
      </c>
      <c r="L96" s="114" t="s">
        <v>246</v>
      </c>
      <c r="M96" s="115" t="s">
        <v>69</v>
      </c>
      <c r="N96" s="114" t="s">
        <v>270</v>
      </c>
    </row>
    <row r="97" spans="2:14" x14ac:dyDescent="0.25">
      <c r="B97" s="116" t="s">
        <v>71</v>
      </c>
      <c r="C97" s="117">
        <v>7778</v>
      </c>
      <c r="D97" s="118">
        <v>8.132906992909783E-2</v>
      </c>
      <c r="E97" s="117">
        <v>1648</v>
      </c>
      <c r="F97" s="118">
        <f t="shared" ref="F97:L109" si="12">IFERROR(E97/C97-1,"-")</f>
        <v>-0.78812033941887372</v>
      </c>
      <c r="G97" s="117">
        <v>6519</v>
      </c>
      <c r="H97" s="118">
        <f t="shared" si="12"/>
        <v>2.9557038834951457</v>
      </c>
      <c r="I97" s="117">
        <v>8713</v>
      </c>
      <c r="J97" s="118">
        <f t="shared" si="12"/>
        <v>0.33655468630158003</v>
      </c>
      <c r="K97" s="117">
        <v>10751</v>
      </c>
      <c r="L97" s="118">
        <f t="shared" si="12"/>
        <v>0.23390336279123147</v>
      </c>
      <c r="M97" s="117">
        <v>9438</v>
      </c>
      <c r="N97" s="118">
        <f t="shared" ref="N97:N99" si="13">IFERROR(M97/K97-1,"-")</f>
        <v>-0.12212817412333732</v>
      </c>
    </row>
    <row r="98" spans="2:14" x14ac:dyDescent="0.25">
      <c r="B98" s="116" t="s">
        <v>73</v>
      </c>
      <c r="C98" s="117">
        <v>8971</v>
      </c>
      <c r="D98" s="118">
        <v>0.12771841609050916</v>
      </c>
      <c r="E98" s="117">
        <v>1772</v>
      </c>
      <c r="F98" s="118">
        <f t="shared" si="12"/>
        <v>-0.80247464050830453</v>
      </c>
      <c r="G98" s="117">
        <v>6908</v>
      </c>
      <c r="H98" s="118">
        <f t="shared" si="12"/>
        <v>2.8984198645598194</v>
      </c>
      <c r="I98" s="117">
        <v>8514</v>
      </c>
      <c r="J98" s="118">
        <f t="shared" si="12"/>
        <v>0.23248407643312108</v>
      </c>
      <c r="K98" s="117">
        <v>10155</v>
      </c>
      <c r="L98" s="118">
        <f t="shared" si="12"/>
        <v>0.19274136715997181</v>
      </c>
      <c r="M98" s="117">
        <v>9264</v>
      </c>
      <c r="N98" s="118">
        <f t="shared" si="13"/>
        <v>-8.7740029542097475E-2</v>
      </c>
    </row>
    <row r="99" spans="2:14" x14ac:dyDescent="0.25">
      <c r="B99" s="116" t="s">
        <v>75</v>
      </c>
      <c r="C99" s="117">
        <v>3532</v>
      </c>
      <c r="D99" s="118">
        <v>-0.57599039615846337</v>
      </c>
      <c r="E99" s="117">
        <v>2477</v>
      </c>
      <c r="F99" s="118">
        <f t="shared" si="12"/>
        <v>-0.29869762174405434</v>
      </c>
      <c r="G99" s="117">
        <v>7271</v>
      </c>
      <c r="H99" s="118">
        <f t="shared" si="12"/>
        <v>1.9354057327412191</v>
      </c>
      <c r="I99" s="117">
        <v>9155</v>
      </c>
      <c r="J99" s="118">
        <f t="shared" si="12"/>
        <v>0.25911153899051032</v>
      </c>
      <c r="K99" s="117">
        <v>10079</v>
      </c>
      <c r="L99" s="118">
        <f t="shared" si="12"/>
        <v>0.10092845439650455</v>
      </c>
      <c r="M99" s="117">
        <v>9265</v>
      </c>
      <c r="N99" s="118">
        <f t="shared" si="13"/>
        <v>-8.0761980355193996E-2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2226</v>
      </c>
      <c r="F100" s="118" t="str">
        <f t="shared" si="12"/>
        <v>-</v>
      </c>
      <c r="G100" s="117">
        <v>6256</v>
      </c>
      <c r="H100" s="118">
        <f t="shared" si="12"/>
        <v>1.8104222821203955</v>
      </c>
      <c r="I100" s="117">
        <v>6472</v>
      </c>
      <c r="J100" s="118">
        <f t="shared" si="12"/>
        <v>3.4526854219948833E-2</v>
      </c>
      <c r="K100" s="117">
        <v>7484</v>
      </c>
      <c r="L100" s="118">
        <f t="shared" si="12"/>
        <v>0.15636588380716931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2446</v>
      </c>
      <c r="F101" s="118" t="str">
        <f t="shared" si="12"/>
        <v>-</v>
      </c>
      <c r="G101" s="117">
        <v>4867</v>
      </c>
      <c r="H101" s="118">
        <f t="shared" si="12"/>
        <v>0.98977923139820123</v>
      </c>
      <c r="I101" s="117">
        <v>5606</v>
      </c>
      <c r="J101" s="118">
        <f t="shared" si="12"/>
        <v>0.15183891514279835</v>
      </c>
      <c r="K101" s="117">
        <v>5778</v>
      </c>
      <c r="L101" s="118">
        <f t="shared" si="12"/>
        <v>3.068141277203007E-2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2238</v>
      </c>
      <c r="F102" s="118" t="str">
        <f t="shared" si="12"/>
        <v>-</v>
      </c>
      <c r="G102" s="117">
        <v>3323</v>
      </c>
      <c r="H102" s="118">
        <f t="shared" si="12"/>
        <v>0.48480786416443244</v>
      </c>
      <c r="I102" s="117">
        <v>3827</v>
      </c>
      <c r="J102" s="118">
        <f t="shared" si="12"/>
        <v>0.15167017755040635</v>
      </c>
      <c r="K102" s="117">
        <v>3968</v>
      </c>
      <c r="L102" s="118">
        <f t="shared" si="12"/>
        <v>3.684348053305464E-2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2500</v>
      </c>
      <c r="F103" s="118" t="str">
        <f t="shared" si="12"/>
        <v>-</v>
      </c>
      <c r="G103" s="117">
        <v>3947</v>
      </c>
      <c r="H103" s="118">
        <f t="shared" si="12"/>
        <v>0.57879999999999998</v>
      </c>
      <c r="I103" s="117">
        <v>3286</v>
      </c>
      <c r="J103" s="118">
        <f t="shared" si="12"/>
        <v>-0.16746896376995191</v>
      </c>
      <c r="K103" s="117">
        <v>3399</v>
      </c>
      <c r="L103" s="118">
        <f t="shared" si="12"/>
        <v>3.438831405964704E-2</v>
      </c>
      <c r="M103" s="117"/>
      <c r="N103" s="118"/>
    </row>
    <row r="104" spans="2:14" x14ac:dyDescent="0.25">
      <c r="B104" s="116" t="s">
        <v>85</v>
      </c>
      <c r="C104" s="117">
        <v>1922</v>
      </c>
      <c r="D104" s="118">
        <v>-0.33124565066109957</v>
      </c>
      <c r="E104" s="117">
        <v>4135</v>
      </c>
      <c r="F104" s="118">
        <f t="shared" si="12"/>
        <v>1.151404786680541</v>
      </c>
      <c r="G104" s="117">
        <v>4227</v>
      </c>
      <c r="H104" s="118">
        <f t="shared" si="12"/>
        <v>2.2249093107617801E-2</v>
      </c>
      <c r="I104" s="117">
        <v>4721</v>
      </c>
      <c r="J104" s="118">
        <f t="shared" si="12"/>
        <v>0.11686775490891876</v>
      </c>
      <c r="K104" s="117">
        <v>4564</v>
      </c>
      <c r="L104" s="118">
        <f t="shared" si="12"/>
        <v>-3.325566617242115E-2</v>
      </c>
      <c r="M104" s="117"/>
      <c r="N104" s="118"/>
    </row>
    <row r="105" spans="2:14" x14ac:dyDescent="0.25">
      <c r="B105" s="116" t="s">
        <v>87</v>
      </c>
      <c r="C105" s="117">
        <v>692</v>
      </c>
      <c r="D105" s="118">
        <v>-0.75276884601643446</v>
      </c>
      <c r="E105" s="117">
        <v>3054</v>
      </c>
      <c r="F105" s="118">
        <f t="shared" si="12"/>
        <v>3.4132947976878611</v>
      </c>
      <c r="G105" s="117">
        <v>4234</v>
      </c>
      <c r="H105" s="118">
        <f t="shared" si="12"/>
        <v>0.38637851997380479</v>
      </c>
      <c r="I105" s="117">
        <v>4186</v>
      </c>
      <c r="J105" s="118">
        <f t="shared" si="12"/>
        <v>-1.1336797354747241E-2</v>
      </c>
      <c r="K105" s="117">
        <v>3938</v>
      </c>
      <c r="L105" s="118">
        <f t="shared" si="12"/>
        <v>-5.9245102723363585E-2</v>
      </c>
      <c r="M105" s="117"/>
      <c r="N105" s="118"/>
    </row>
    <row r="106" spans="2:14" x14ac:dyDescent="0.25">
      <c r="B106" s="116" t="s">
        <v>89</v>
      </c>
      <c r="C106" s="117">
        <v>825</v>
      </c>
      <c r="D106" s="118">
        <v>-0.82439335887611753</v>
      </c>
      <c r="E106" s="117">
        <v>6196</v>
      </c>
      <c r="F106" s="118">
        <f t="shared" si="12"/>
        <v>6.5103030303030307</v>
      </c>
      <c r="G106" s="117">
        <v>6125</v>
      </c>
      <c r="H106" s="118">
        <f t="shared" si="12"/>
        <v>-1.1459005810200096E-2</v>
      </c>
      <c r="I106" s="117">
        <v>5590</v>
      </c>
      <c r="J106" s="118">
        <f t="shared" si="12"/>
        <v>-8.7346938775510252E-2</v>
      </c>
      <c r="K106" s="117">
        <v>6453</v>
      </c>
      <c r="L106" s="118">
        <f t="shared" si="12"/>
        <v>0.15438282647584978</v>
      </c>
      <c r="M106" s="117"/>
      <c r="N106" s="118"/>
    </row>
    <row r="107" spans="2:14" x14ac:dyDescent="0.25">
      <c r="B107" s="116" t="s">
        <v>91</v>
      </c>
      <c r="C107" s="117">
        <v>1112</v>
      </c>
      <c r="D107" s="118">
        <v>-0.85308495177698507</v>
      </c>
      <c r="E107" s="117">
        <v>7124</v>
      </c>
      <c r="F107" s="118">
        <f t="shared" si="12"/>
        <v>5.4064748201438846</v>
      </c>
      <c r="G107" s="117">
        <v>7135</v>
      </c>
      <c r="H107" s="118">
        <f t="shared" si="12"/>
        <v>1.5440763615945929E-3</v>
      </c>
      <c r="I107" s="117">
        <v>8768</v>
      </c>
      <c r="J107" s="118">
        <f t="shared" si="12"/>
        <v>0.22887175893482836</v>
      </c>
      <c r="K107" s="117">
        <v>7634</v>
      </c>
      <c r="L107" s="118">
        <f t="shared" si="12"/>
        <v>-0.12933394160583944</v>
      </c>
      <c r="M107" s="117"/>
      <c r="N107" s="118"/>
    </row>
    <row r="108" spans="2:14" x14ac:dyDescent="0.25">
      <c r="B108" s="116" t="s">
        <v>93</v>
      </c>
      <c r="C108" s="117">
        <v>1575</v>
      </c>
      <c r="D108" s="118">
        <v>-0.74239450441609423</v>
      </c>
      <c r="E108" s="117">
        <v>5523</v>
      </c>
      <c r="F108" s="118">
        <f t="shared" si="12"/>
        <v>2.5066666666666668</v>
      </c>
      <c r="G108" s="117">
        <v>5994</v>
      </c>
      <c r="H108" s="118">
        <f t="shared" si="12"/>
        <v>8.5279739272134725E-2</v>
      </c>
      <c r="I108" s="117">
        <v>7064</v>
      </c>
      <c r="J108" s="118">
        <f t="shared" si="12"/>
        <v>0.17851184517851193</v>
      </c>
      <c r="K108" s="117">
        <v>7036</v>
      </c>
      <c r="L108" s="118">
        <f t="shared" si="12"/>
        <v>-3.9637599093997888E-3</v>
      </c>
      <c r="M108" s="117"/>
      <c r="N108" s="118"/>
    </row>
    <row r="109" spans="2:14" ht="15.75" x14ac:dyDescent="0.25">
      <c r="B109" s="119" t="s">
        <v>30</v>
      </c>
      <c r="C109" s="120">
        <v>27247</v>
      </c>
      <c r="D109" s="121">
        <v>-0.56883564895401462</v>
      </c>
      <c r="E109" s="120">
        <v>41339</v>
      </c>
      <c r="F109" s="121">
        <f t="shared" si="12"/>
        <v>0.51719455352882893</v>
      </c>
      <c r="G109" s="120">
        <v>66806</v>
      </c>
      <c r="H109" s="121">
        <f t="shared" si="12"/>
        <v>0.61605263794479792</v>
      </c>
      <c r="I109" s="120">
        <v>75902</v>
      </c>
      <c r="J109" s="121">
        <f t="shared" si="12"/>
        <v>0.13615543514055628</v>
      </c>
      <c r="K109" s="120">
        <v>81239</v>
      </c>
      <c r="L109" s="121">
        <f t="shared" si="12"/>
        <v>7.0314352717978368E-2</v>
      </c>
      <c r="M109" s="120">
        <v>27967</v>
      </c>
      <c r="N109" s="121">
        <v>-9.7401968694529661E-2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71" t="s">
        <v>274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246</v>
      </c>
      <c r="G118" s="115" t="s">
        <v>69</v>
      </c>
      <c r="H118" s="114" t="s">
        <v>246</v>
      </c>
      <c r="I118" s="115" t="s">
        <v>69</v>
      </c>
      <c r="J118" s="114" t="s">
        <v>246</v>
      </c>
      <c r="K118" s="115" t="s">
        <v>69</v>
      </c>
      <c r="L118" s="114" t="s">
        <v>246</v>
      </c>
      <c r="M118" s="115" t="s">
        <v>69</v>
      </c>
      <c r="N118" s="114" t="s">
        <v>270</v>
      </c>
    </row>
    <row r="119" spans="1:15" x14ac:dyDescent="0.25">
      <c r="B119" s="116" t="s">
        <v>71</v>
      </c>
      <c r="C119" s="117">
        <v>1433</v>
      </c>
      <c r="D119" s="118">
        <v>5.4451802796173565E-2</v>
      </c>
      <c r="E119" s="117">
        <v>40</v>
      </c>
      <c r="F119" s="118">
        <f t="shared" ref="F119:L131" si="14">IFERROR(E119/C119-1,"-")</f>
        <v>-0.97208653175157012</v>
      </c>
      <c r="G119" s="117">
        <v>1082</v>
      </c>
      <c r="H119" s="118">
        <f t="shared" si="14"/>
        <v>26.05</v>
      </c>
      <c r="I119" s="117">
        <v>1714</v>
      </c>
      <c r="J119" s="118">
        <f t="shared" si="14"/>
        <v>0.5841035120147875</v>
      </c>
      <c r="K119" s="117">
        <v>1480</v>
      </c>
      <c r="L119" s="118">
        <f t="shared" si="14"/>
        <v>-0.13652275379229872</v>
      </c>
      <c r="M119" s="117">
        <v>1352</v>
      </c>
      <c r="N119" s="118">
        <f t="shared" ref="N119:N121" si="15">IFERROR(M119/K119-1,"-")</f>
        <v>-8.6486486486486491E-2</v>
      </c>
    </row>
    <row r="120" spans="1:15" x14ac:dyDescent="0.25">
      <c r="B120" s="116" t="s">
        <v>73</v>
      </c>
      <c r="C120" s="117">
        <v>2393</v>
      </c>
      <c r="D120" s="118">
        <v>0.48357098574085544</v>
      </c>
      <c r="E120" s="117">
        <v>45</v>
      </c>
      <c r="F120" s="118">
        <f t="shared" si="14"/>
        <v>-0.98119515252820722</v>
      </c>
      <c r="G120" s="117">
        <v>1253</v>
      </c>
      <c r="H120" s="118">
        <f t="shared" si="14"/>
        <v>26.844444444444445</v>
      </c>
      <c r="I120" s="117">
        <v>1744</v>
      </c>
      <c r="J120" s="118">
        <f t="shared" si="14"/>
        <v>0.39185953711093369</v>
      </c>
      <c r="K120" s="117">
        <v>2068</v>
      </c>
      <c r="L120" s="118">
        <f t="shared" si="14"/>
        <v>0.18577981651376141</v>
      </c>
      <c r="M120" s="117">
        <v>1741</v>
      </c>
      <c r="N120" s="118">
        <f t="shared" si="15"/>
        <v>-0.15812379110251451</v>
      </c>
    </row>
    <row r="121" spans="1:15" x14ac:dyDescent="0.25">
      <c r="B121" s="116" t="s">
        <v>75</v>
      </c>
      <c r="C121" s="117">
        <v>615</v>
      </c>
      <c r="D121" s="118">
        <v>-0.45138269402319353</v>
      </c>
      <c r="E121" s="117">
        <v>44</v>
      </c>
      <c r="F121" s="118">
        <f t="shared" si="14"/>
        <v>-0.92845528455284554</v>
      </c>
      <c r="G121" s="117">
        <v>1088</v>
      </c>
      <c r="H121" s="118">
        <f t="shared" si="14"/>
        <v>23.727272727272727</v>
      </c>
      <c r="I121" s="117">
        <v>1558</v>
      </c>
      <c r="J121" s="118">
        <f t="shared" si="14"/>
        <v>0.43198529411764697</v>
      </c>
      <c r="K121" s="117">
        <v>1890</v>
      </c>
      <c r="L121" s="118">
        <f t="shared" si="14"/>
        <v>0.21309370988446719</v>
      </c>
      <c r="M121" s="117">
        <v>1246</v>
      </c>
      <c r="N121" s="118">
        <f t="shared" si="15"/>
        <v>-0.34074074074074079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55</v>
      </c>
      <c r="F122" s="118" t="str">
        <f t="shared" si="14"/>
        <v>-</v>
      </c>
      <c r="G122" s="117">
        <v>541</v>
      </c>
      <c r="H122" s="118">
        <f t="shared" si="14"/>
        <v>8.836363636363636</v>
      </c>
      <c r="I122" s="117">
        <v>682</v>
      </c>
      <c r="J122" s="118">
        <f t="shared" si="14"/>
        <v>0.26062846580406651</v>
      </c>
      <c r="K122" s="117">
        <v>1379</v>
      </c>
      <c r="L122" s="118">
        <f t="shared" si="14"/>
        <v>1.0219941348973607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44</v>
      </c>
      <c r="F123" s="118" t="str">
        <f t="shared" si="14"/>
        <v>-</v>
      </c>
      <c r="G123" s="117">
        <v>524</v>
      </c>
      <c r="H123" s="118">
        <f t="shared" si="14"/>
        <v>10.909090909090908</v>
      </c>
      <c r="I123" s="117">
        <v>550</v>
      </c>
      <c r="J123" s="118">
        <f t="shared" si="14"/>
        <v>4.961832061068705E-2</v>
      </c>
      <c r="K123" s="117">
        <v>732</v>
      </c>
      <c r="L123" s="118">
        <f t="shared" si="14"/>
        <v>0.33090909090909082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121</v>
      </c>
      <c r="F124" s="118" t="str">
        <f t="shared" si="14"/>
        <v>-</v>
      </c>
      <c r="G124" s="117">
        <v>530</v>
      </c>
      <c r="H124" s="118">
        <f t="shared" si="14"/>
        <v>3.3801652892561984</v>
      </c>
      <c r="I124" s="117">
        <v>510</v>
      </c>
      <c r="J124" s="118">
        <f t="shared" si="14"/>
        <v>-3.7735849056603765E-2</v>
      </c>
      <c r="K124" s="117">
        <v>471</v>
      </c>
      <c r="L124" s="118">
        <f t="shared" si="14"/>
        <v>-7.6470588235294068E-2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184</v>
      </c>
      <c r="F125" s="118" t="str">
        <f t="shared" si="14"/>
        <v>-</v>
      </c>
      <c r="G125" s="117">
        <v>456</v>
      </c>
      <c r="H125" s="118">
        <f t="shared" si="14"/>
        <v>1.4782608695652173</v>
      </c>
      <c r="I125" s="117">
        <v>444</v>
      </c>
      <c r="J125" s="118">
        <f t="shared" si="14"/>
        <v>-2.6315789473684181E-2</v>
      </c>
      <c r="K125" s="117">
        <v>401</v>
      </c>
      <c r="L125" s="118">
        <f t="shared" si="14"/>
        <v>-9.6846846846846857E-2</v>
      </c>
      <c r="M125" s="117"/>
      <c r="N125" s="118"/>
    </row>
    <row r="126" spans="1:15" x14ac:dyDescent="0.25">
      <c r="B126" s="116" t="s">
        <v>85</v>
      </c>
      <c r="C126" s="117">
        <v>66</v>
      </c>
      <c r="D126" s="118">
        <v>-0.70403587443946192</v>
      </c>
      <c r="E126" s="117">
        <v>415</v>
      </c>
      <c r="F126" s="118">
        <f t="shared" si="14"/>
        <v>5.2878787878787881</v>
      </c>
      <c r="G126" s="117">
        <v>482</v>
      </c>
      <c r="H126" s="118">
        <f t="shared" si="14"/>
        <v>0.16144578313253022</v>
      </c>
      <c r="I126" s="117">
        <v>571</v>
      </c>
      <c r="J126" s="118">
        <f t="shared" si="14"/>
        <v>0.18464730290456433</v>
      </c>
      <c r="K126" s="117">
        <v>572</v>
      </c>
      <c r="L126" s="118">
        <f t="shared" si="14"/>
        <v>1.7513134851139256E-3</v>
      </c>
      <c r="M126" s="117"/>
      <c r="N126" s="118"/>
    </row>
    <row r="127" spans="1:15" x14ac:dyDescent="0.25">
      <c r="B127" s="116" t="s">
        <v>87</v>
      </c>
      <c r="C127" s="117">
        <v>42</v>
      </c>
      <c r="D127" s="118">
        <v>-0.88617886178861793</v>
      </c>
      <c r="E127" s="117">
        <v>273</v>
      </c>
      <c r="F127" s="118">
        <f t="shared" si="14"/>
        <v>5.5</v>
      </c>
      <c r="G127" s="117">
        <v>722</v>
      </c>
      <c r="H127" s="118">
        <f t="shared" si="14"/>
        <v>1.6446886446886446</v>
      </c>
      <c r="I127" s="117">
        <v>664</v>
      </c>
      <c r="J127" s="118">
        <f t="shared" si="14"/>
        <v>-8.0332409972299179E-2</v>
      </c>
      <c r="K127" s="117">
        <v>519</v>
      </c>
      <c r="L127" s="118">
        <f t="shared" si="14"/>
        <v>-0.21837349397590367</v>
      </c>
      <c r="M127" s="117"/>
      <c r="N127" s="118"/>
    </row>
    <row r="128" spans="1:15" x14ac:dyDescent="0.25">
      <c r="A128" s="122"/>
      <c r="B128" s="116" t="s">
        <v>89</v>
      </c>
      <c r="C128" s="117">
        <v>90</v>
      </c>
      <c r="D128" s="118">
        <v>-0.71153846153846156</v>
      </c>
      <c r="E128" s="117">
        <v>757</v>
      </c>
      <c r="F128" s="118">
        <f t="shared" si="14"/>
        <v>7.4111111111111114</v>
      </c>
      <c r="G128" s="117">
        <v>676</v>
      </c>
      <c r="H128" s="118">
        <f t="shared" si="14"/>
        <v>-0.10700132100396298</v>
      </c>
      <c r="I128" s="117">
        <v>658</v>
      </c>
      <c r="J128" s="118">
        <f t="shared" si="14"/>
        <v>-2.6627218934911268E-2</v>
      </c>
      <c r="K128" s="117">
        <v>850</v>
      </c>
      <c r="L128" s="118">
        <f t="shared" si="14"/>
        <v>0.29179331306990886</v>
      </c>
      <c r="M128" s="117"/>
      <c r="N128" s="118"/>
    </row>
    <row r="129" spans="2:15" x14ac:dyDescent="0.25">
      <c r="B129" s="116" t="s">
        <v>91</v>
      </c>
      <c r="C129" s="117">
        <v>206</v>
      </c>
      <c r="D129" s="118">
        <v>-0.73071895424836608</v>
      </c>
      <c r="E129" s="117">
        <v>836</v>
      </c>
      <c r="F129" s="118">
        <f t="shared" si="14"/>
        <v>3.058252427184466</v>
      </c>
      <c r="G129" s="117">
        <v>947</v>
      </c>
      <c r="H129" s="118">
        <f t="shared" si="14"/>
        <v>0.13277511961722488</v>
      </c>
      <c r="I129" s="117">
        <v>849</v>
      </c>
      <c r="J129" s="118">
        <f t="shared" si="14"/>
        <v>-0.10348468848996828</v>
      </c>
      <c r="K129" s="117">
        <v>1075</v>
      </c>
      <c r="L129" s="118">
        <f t="shared" si="14"/>
        <v>0.26619552414605407</v>
      </c>
      <c r="M129" s="117"/>
      <c r="N129" s="118"/>
    </row>
    <row r="130" spans="2:15" x14ac:dyDescent="0.25">
      <c r="B130" s="116" t="s">
        <v>93</v>
      </c>
      <c r="C130" s="117">
        <v>136</v>
      </c>
      <c r="D130" s="118">
        <v>-0.82268578878748366</v>
      </c>
      <c r="E130" s="117">
        <v>680</v>
      </c>
      <c r="F130" s="118">
        <f t="shared" si="14"/>
        <v>4</v>
      </c>
      <c r="G130" s="117">
        <v>948</v>
      </c>
      <c r="H130" s="118">
        <f t="shared" si="14"/>
        <v>0.39411764705882346</v>
      </c>
      <c r="I130" s="117">
        <v>1233</v>
      </c>
      <c r="J130" s="118">
        <f t="shared" si="14"/>
        <v>0.30063291139240511</v>
      </c>
      <c r="K130" s="117">
        <v>859</v>
      </c>
      <c r="L130" s="118">
        <f t="shared" si="14"/>
        <v>-0.30332522303325227</v>
      </c>
      <c r="M130" s="117"/>
      <c r="N130" s="118"/>
    </row>
    <row r="131" spans="2:15" ht="15.75" x14ac:dyDescent="0.25">
      <c r="B131" s="119" t="s">
        <v>30</v>
      </c>
      <c r="C131" s="120">
        <v>5019</v>
      </c>
      <c r="D131" s="121">
        <v>-0.37899034892353378</v>
      </c>
      <c r="E131" s="120">
        <v>3494</v>
      </c>
      <c r="F131" s="121">
        <f t="shared" si="14"/>
        <v>-0.30384538752739587</v>
      </c>
      <c r="G131" s="120">
        <v>9249</v>
      </c>
      <c r="H131" s="121">
        <f t="shared" si="14"/>
        <v>1.6471093302804807</v>
      </c>
      <c r="I131" s="120">
        <v>11177</v>
      </c>
      <c r="J131" s="121">
        <f t="shared" si="14"/>
        <v>0.20845496810465991</v>
      </c>
      <c r="K131" s="120">
        <v>12296</v>
      </c>
      <c r="L131" s="121">
        <f t="shared" si="14"/>
        <v>0.10011631028003931</v>
      </c>
      <c r="M131" s="120">
        <v>4339</v>
      </c>
      <c r="N131" s="121">
        <v>-0.20209635895549838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71" t="s">
        <v>275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246</v>
      </c>
      <c r="G140" s="115" t="s">
        <v>69</v>
      </c>
      <c r="H140" s="114" t="s">
        <v>246</v>
      </c>
      <c r="I140" s="115" t="s">
        <v>69</v>
      </c>
      <c r="J140" s="114" t="s">
        <v>246</v>
      </c>
      <c r="K140" s="115" t="s">
        <v>69</v>
      </c>
      <c r="L140" s="114" t="s">
        <v>246</v>
      </c>
      <c r="M140" s="115" t="s">
        <v>69</v>
      </c>
      <c r="N140" s="114" t="s">
        <v>270</v>
      </c>
    </row>
    <row r="141" spans="2:15" x14ac:dyDescent="0.25">
      <c r="B141" s="116" t="s">
        <v>71</v>
      </c>
      <c r="C141" s="117">
        <v>2551</v>
      </c>
      <c r="D141" s="118">
        <v>2.9459241323648078E-2</v>
      </c>
      <c r="E141" s="117">
        <v>513</v>
      </c>
      <c r="F141" s="118">
        <f t="shared" ref="F141:L153" si="16">IFERROR(E141/C141-1,"-")</f>
        <v>-0.79890239121912976</v>
      </c>
      <c r="G141" s="117">
        <v>1768</v>
      </c>
      <c r="H141" s="118">
        <f t="shared" si="16"/>
        <v>2.4463937621832357</v>
      </c>
      <c r="I141" s="117">
        <v>2687</v>
      </c>
      <c r="J141" s="118">
        <f t="shared" si="16"/>
        <v>0.51979638009049767</v>
      </c>
      <c r="K141" s="117">
        <v>3551</v>
      </c>
      <c r="L141" s="118">
        <f t="shared" si="16"/>
        <v>0.32154819501302567</v>
      </c>
      <c r="M141" s="117">
        <v>2661</v>
      </c>
      <c r="N141" s="118">
        <f t="shared" ref="N141:N143" si="17">IFERROR(M141/K141-1,"-")</f>
        <v>-0.25063362433117431</v>
      </c>
    </row>
    <row r="142" spans="2:15" x14ac:dyDescent="0.25">
      <c r="B142" s="116" t="s">
        <v>73</v>
      </c>
      <c r="C142" s="117">
        <v>2540</v>
      </c>
      <c r="D142" s="118">
        <v>-0.11374738311235166</v>
      </c>
      <c r="E142" s="117">
        <v>554</v>
      </c>
      <c r="F142" s="118">
        <f t="shared" si="16"/>
        <v>-0.78188976377952757</v>
      </c>
      <c r="G142" s="117">
        <v>2351</v>
      </c>
      <c r="H142" s="118">
        <f t="shared" si="16"/>
        <v>3.243682310469314</v>
      </c>
      <c r="I142" s="117">
        <v>2836</v>
      </c>
      <c r="J142" s="118">
        <f t="shared" si="16"/>
        <v>0.20629519353466619</v>
      </c>
      <c r="K142" s="117">
        <v>3116</v>
      </c>
      <c r="L142" s="118">
        <f t="shared" si="16"/>
        <v>9.8730606488011352E-2</v>
      </c>
      <c r="M142" s="117">
        <v>3261</v>
      </c>
      <c r="N142" s="118">
        <f t="shared" si="17"/>
        <v>4.6534017971758601E-2</v>
      </c>
    </row>
    <row r="143" spans="2:15" x14ac:dyDescent="0.25">
      <c r="B143" s="116" t="s">
        <v>75</v>
      </c>
      <c r="C143" s="117">
        <v>1376</v>
      </c>
      <c r="D143" s="118">
        <v>-0.55826645264847508</v>
      </c>
      <c r="E143" s="117">
        <v>832</v>
      </c>
      <c r="F143" s="118">
        <f t="shared" si="16"/>
        <v>-0.39534883720930236</v>
      </c>
      <c r="G143" s="117">
        <v>2524</v>
      </c>
      <c r="H143" s="118">
        <f t="shared" si="16"/>
        <v>2.0336538461538463</v>
      </c>
      <c r="I143" s="117">
        <v>2988</v>
      </c>
      <c r="J143" s="118">
        <f t="shared" si="16"/>
        <v>0.1838351822503963</v>
      </c>
      <c r="K143" s="117">
        <v>3366</v>
      </c>
      <c r="L143" s="118">
        <f t="shared" si="16"/>
        <v>0.12650602409638556</v>
      </c>
      <c r="M143" s="117">
        <v>3312</v>
      </c>
      <c r="N143" s="118">
        <f t="shared" si="17"/>
        <v>-1.6042780748663055E-2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529</v>
      </c>
      <c r="F144" s="118" t="str">
        <f t="shared" si="16"/>
        <v>-</v>
      </c>
      <c r="G144" s="117">
        <v>2322</v>
      </c>
      <c r="H144" s="118">
        <f t="shared" si="16"/>
        <v>3.3894139886578447</v>
      </c>
      <c r="I144" s="117">
        <v>2380</v>
      </c>
      <c r="J144" s="118">
        <f t="shared" si="16"/>
        <v>2.4978466838931901E-2</v>
      </c>
      <c r="K144" s="117">
        <v>2313</v>
      </c>
      <c r="L144" s="118">
        <f t="shared" si="16"/>
        <v>-2.8151260504201692E-2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579</v>
      </c>
      <c r="F145" s="118" t="str">
        <f t="shared" si="16"/>
        <v>-</v>
      </c>
      <c r="G145" s="117">
        <v>1417</v>
      </c>
      <c r="H145" s="118">
        <f t="shared" si="16"/>
        <v>1.4473229706390329</v>
      </c>
      <c r="I145" s="117">
        <v>1273</v>
      </c>
      <c r="J145" s="118">
        <f t="shared" si="16"/>
        <v>-0.10162314749470713</v>
      </c>
      <c r="K145" s="117">
        <v>1592</v>
      </c>
      <c r="L145" s="118">
        <f t="shared" si="16"/>
        <v>0.25058915946582871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885</v>
      </c>
      <c r="F146" s="118" t="str">
        <f t="shared" si="16"/>
        <v>-</v>
      </c>
      <c r="G146" s="117">
        <v>894</v>
      </c>
      <c r="H146" s="118">
        <f t="shared" si="16"/>
        <v>1.0169491525423791E-2</v>
      </c>
      <c r="I146" s="117">
        <v>831</v>
      </c>
      <c r="J146" s="118">
        <f t="shared" si="16"/>
        <v>-7.0469798657718075E-2</v>
      </c>
      <c r="K146" s="117">
        <v>1011</v>
      </c>
      <c r="L146" s="118">
        <f t="shared" si="16"/>
        <v>0.21660649819494582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856</v>
      </c>
      <c r="F147" s="118" t="str">
        <f t="shared" si="16"/>
        <v>-</v>
      </c>
      <c r="G147" s="117">
        <v>945</v>
      </c>
      <c r="H147" s="118">
        <f t="shared" si="16"/>
        <v>0.10397196261682251</v>
      </c>
      <c r="I147" s="117">
        <v>427</v>
      </c>
      <c r="J147" s="118">
        <f t="shared" si="16"/>
        <v>-0.54814814814814816</v>
      </c>
      <c r="K147" s="117">
        <v>454</v>
      </c>
      <c r="L147" s="118">
        <f t="shared" si="16"/>
        <v>6.3231850117096089E-2</v>
      </c>
      <c r="M147" s="117"/>
      <c r="N147" s="118"/>
    </row>
    <row r="148" spans="1:15" x14ac:dyDescent="0.25">
      <c r="B148" s="116" t="s">
        <v>85</v>
      </c>
      <c r="C148" s="117">
        <v>307</v>
      </c>
      <c r="D148" s="118">
        <v>-0.44080145719489983</v>
      </c>
      <c r="E148" s="117">
        <v>1325</v>
      </c>
      <c r="F148" s="118">
        <f t="shared" si="16"/>
        <v>3.315960912052117</v>
      </c>
      <c r="G148" s="117">
        <v>1073</v>
      </c>
      <c r="H148" s="118">
        <f t="shared" si="16"/>
        <v>-0.19018867924528304</v>
      </c>
      <c r="I148" s="117">
        <v>1227</v>
      </c>
      <c r="J148" s="118">
        <f t="shared" si="16"/>
        <v>0.14352283317800563</v>
      </c>
      <c r="K148" s="117">
        <v>1129</v>
      </c>
      <c r="L148" s="118">
        <f t="shared" si="16"/>
        <v>-7.9869600651996775E-2</v>
      </c>
      <c r="M148" s="117"/>
      <c r="N148" s="118"/>
    </row>
    <row r="149" spans="1:15" x14ac:dyDescent="0.25">
      <c r="B149" s="116" t="s">
        <v>87</v>
      </c>
      <c r="C149" s="117">
        <v>72</v>
      </c>
      <c r="D149" s="118">
        <v>-0.8783783783783784</v>
      </c>
      <c r="E149" s="117">
        <v>1236</v>
      </c>
      <c r="F149" s="118">
        <f t="shared" si="16"/>
        <v>16.166666666666668</v>
      </c>
      <c r="G149" s="117">
        <v>1386</v>
      </c>
      <c r="H149" s="118">
        <f t="shared" si="16"/>
        <v>0.12135922330097082</v>
      </c>
      <c r="I149" s="117">
        <v>1288</v>
      </c>
      <c r="J149" s="118">
        <f t="shared" si="16"/>
        <v>-7.0707070707070718E-2</v>
      </c>
      <c r="K149" s="117">
        <v>1311</v>
      </c>
      <c r="L149" s="118">
        <f t="shared" si="16"/>
        <v>1.7857142857142794E-2</v>
      </c>
      <c r="M149" s="117"/>
      <c r="N149" s="118"/>
    </row>
    <row r="150" spans="1:15" x14ac:dyDescent="0.25">
      <c r="A150" s="122"/>
      <c r="B150" s="116" t="s">
        <v>89</v>
      </c>
      <c r="C150" s="117">
        <v>122</v>
      </c>
      <c r="D150" s="118">
        <v>-0.92742415229030339</v>
      </c>
      <c r="E150" s="117">
        <v>3442</v>
      </c>
      <c r="F150" s="118">
        <f t="shared" si="16"/>
        <v>27.21311475409836</v>
      </c>
      <c r="G150" s="117">
        <v>2114</v>
      </c>
      <c r="H150" s="118">
        <f t="shared" si="16"/>
        <v>-0.38582219639744331</v>
      </c>
      <c r="I150" s="117">
        <v>1758</v>
      </c>
      <c r="J150" s="118">
        <f t="shared" si="16"/>
        <v>-0.16840113528855249</v>
      </c>
      <c r="K150" s="117">
        <v>1824</v>
      </c>
      <c r="L150" s="118">
        <f t="shared" si="16"/>
        <v>3.7542662116040848E-2</v>
      </c>
      <c r="M150" s="117"/>
      <c r="N150" s="118"/>
    </row>
    <row r="151" spans="1:15" x14ac:dyDescent="0.25">
      <c r="B151" s="116" t="s">
        <v>91</v>
      </c>
      <c r="C151" s="117">
        <v>210</v>
      </c>
      <c r="D151" s="118">
        <v>-0.93445692883895126</v>
      </c>
      <c r="E151" s="117">
        <v>2718</v>
      </c>
      <c r="F151" s="118">
        <f t="shared" si="16"/>
        <v>11.942857142857143</v>
      </c>
      <c r="G151" s="117">
        <v>2423</v>
      </c>
      <c r="H151" s="118">
        <f t="shared" si="16"/>
        <v>-0.10853568800588664</v>
      </c>
      <c r="I151" s="117">
        <v>2908</v>
      </c>
      <c r="J151" s="118">
        <f t="shared" si="16"/>
        <v>0.20016508460586047</v>
      </c>
      <c r="K151" s="117">
        <v>2912</v>
      </c>
      <c r="L151" s="118">
        <f t="shared" si="16"/>
        <v>1.3755158184318717E-3</v>
      </c>
      <c r="M151" s="117"/>
      <c r="N151" s="118"/>
    </row>
    <row r="152" spans="1:15" x14ac:dyDescent="0.25">
      <c r="B152" s="116" t="s">
        <v>93</v>
      </c>
      <c r="C152" s="117">
        <v>199</v>
      </c>
      <c r="D152" s="118">
        <v>-0.91182986264953481</v>
      </c>
      <c r="E152" s="117">
        <v>1924</v>
      </c>
      <c r="F152" s="118">
        <f t="shared" si="16"/>
        <v>8.6683417085427141</v>
      </c>
      <c r="G152" s="117">
        <v>1833</v>
      </c>
      <c r="H152" s="118">
        <f t="shared" si="16"/>
        <v>-4.7297297297297258E-2</v>
      </c>
      <c r="I152" s="117">
        <v>2036</v>
      </c>
      <c r="J152" s="118">
        <f t="shared" si="16"/>
        <v>0.11074740861974908</v>
      </c>
      <c r="K152" s="117">
        <v>2476</v>
      </c>
      <c r="L152" s="118">
        <f t="shared" si="16"/>
        <v>0.21611001964636545</v>
      </c>
      <c r="M152" s="117"/>
      <c r="N152" s="118"/>
    </row>
    <row r="153" spans="1:15" ht="15.75" x14ac:dyDescent="0.25">
      <c r="B153" s="119" t="s">
        <v>30</v>
      </c>
      <c r="C153" s="120">
        <v>7473</v>
      </c>
      <c r="D153" s="121">
        <v>-0.65023869699522607</v>
      </c>
      <c r="E153" s="120">
        <v>15393</v>
      </c>
      <c r="F153" s="121">
        <f t="shared" si="16"/>
        <v>1.0598153352067441</v>
      </c>
      <c r="G153" s="120">
        <v>21050</v>
      </c>
      <c r="H153" s="121">
        <f t="shared" si="16"/>
        <v>0.36750470993308637</v>
      </c>
      <c r="I153" s="120">
        <v>22639</v>
      </c>
      <c r="J153" s="121">
        <f t="shared" si="16"/>
        <v>7.5486935866983407E-2</v>
      </c>
      <c r="K153" s="120">
        <v>25055</v>
      </c>
      <c r="L153" s="121">
        <f t="shared" si="16"/>
        <v>0.10671849463315519</v>
      </c>
      <c r="M153" s="120">
        <v>9234</v>
      </c>
      <c r="N153" s="121">
        <v>-7.9637197249078029E-2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71" t="s">
        <v>276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246</v>
      </c>
      <c r="G162" s="115" t="s">
        <v>69</v>
      </c>
      <c r="H162" s="114" t="s">
        <v>246</v>
      </c>
      <c r="I162" s="115" t="s">
        <v>69</v>
      </c>
      <c r="J162" s="114" t="s">
        <v>246</v>
      </c>
      <c r="K162" s="115" t="s">
        <v>69</v>
      </c>
      <c r="L162" s="114" t="s">
        <v>246</v>
      </c>
      <c r="M162" s="115" t="s">
        <v>69</v>
      </c>
      <c r="N162" s="114" t="s">
        <v>270</v>
      </c>
    </row>
    <row r="163" spans="2:14" x14ac:dyDescent="0.25">
      <c r="B163" s="116" t="s">
        <v>71</v>
      </c>
      <c r="C163" s="117">
        <v>944</v>
      </c>
      <c r="D163" s="118">
        <v>0.31111111111111112</v>
      </c>
      <c r="E163" s="117">
        <v>372</v>
      </c>
      <c r="F163" s="118">
        <f t="shared" ref="F163:L175" si="18">IFERROR(E163/C163-1,"-")</f>
        <v>-0.60593220338983045</v>
      </c>
      <c r="G163" s="117">
        <v>771</v>
      </c>
      <c r="H163" s="118">
        <f t="shared" si="18"/>
        <v>1.0725806451612905</v>
      </c>
      <c r="I163" s="117">
        <v>1006</v>
      </c>
      <c r="J163" s="118">
        <f t="shared" si="18"/>
        <v>0.30479896238651105</v>
      </c>
      <c r="K163" s="117">
        <v>991</v>
      </c>
      <c r="L163" s="118">
        <f t="shared" si="18"/>
        <v>-1.491053677932408E-2</v>
      </c>
      <c r="M163" s="117">
        <v>1041</v>
      </c>
      <c r="N163" s="118">
        <f t="shared" ref="N163:N165" si="19">IFERROR(M163/K163-1,"-")</f>
        <v>5.045408678102925E-2</v>
      </c>
    </row>
    <row r="164" spans="2:14" x14ac:dyDescent="0.25">
      <c r="B164" s="116" t="s">
        <v>73</v>
      </c>
      <c r="C164" s="117">
        <v>1207</v>
      </c>
      <c r="D164" s="118">
        <v>0.27320675105485237</v>
      </c>
      <c r="E164" s="117">
        <v>546</v>
      </c>
      <c r="F164" s="118">
        <f t="shared" si="18"/>
        <v>-0.54763877381938686</v>
      </c>
      <c r="G164" s="117">
        <v>863</v>
      </c>
      <c r="H164" s="118">
        <f t="shared" si="18"/>
        <v>0.58058608058608052</v>
      </c>
      <c r="I164" s="117">
        <v>1019</v>
      </c>
      <c r="J164" s="118">
        <f t="shared" si="18"/>
        <v>0.18076477404403235</v>
      </c>
      <c r="K164" s="117">
        <v>1220</v>
      </c>
      <c r="L164" s="118">
        <f t="shared" si="18"/>
        <v>0.19725220804710508</v>
      </c>
      <c r="M164" s="117">
        <v>1002</v>
      </c>
      <c r="N164" s="118">
        <f t="shared" si="19"/>
        <v>-0.17868852459016393</v>
      </c>
    </row>
    <row r="165" spans="2:14" x14ac:dyDescent="0.25">
      <c r="B165" s="116" t="s">
        <v>75</v>
      </c>
      <c r="C165" s="117">
        <v>505</v>
      </c>
      <c r="D165" s="118">
        <v>-0.51628352490421459</v>
      </c>
      <c r="E165" s="117">
        <v>843</v>
      </c>
      <c r="F165" s="118">
        <f t="shared" si="18"/>
        <v>0.66930693069306924</v>
      </c>
      <c r="G165" s="117">
        <v>945</v>
      </c>
      <c r="H165" s="118">
        <f t="shared" si="18"/>
        <v>0.12099644128113884</v>
      </c>
      <c r="I165" s="117">
        <v>1138</v>
      </c>
      <c r="J165" s="118">
        <f t="shared" si="18"/>
        <v>0.20423280423280432</v>
      </c>
      <c r="K165" s="117">
        <v>1305</v>
      </c>
      <c r="L165" s="118">
        <f t="shared" si="18"/>
        <v>0.14674868189806678</v>
      </c>
      <c r="M165" s="117">
        <v>1267</v>
      </c>
      <c r="N165" s="118">
        <f t="shared" si="19"/>
        <v>-2.9118773946360199E-2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695</v>
      </c>
      <c r="F166" s="118" t="str">
        <f t="shared" si="18"/>
        <v>-</v>
      </c>
      <c r="G166" s="117">
        <v>745</v>
      </c>
      <c r="H166" s="118">
        <f t="shared" si="18"/>
        <v>7.1942446043165464E-2</v>
      </c>
      <c r="I166" s="117">
        <v>650</v>
      </c>
      <c r="J166" s="118">
        <f t="shared" si="18"/>
        <v>-0.12751677852348997</v>
      </c>
      <c r="K166" s="117">
        <v>832</v>
      </c>
      <c r="L166" s="118">
        <f t="shared" si="18"/>
        <v>0.28000000000000003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723</v>
      </c>
      <c r="F167" s="118" t="str">
        <f t="shared" si="18"/>
        <v>-</v>
      </c>
      <c r="G167" s="117">
        <v>572</v>
      </c>
      <c r="H167" s="118">
        <f t="shared" si="18"/>
        <v>-0.20885200553250349</v>
      </c>
      <c r="I167" s="117">
        <v>732</v>
      </c>
      <c r="J167" s="118">
        <f t="shared" si="18"/>
        <v>0.2797202797202798</v>
      </c>
      <c r="K167" s="117">
        <v>862</v>
      </c>
      <c r="L167" s="118">
        <f t="shared" si="18"/>
        <v>0.17759562841530063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357</v>
      </c>
      <c r="F168" s="118" t="str">
        <f t="shared" si="18"/>
        <v>-</v>
      </c>
      <c r="G168" s="117">
        <v>278</v>
      </c>
      <c r="H168" s="118">
        <f t="shared" si="18"/>
        <v>-0.22128851540616246</v>
      </c>
      <c r="I168" s="117">
        <v>374</v>
      </c>
      <c r="J168" s="118">
        <f t="shared" si="18"/>
        <v>0.34532374100719432</v>
      </c>
      <c r="K168" s="117">
        <v>426</v>
      </c>
      <c r="L168" s="118">
        <f t="shared" si="18"/>
        <v>0.1390374331550801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421</v>
      </c>
      <c r="F169" s="118" t="str">
        <f t="shared" si="18"/>
        <v>-</v>
      </c>
      <c r="G169" s="117">
        <v>580</v>
      </c>
      <c r="H169" s="118">
        <f t="shared" si="18"/>
        <v>0.37767220902612819</v>
      </c>
      <c r="I169" s="117">
        <v>379</v>
      </c>
      <c r="J169" s="118">
        <f t="shared" si="18"/>
        <v>-0.34655172413793101</v>
      </c>
      <c r="K169" s="117">
        <v>596</v>
      </c>
      <c r="L169" s="118">
        <f t="shared" si="18"/>
        <v>0.57255936675461738</v>
      </c>
      <c r="M169" s="117"/>
      <c r="N169" s="118"/>
    </row>
    <row r="170" spans="2:14" x14ac:dyDescent="0.25">
      <c r="B170" s="116" t="s">
        <v>85</v>
      </c>
      <c r="C170" s="117">
        <v>912</v>
      </c>
      <c r="D170" s="118">
        <v>0.2614107883817427</v>
      </c>
      <c r="E170" s="117">
        <v>932</v>
      </c>
      <c r="F170" s="118">
        <f t="shared" si="18"/>
        <v>2.1929824561403466E-2</v>
      </c>
      <c r="G170" s="117">
        <v>860</v>
      </c>
      <c r="H170" s="118">
        <f t="shared" si="18"/>
        <v>-7.7253218884120178E-2</v>
      </c>
      <c r="I170" s="117">
        <v>734</v>
      </c>
      <c r="J170" s="118">
        <f t="shared" si="18"/>
        <v>-0.14651162790697669</v>
      </c>
      <c r="K170" s="117">
        <v>989</v>
      </c>
      <c r="L170" s="118">
        <f t="shared" si="18"/>
        <v>0.34741144414168934</v>
      </c>
      <c r="M170" s="117"/>
      <c r="N170" s="118"/>
    </row>
    <row r="171" spans="2:14" x14ac:dyDescent="0.25">
      <c r="B171" s="116" t="s">
        <v>87</v>
      </c>
      <c r="C171" s="117">
        <v>104</v>
      </c>
      <c r="D171" s="118">
        <v>-0.79365079365079372</v>
      </c>
      <c r="E171" s="117">
        <v>357</v>
      </c>
      <c r="F171" s="118">
        <f t="shared" si="18"/>
        <v>2.4326923076923075</v>
      </c>
      <c r="G171" s="117">
        <v>390</v>
      </c>
      <c r="H171" s="118">
        <f t="shared" si="18"/>
        <v>9.243697478991586E-2</v>
      </c>
      <c r="I171" s="117">
        <v>486</v>
      </c>
      <c r="J171" s="118">
        <f t="shared" si="18"/>
        <v>0.24615384615384617</v>
      </c>
      <c r="K171" s="117">
        <v>421</v>
      </c>
      <c r="L171" s="118">
        <f t="shared" si="18"/>
        <v>-0.13374485596707819</v>
      </c>
      <c r="M171" s="117"/>
      <c r="N171" s="118"/>
    </row>
    <row r="172" spans="2:14" x14ac:dyDescent="0.25">
      <c r="B172" s="116" t="s">
        <v>89</v>
      </c>
      <c r="C172" s="117">
        <v>266</v>
      </c>
      <c r="D172" s="118">
        <v>-0.58307210031347956</v>
      </c>
      <c r="E172" s="117">
        <v>399</v>
      </c>
      <c r="F172" s="118">
        <f t="shared" si="18"/>
        <v>0.5</v>
      </c>
      <c r="G172" s="117">
        <v>484</v>
      </c>
      <c r="H172" s="118">
        <f t="shared" si="18"/>
        <v>0.21303258145363402</v>
      </c>
      <c r="I172" s="117">
        <v>565</v>
      </c>
      <c r="J172" s="118">
        <f t="shared" si="18"/>
        <v>0.1673553719008265</v>
      </c>
      <c r="K172" s="117">
        <v>622</v>
      </c>
      <c r="L172" s="118">
        <f t="shared" si="18"/>
        <v>0.10088495575221246</v>
      </c>
      <c r="M172" s="117"/>
      <c r="N172" s="118"/>
    </row>
    <row r="173" spans="2:14" x14ac:dyDescent="0.25">
      <c r="B173" s="116" t="s">
        <v>91</v>
      </c>
      <c r="C173" s="117">
        <v>143</v>
      </c>
      <c r="D173" s="118">
        <v>-0.80330123796423658</v>
      </c>
      <c r="E173" s="117">
        <v>704</v>
      </c>
      <c r="F173" s="118">
        <f t="shared" si="18"/>
        <v>3.9230769230769234</v>
      </c>
      <c r="G173" s="117">
        <v>676</v>
      </c>
      <c r="H173" s="118">
        <f t="shared" si="18"/>
        <v>-3.9772727272727293E-2</v>
      </c>
      <c r="I173" s="117">
        <v>1140</v>
      </c>
      <c r="J173" s="118">
        <f t="shared" si="18"/>
        <v>0.68639053254437865</v>
      </c>
      <c r="K173" s="117">
        <v>772</v>
      </c>
      <c r="L173" s="118">
        <f t="shared" si="18"/>
        <v>-0.32280701754385965</v>
      </c>
      <c r="M173" s="117"/>
      <c r="N173" s="118"/>
    </row>
    <row r="174" spans="2:14" x14ac:dyDescent="0.25">
      <c r="B174" s="116" t="s">
        <v>93</v>
      </c>
      <c r="C174" s="117">
        <v>445</v>
      </c>
      <c r="D174" s="118">
        <v>-0.46706586826347307</v>
      </c>
      <c r="E174" s="117">
        <v>799</v>
      </c>
      <c r="F174" s="118">
        <f t="shared" si="18"/>
        <v>0.79550561797752817</v>
      </c>
      <c r="G174" s="117">
        <v>717</v>
      </c>
      <c r="H174" s="118">
        <f t="shared" si="18"/>
        <v>-0.10262828535669588</v>
      </c>
      <c r="I174" s="117">
        <v>679</v>
      </c>
      <c r="J174" s="118">
        <f t="shared" si="18"/>
        <v>-5.2998605299860557E-2</v>
      </c>
      <c r="K174" s="117">
        <v>714</v>
      </c>
      <c r="L174" s="118">
        <f t="shared" si="18"/>
        <v>5.1546391752577359E-2</v>
      </c>
      <c r="M174" s="117"/>
      <c r="N174" s="118"/>
    </row>
    <row r="175" spans="2:14" ht="15.75" x14ac:dyDescent="0.25">
      <c r="B175" s="119" t="s">
        <v>30</v>
      </c>
      <c r="C175" s="120">
        <v>4658</v>
      </c>
      <c r="D175" s="121">
        <v>-0.4619383158137923</v>
      </c>
      <c r="E175" s="120">
        <v>7148</v>
      </c>
      <c r="F175" s="121">
        <f t="shared" si="18"/>
        <v>0.53456419063975957</v>
      </c>
      <c r="G175" s="120">
        <v>7881</v>
      </c>
      <c r="H175" s="121">
        <f t="shared" si="18"/>
        <v>0.10254616675993278</v>
      </c>
      <c r="I175" s="120">
        <v>8902</v>
      </c>
      <c r="J175" s="121">
        <f t="shared" si="18"/>
        <v>0.12955208729856627</v>
      </c>
      <c r="K175" s="120">
        <v>9750</v>
      </c>
      <c r="L175" s="121">
        <f t="shared" si="18"/>
        <v>9.5259492248932931E-2</v>
      </c>
      <c r="M175" s="120">
        <v>3310</v>
      </c>
      <c r="N175" s="121">
        <v>-5.8589306029579014E-2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71" t="s">
        <v>277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246</v>
      </c>
      <c r="G184" s="115" t="s">
        <v>69</v>
      </c>
      <c r="H184" s="114" t="s">
        <v>246</v>
      </c>
      <c r="I184" s="115" t="s">
        <v>69</v>
      </c>
      <c r="J184" s="114" t="s">
        <v>246</v>
      </c>
      <c r="K184" s="115" t="s">
        <v>69</v>
      </c>
      <c r="L184" s="114" t="s">
        <v>246</v>
      </c>
      <c r="M184" s="115" t="s">
        <v>69</v>
      </c>
      <c r="N184" s="114" t="s">
        <v>270</v>
      </c>
    </row>
    <row r="185" spans="1:15" x14ac:dyDescent="0.25">
      <c r="A185" s="122"/>
      <c r="B185" s="116" t="s">
        <v>71</v>
      </c>
      <c r="C185" s="117">
        <v>171</v>
      </c>
      <c r="D185" s="118">
        <v>-0.10471204188481675</v>
      </c>
      <c r="E185" s="117">
        <v>81</v>
      </c>
      <c r="F185" s="118">
        <f t="shared" ref="F185:L197" si="20">IFERROR(E185/C185-1,"-")</f>
        <v>-0.52631578947368429</v>
      </c>
      <c r="G185" s="117">
        <v>235</v>
      </c>
      <c r="H185" s="118">
        <f t="shared" si="20"/>
        <v>1.9012345679012346</v>
      </c>
      <c r="I185" s="117">
        <v>204</v>
      </c>
      <c r="J185" s="118">
        <f t="shared" si="20"/>
        <v>-0.13191489361702124</v>
      </c>
      <c r="K185" s="117">
        <v>391</v>
      </c>
      <c r="L185" s="118">
        <f t="shared" si="20"/>
        <v>0.91666666666666674</v>
      </c>
      <c r="M185" s="117">
        <v>363</v>
      </c>
      <c r="N185" s="118">
        <f t="shared" ref="N185:N187" si="21">IFERROR(M185/K185-1,"-")</f>
        <v>-7.1611253196930957E-2</v>
      </c>
    </row>
    <row r="186" spans="1:15" x14ac:dyDescent="0.25">
      <c r="B186" s="116" t="s">
        <v>73</v>
      </c>
      <c r="C186" s="117">
        <v>80</v>
      </c>
      <c r="D186" s="118">
        <v>-0.58333333333333326</v>
      </c>
      <c r="E186" s="117">
        <v>56</v>
      </c>
      <c r="F186" s="118">
        <f t="shared" si="20"/>
        <v>-0.30000000000000004</v>
      </c>
      <c r="G186" s="117">
        <v>237</v>
      </c>
      <c r="H186" s="118">
        <f t="shared" si="20"/>
        <v>3.2321428571428568</v>
      </c>
      <c r="I186" s="117">
        <v>99</v>
      </c>
      <c r="J186" s="118">
        <f t="shared" si="20"/>
        <v>-0.58227848101265822</v>
      </c>
      <c r="K186" s="117">
        <v>311</v>
      </c>
      <c r="L186" s="118">
        <f t="shared" si="20"/>
        <v>2.1414141414141414</v>
      </c>
      <c r="M186" s="117">
        <v>340</v>
      </c>
      <c r="N186" s="118">
        <f t="shared" si="21"/>
        <v>9.3247588424437255E-2</v>
      </c>
    </row>
    <row r="187" spans="1:15" x14ac:dyDescent="0.25">
      <c r="B187" s="116" t="s">
        <v>75</v>
      </c>
      <c r="C187" s="117">
        <v>43</v>
      </c>
      <c r="D187" s="118">
        <v>-0.81623931623931623</v>
      </c>
      <c r="E187" s="117">
        <v>49</v>
      </c>
      <c r="F187" s="118">
        <f t="shared" si="20"/>
        <v>0.13953488372093026</v>
      </c>
      <c r="G187" s="117">
        <v>269</v>
      </c>
      <c r="H187" s="118">
        <f t="shared" si="20"/>
        <v>4.4897959183673466</v>
      </c>
      <c r="I187" s="117">
        <v>302</v>
      </c>
      <c r="J187" s="118">
        <f t="shared" si="20"/>
        <v>0.12267657992565062</v>
      </c>
      <c r="K187" s="117">
        <v>283</v>
      </c>
      <c r="L187" s="118">
        <f t="shared" si="20"/>
        <v>-6.29139072847682E-2</v>
      </c>
      <c r="M187" s="117">
        <v>336</v>
      </c>
      <c r="N187" s="118">
        <f t="shared" si="21"/>
        <v>0.1872791519434629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73</v>
      </c>
      <c r="F188" s="118" t="str">
        <f t="shared" si="20"/>
        <v>-</v>
      </c>
      <c r="G188" s="117">
        <v>157</v>
      </c>
      <c r="H188" s="118">
        <f t="shared" si="20"/>
        <v>1.1506849315068495</v>
      </c>
      <c r="I188" s="117">
        <v>114</v>
      </c>
      <c r="J188" s="118">
        <f t="shared" si="20"/>
        <v>-0.27388535031847139</v>
      </c>
      <c r="K188" s="117">
        <v>234</v>
      </c>
      <c r="L188" s="118">
        <f t="shared" si="20"/>
        <v>1.0526315789473686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68</v>
      </c>
      <c r="F189" s="118" t="str">
        <f t="shared" si="20"/>
        <v>-</v>
      </c>
      <c r="G189" s="117">
        <v>104</v>
      </c>
      <c r="H189" s="118">
        <f t="shared" si="20"/>
        <v>0.52941176470588225</v>
      </c>
      <c r="I189" s="117">
        <v>83</v>
      </c>
      <c r="J189" s="118">
        <f t="shared" si="20"/>
        <v>-0.20192307692307687</v>
      </c>
      <c r="K189" s="117">
        <v>66</v>
      </c>
      <c r="L189" s="118">
        <f t="shared" si="20"/>
        <v>-0.20481927710843373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84</v>
      </c>
      <c r="F190" s="118" t="str">
        <f t="shared" si="20"/>
        <v>-</v>
      </c>
      <c r="G190" s="117">
        <v>70</v>
      </c>
      <c r="H190" s="118">
        <f t="shared" si="20"/>
        <v>-0.16666666666666663</v>
      </c>
      <c r="I190" s="117">
        <v>73</v>
      </c>
      <c r="J190" s="118">
        <f t="shared" si="20"/>
        <v>4.2857142857142927E-2</v>
      </c>
      <c r="K190" s="117">
        <v>55</v>
      </c>
      <c r="L190" s="118">
        <f t="shared" si="20"/>
        <v>-0.24657534246575341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108</v>
      </c>
      <c r="F191" s="118" t="str">
        <f t="shared" si="20"/>
        <v>-</v>
      </c>
      <c r="G191" s="117">
        <v>209</v>
      </c>
      <c r="H191" s="118">
        <f t="shared" si="20"/>
        <v>0.93518518518518512</v>
      </c>
      <c r="I191" s="117">
        <v>111</v>
      </c>
      <c r="J191" s="118">
        <f t="shared" si="20"/>
        <v>-0.46889952153110048</v>
      </c>
      <c r="K191" s="117">
        <v>59</v>
      </c>
      <c r="L191" s="118">
        <f t="shared" si="20"/>
        <v>-0.46846846846846846</v>
      </c>
      <c r="M191" s="117"/>
      <c r="N191" s="118"/>
    </row>
    <row r="192" spans="1:15" x14ac:dyDescent="0.25">
      <c r="B192" s="116" t="s">
        <v>85</v>
      </c>
      <c r="C192" s="117">
        <v>120</v>
      </c>
      <c r="D192" s="118">
        <v>2</v>
      </c>
      <c r="E192" s="117">
        <v>67</v>
      </c>
      <c r="F192" s="118">
        <f t="shared" si="20"/>
        <v>-0.44166666666666665</v>
      </c>
      <c r="G192" s="117">
        <v>142</v>
      </c>
      <c r="H192" s="118">
        <f t="shared" si="20"/>
        <v>1.1194029850746268</v>
      </c>
      <c r="I192" s="117">
        <v>117</v>
      </c>
      <c r="J192" s="118">
        <f t="shared" si="20"/>
        <v>-0.176056338028169</v>
      </c>
      <c r="K192" s="117">
        <v>136</v>
      </c>
      <c r="L192" s="118">
        <f t="shared" si="20"/>
        <v>0.16239316239316248</v>
      </c>
      <c r="M192" s="117"/>
      <c r="N192" s="118"/>
    </row>
    <row r="193" spans="2:15" x14ac:dyDescent="0.25">
      <c r="B193" s="116" t="s">
        <v>87</v>
      </c>
      <c r="C193" s="117">
        <v>86</v>
      </c>
      <c r="D193" s="118">
        <v>2.5833333333333335</v>
      </c>
      <c r="E193" s="117">
        <v>72</v>
      </c>
      <c r="F193" s="118">
        <f t="shared" si="20"/>
        <v>-0.16279069767441856</v>
      </c>
      <c r="G193" s="117">
        <v>117</v>
      </c>
      <c r="H193" s="118">
        <f t="shared" si="20"/>
        <v>0.625</v>
      </c>
      <c r="I193" s="117">
        <v>120</v>
      </c>
      <c r="J193" s="118">
        <f t="shared" si="20"/>
        <v>2.564102564102555E-2</v>
      </c>
      <c r="K193" s="117">
        <v>158</v>
      </c>
      <c r="L193" s="118">
        <f t="shared" si="20"/>
        <v>0.31666666666666665</v>
      </c>
      <c r="M193" s="117"/>
      <c r="N193" s="118"/>
    </row>
    <row r="194" spans="2:15" x14ac:dyDescent="0.25">
      <c r="B194" s="116" t="s">
        <v>89</v>
      </c>
      <c r="C194" s="117">
        <v>74</v>
      </c>
      <c r="D194" s="118">
        <v>0.3214285714285714</v>
      </c>
      <c r="E194" s="117">
        <v>171</v>
      </c>
      <c r="F194" s="118">
        <f t="shared" si="20"/>
        <v>1.310810810810811</v>
      </c>
      <c r="G194" s="117">
        <v>83</v>
      </c>
      <c r="H194" s="118">
        <f t="shared" si="20"/>
        <v>-0.51461988304093564</v>
      </c>
      <c r="I194" s="117">
        <v>116</v>
      </c>
      <c r="J194" s="118">
        <f t="shared" si="20"/>
        <v>0.39759036144578319</v>
      </c>
      <c r="K194" s="117">
        <v>156</v>
      </c>
      <c r="L194" s="118">
        <f t="shared" si="20"/>
        <v>0.34482758620689657</v>
      </c>
      <c r="M194" s="117"/>
      <c r="N194" s="118"/>
    </row>
    <row r="195" spans="2:15" x14ac:dyDescent="0.25">
      <c r="B195" s="116" t="s">
        <v>91</v>
      </c>
      <c r="C195" s="117">
        <v>125</v>
      </c>
      <c r="D195" s="118">
        <v>3.3057851239669311E-2</v>
      </c>
      <c r="E195" s="117">
        <v>319</v>
      </c>
      <c r="F195" s="118">
        <f t="shared" si="20"/>
        <v>1.552</v>
      </c>
      <c r="G195" s="117">
        <v>157</v>
      </c>
      <c r="H195" s="118">
        <f t="shared" si="20"/>
        <v>-0.50783699059561127</v>
      </c>
      <c r="I195" s="117">
        <v>311</v>
      </c>
      <c r="J195" s="118">
        <f t="shared" si="20"/>
        <v>0.98089171974522293</v>
      </c>
      <c r="K195" s="117">
        <v>161</v>
      </c>
      <c r="L195" s="118">
        <f t="shared" si="20"/>
        <v>-0.48231511254019288</v>
      </c>
      <c r="M195" s="117"/>
      <c r="N195" s="118"/>
    </row>
    <row r="196" spans="2:15" x14ac:dyDescent="0.25">
      <c r="B196" s="116" t="s">
        <v>93</v>
      </c>
      <c r="C196" s="117">
        <v>36</v>
      </c>
      <c r="D196" s="118">
        <v>-0.68421052631578949</v>
      </c>
      <c r="E196" s="117">
        <v>167</v>
      </c>
      <c r="F196" s="118">
        <f t="shared" si="20"/>
        <v>3.6388888888888893</v>
      </c>
      <c r="G196" s="117">
        <v>112</v>
      </c>
      <c r="H196" s="118">
        <f t="shared" si="20"/>
        <v>-0.3293413173652695</v>
      </c>
      <c r="I196" s="117">
        <v>162</v>
      </c>
      <c r="J196" s="118">
        <f t="shared" si="20"/>
        <v>0.4464285714285714</v>
      </c>
      <c r="K196" s="117">
        <v>348</v>
      </c>
      <c r="L196" s="118">
        <f t="shared" si="20"/>
        <v>1.1481481481481484</v>
      </c>
      <c r="M196" s="117"/>
      <c r="N196" s="118"/>
    </row>
    <row r="197" spans="2:15" ht="15.75" x14ac:dyDescent="0.25">
      <c r="B197" s="119" t="s">
        <v>30</v>
      </c>
      <c r="C197" s="120">
        <v>788</v>
      </c>
      <c r="D197" s="121">
        <v>-0.39291217257318956</v>
      </c>
      <c r="E197" s="120">
        <v>1315</v>
      </c>
      <c r="F197" s="121">
        <f t="shared" si="20"/>
        <v>0.66878172588832485</v>
      </c>
      <c r="G197" s="120">
        <v>1892</v>
      </c>
      <c r="H197" s="121">
        <f t="shared" si="20"/>
        <v>0.43878326996197714</v>
      </c>
      <c r="I197" s="120">
        <v>1812</v>
      </c>
      <c r="J197" s="121">
        <f t="shared" si="20"/>
        <v>-4.228329809725162E-2</v>
      </c>
      <c r="K197" s="120">
        <v>2358</v>
      </c>
      <c r="L197" s="121">
        <f t="shared" si="20"/>
        <v>0.30132450331125837</v>
      </c>
      <c r="M197" s="120">
        <v>1039</v>
      </c>
      <c r="N197" s="121">
        <v>5.4822335025380697E-2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71" t="s">
        <v>278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246</v>
      </c>
      <c r="G206" s="115" t="s">
        <v>69</v>
      </c>
      <c r="H206" s="114" t="s">
        <v>246</v>
      </c>
      <c r="I206" s="115" t="s">
        <v>69</v>
      </c>
      <c r="J206" s="114" t="s">
        <v>246</v>
      </c>
      <c r="K206" s="115" t="s">
        <v>69</v>
      </c>
      <c r="L206" s="114" t="s">
        <v>246</v>
      </c>
      <c r="M206" s="115" t="s">
        <v>69</v>
      </c>
      <c r="N206" s="114" t="s">
        <v>270</v>
      </c>
    </row>
    <row r="207" spans="2:15" x14ac:dyDescent="0.25">
      <c r="B207" s="116" t="s">
        <v>71</v>
      </c>
      <c r="C207" s="117">
        <v>207</v>
      </c>
      <c r="D207" s="118">
        <v>-0.24175824175824179</v>
      </c>
      <c r="E207" s="117">
        <v>8</v>
      </c>
      <c r="F207" s="118">
        <f t="shared" ref="F207:L219" si="22">IFERROR(E207/C207-1,"-")</f>
        <v>-0.96135265700483097</v>
      </c>
      <c r="G207" s="117">
        <v>500</v>
      </c>
      <c r="H207" s="118">
        <f t="shared" si="22"/>
        <v>61.5</v>
      </c>
      <c r="I207" s="117">
        <v>587</v>
      </c>
      <c r="J207" s="118">
        <f t="shared" si="22"/>
        <v>0.17399999999999993</v>
      </c>
      <c r="K207" s="117">
        <v>618</v>
      </c>
      <c r="L207" s="118">
        <f t="shared" si="22"/>
        <v>5.2810902896081702E-2</v>
      </c>
      <c r="M207" s="117">
        <v>486</v>
      </c>
      <c r="N207" s="118">
        <f t="shared" ref="N207:N209" si="23">IFERROR(M207/K207-1,"-")</f>
        <v>-0.21359223300970875</v>
      </c>
    </row>
    <row r="208" spans="2:15" x14ac:dyDescent="0.25">
      <c r="B208" s="116" t="s">
        <v>73</v>
      </c>
      <c r="C208" s="117">
        <v>537</v>
      </c>
      <c r="D208" s="118">
        <v>1.5450236966824646</v>
      </c>
      <c r="E208" s="117">
        <v>17</v>
      </c>
      <c r="F208" s="118">
        <f t="shared" si="22"/>
        <v>-0.96834264432029793</v>
      </c>
      <c r="G208" s="117">
        <v>376</v>
      </c>
      <c r="H208" s="118">
        <f t="shared" si="22"/>
        <v>21.117647058823529</v>
      </c>
      <c r="I208" s="117">
        <v>398</v>
      </c>
      <c r="J208" s="118">
        <f t="shared" si="22"/>
        <v>5.8510638297872397E-2</v>
      </c>
      <c r="K208" s="117">
        <v>524</v>
      </c>
      <c r="L208" s="118">
        <f t="shared" si="22"/>
        <v>0.31658291457286425</v>
      </c>
      <c r="M208" s="117">
        <v>402</v>
      </c>
      <c r="N208" s="118">
        <f t="shared" si="23"/>
        <v>-0.23282442748091603</v>
      </c>
    </row>
    <row r="209" spans="2:15" x14ac:dyDescent="0.25">
      <c r="B209" s="116" t="s">
        <v>75</v>
      </c>
      <c r="C209" s="117">
        <v>95</v>
      </c>
      <c r="D209" s="118">
        <v>-0.65073529411764708</v>
      </c>
      <c r="E209" s="117">
        <v>49</v>
      </c>
      <c r="F209" s="118">
        <f t="shared" si="22"/>
        <v>-0.48421052631578942</v>
      </c>
      <c r="G209" s="117">
        <v>467</v>
      </c>
      <c r="H209" s="118">
        <f t="shared" si="22"/>
        <v>8.5306122448979593</v>
      </c>
      <c r="I209" s="117">
        <v>596</v>
      </c>
      <c r="J209" s="118">
        <f t="shared" si="22"/>
        <v>0.27623126338329773</v>
      </c>
      <c r="K209" s="117">
        <v>525</v>
      </c>
      <c r="L209" s="118">
        <f t="shared" si="22"/>
        <v>-0.11912751677852351</v>
      </c>
      <c r="M209" s="117">
        <v>329</v>
      </c>
      <c r="N209" s="118">
        <f t="shared" si="23"/>
        <v>-0.37333333333333329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45</v>
      </c>
      <c r="F210" s="118" t="str">
        <f t="shared" si="22"/>
        <v>-</v>
      </c>
      <c r="G210" s="117">
        <v>402</v>
      </c>
      <c r="H210" s="118">
        <f t="shared" si="22"/>
        <v>7.9333333333333336</v>
      </c>
      <c r="I210" s="117">
        <v>239</v>
      </c>
      <c r="J210" s="118">
        <f t="shared" si="22"/>
        <v>-0.40547263681592038</v>
      </c>
      <c r="K210" s="117">
        <v>478</v>
      </c>
      <c r="L210" s="118">
        <f t="shared" si="22"/>
        <v>1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57</v>
      </c>
      <c r="F211" s="118" t="str">
        <f t="shared" si="22"/>
        <v>-</v>
      </c>
      <c r="G211" s="117">
        <v>372</v>
      </c>
      <c r="H211" s="118">
        <f t="shared" si="22"/>
        <v>5.5263157894736841</v>
      </c>
      <c r="I211" s="117">
        <v>200</v>
      </c>
      <c r="J211" s="118">
        <f t="shared" si="22"/>
        <v>-0.4623655913978495</v>
      </c>
      <c r="K211" s="117">
        <v>229</v>
      </c>
      <c r="L211" s="118">
        <f t="shared" si="22"/>
        <v>0.14500000000000002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52</v>
      </c>
      <c r="F212" s="118" t="str">
        <f t="shared" si="22"/>
        <v>-</v>
      </c>
      <c r="G212" s="117">
        <v>448</v>
      </c>
      <c r="H212" s="118">
        <f t="shared" si="22"/>
        <v>7.615384615384615</v>
      </c>
      <c r="I212" s="117">
        <v>127</v>
      </c>
      <c r="J212" s="118">
        <f t="shared" si="22"/>
        <v>-0.71651785714285721</v>
      </c>
      <c r="K212" s="117">
        <v>314</v>
      </c>
      <c r="L212" s="118">
        <f t="shared" si="22"/>
        <v>1.4724409448818898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37</v>
      </c>
      <c r="F213" s="118" t="str">
        <f t="shared" si="22"/>
        <v>-</v>
      </c>
      <c r="G213" s="117">
        <v>155</v>
      </c>
      <c r="H213" s="118">
        <f t="shared" si="22"/>
        <v>3.1891891891891895</v>
      </c>
      <c r="I213" s="117">
        <v>176</v>
      </c>
      <c r="J213" s="118">
        <f t="shared" si="22"/>
        <v>0.13548387096774195</v>
      </c>
      <c r="K213" s="117">
        <v>134</v>
      </c>
      <c r="L213" s="118">
        <f t="shared" si="22"/>
        <v>-0.23863636363636365</v>
      </c>
      <c r="M213" s="117"/>
      <c r="N213" s="118"/>
    </row>
    <row r="214" spans="2:15" x14ac:dyDescent="0.25">
      <c r="B214" s="116" t="s">
        <v>85</v>
      </c>
      <c r="C214" s="117">
        <v>19</v>
      </c>
      <c r="D214" s="118">
        <v>-0.93470790378006874</v>
      </c>
      <c r="E214" s="117">
        <v>76</v>
      </c>
      <c r="F214" s="118">
        <f t="shared" si="22"/>
        <v>3</v>
      </c>
      <c r="G214" s="117">
        <v>383</v>
      </c>
      <c r="H214" s="118">
        <f t="shared" si="22"/>
        <v>4.0394736842105265</v>
      </c>
      <c r="I214" s="117">
        <v>153</v>
      </c>
      <c r="J214" s="118">
        <f t="shared" si="22"/>
        <v>-0.60052219321148825</v>
      </c>
      <c r="K214" s="117">
        <v>219</v>
      </c>
      <c r="L214" s="118">
        <f t="shared" si="22"/>
        <v>0.43137254901960786</v>
      </c>
      <c r="M214" s="117"/>
      <c r="N214" s="118"/>
    </row>
    <row r="215" spans="2:15" x14ac:dyDescent="0.25">
      <c r="B215" s="116" t="s">
        <v>87</v>
      </c>
      <c r="C215" s="117">
        <v>6</v>
      </c>
      <c r="D215" s="118">
        <v>-0.94827586206896552</v>
      </c>
      <c r="E215" s="117">
        <v>243</v>
      </c>
      <c r="F215" s="118">
        <f t="shared" si="22"/>
        <v>39.5</v>
      </c>
      <c r="G215" s="117">
        <v>333</v>
      </c>
      <c r="H215" s="118">
        <f t="shared" si="22"/>
        <v>0.37037037037037046</v>
      </c>
      <c r="I215" s="117">
        <v>194</v>
      </c>
      <c r="J215" s="118">
        <f t="shared" si="22"/>
        <v>-0.41741741741741745</v>
      </c>
      <c r="K215" s="117">
        <v>121</v>
      </c>
      <c r="L215" s="118">
        <f t="shared" si="22"/>
        <v>-0.37628865979381443</v>
      </c>
      <c r="M215" s="117"/>
      <c r="N215" s="118"/>
    </row>
    <row r="216" spans="2:15" x14ac:dyDescent="0.25">
      <c r="B216" s="116" t="s">
        <v>89</v>
      </c>
      <c r="C216" s="117">
        <v>5</v>
      </c>
      <c r="D216" s="118">
        <v>-0.97942386831275718</v>
      </c>
      <c r="E216" s="117">
        <v>136</v>
      </c>
      <c r="F216" s="118">
        <f t="shared" si="22"/>
        <v>26.2</v>
      </c>
      <c r="G216" s="117">
        <v>458</v>
      </c>
      <c r="H216" s="118">
        <f t="shared" si="22"/>
        <v>2.3676470588235294</v>
      </c>
      <c r="I216" s="117">
        <v>266</v>
      </c>
      <c r="J216" s="118">
        <f t="shared" si="22"/>
        <v>-0.41921397379912662</v>
      </c>
      <c r="K216" s="117">
        <v>155</v>
      </c>
      <c r="L216" s="118">
        <f t="shared" si="22"/>
        <v>-0.41729323308270672</v>
      </c>
      <c r="M216" s="117"/>
      <c r="N216" s="118"/>
    </row>
    <row r="217" spans="2:15" x14ac:dyDescent="0.25">
      <c r="B217" s="116" t="s">
        <v>91</v>
      </c>
      <c r="C217" s="117">
        <v>24</v>
      </c>
      <c r="D217" s="118">
        <v>-0.89090909090909087</v>
      </c>
      <c r="E217" s="117">
        <v>317</v>
      </c>
      <c r="F217" s="118">
        <f t="shared" si="22"/>
        <v>12.208333333333334</v>
      </c>
      <c r="G217" s="117">
        <v>713</v>
      </c>
      <c r="H217" s="118">
        <f t="shared" si="22"/>
        <v>1.2492113564668768</v>
      </c>
      <c r="I217" s="117">
        <v>322</v>
      </c>
      <c r="J217" s="118">
        <f t="shared" si="22"/>
        <v>-0.54838709677419351</v>
      </c>
      <c r="K217" s="117">
        <v>268</v>
      </c>
      <c r="L217" s="118">
        <f t="shared" si="22"/>
        <v>-0.16770186335403725</v>
      </c>
      <c r="M217" s="117"/>
      <c r="N217" s="118"/>
    </row>
    <row r="218" spans="2:15" x14ac:dyDescent="0.25">
      <c r="B218" s="116" t="s">
        <v>93</v>
      </c>
      <c r="C218" s="117">
        <v>14</v>
      </c>
      <c r="D218" s="118">
        <v>-0.92893401015228427</v>
      </c>
      <c r="E218" s="117">
        <v>348</v>
      </c>
      <c r="F218" s="118">
        <f t="shared" si="22"/>
        <v>23.857142857142858</v>
      </c>
      <c r="G218" s="117">
        <v>374</v>
      </c>
      <c r="H218" s="118">
        <f t="shared" si="22"/>
        <v>7.4712643678160884E-2</v>
      </c>
      <c r="I218" s="117">
        <v>365</v>
      </c>
      <c r="J218" s="118">
        <f t="shared" si="22"/>
        <v>-2.4064171122994638E-2</v>
      </c>
      <c r="K218" s="117">
        <v>215</v>
      </c>
      <c r="L218" s="118">
        <f t="shared" si="22"/>
        <v>-0.41095890410958902</v>
      </c>
      <c r="M218" s="117"/>
      <c r="N218" s="118"/>
    </row>
    <row r="219" spans="2:15" ht="15.75" x14ac:dyDescent="0.25">
      <c r="B219" s="119" t="s">
        <v>30</v>
      </c>
      <c r="C219" s="120">
        <v>940</v>
      </c>
      <c r="D219" s="121">
        <v>-0.60669456066945604</v>
      </c>
      <c r="E219" s="120">
        <v>1385</v>
      </c>
      <c r="F219" s="121">
        <f t="shared" si="22"/>
        <v>0.47340425531914887</v>
      </c>
      <c r="G219" s="120">
        <v>4981</v>
      </c>
      <c r="H219" s="121">
        <f t="shared" si="22"/>
        <v>2.5963898916967509</v>
      </c>
      <c r="I219" s="120">
        <v>3623</v>
      </c>
      <c r="J219" s="121">
        <f t="shared" si="22"/>
        <v>-0.27263601686408356</v>
      </c>
      <c r="K219" s="120">
        <v>3800</v>
      </c>
      <c r="L219" s="121">
        <f t="shared" si="22"/>
        <v>4.8854540436102711E-2</v>
      </c>
      <c r="M219" s="120">
        <v>1217</v>
      </c>
      <c r="N219" s="121">
        <v>-0.26994601079784042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71" t="s">
        <v>279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246</v>
      </c>
      <c r="G228" s="115" t="s">
        <v>69</v>
      </c>
      <c r="H228" s="114" t="s">
        <v>246</v>
      </c>
      <c r="I228" s="115" t="s">
        <v>69</v>
      </c>
      <c r="J228" s="114" t="s">
        <v>246</v>
      </c>
      <c r="K228" s="115" t="s">
        <v>69</v>
      </c>
      <c r="L228" s="114" t="s">
        <v>246</v>
      </c>
      <c r="M228" s="115" t="s">
        <v>69</v>
      </c>
      <c r="N228" s="114" t="s">
        <v>270</v>
      </c>
    </row>
    <row r="229" spans="2:15" x14ac:dyDescent="0.25">
      <c r="B229" s="116" t="s">
        <v>71</v>
      </c>
      <c r="C229" s="117">
        <v>324</v>
      </c>
      <c r="D229" s="118">
        <v>1.7457627118644066</v>
      </c>
      <c r="E229" s="117">
        <v>5</v>
      </c>
      <c r="F229" s="118">
        <f t="shared" ref="F229:L241" si="24">IFERROR(E229/C229-1,"-")</f>
        <v>-0.98456790123456794</v>
      </c>
      <c r="G229" s="117">
        <v>202</v>
      </c>
      <c r="H229" s="118">
        <f t="shared" si="24"/>
        <v>39.4</v>
      </c>
      <c r="I229" s="117">
        <v>130</v>
      </c>
      <c r="J229" s="118">
        <f t="shared" si="24"/>
        <v>-0.35643564356435642</v>
      </c>
      <c r="K229" s="117">
        <v>167</v>
      </c>
      <c r="L229" s="118">
        <f t="shared" si="24"/>
        <v>0.28461538461538471</v>
      </c>
      <c r="M229" s="117">
        <v>68</v>
      </c>
      <c r="N229" s="118">
        <f t="shared" ref="N229:N231" si="25">IFERROR(M229/K229-1,"-")</f>
        <v>-0.59281437125748504</v>
      </c>
    </row>
    <row r="230" spans="2:15" x14ac:dyDescent="0.25">
      <c r="B230" s="116" t="s">
        <v>73</v>
      </c>
      <c r="C230" s="117">
        <v>73</v>
      </c>
      <c r="D230" s="118">
        <v>-7.5949367088607556E-2</v>
      </c>
      <c r="E230" s="117">
        <v>5</v>
      </c>
      <c r="F230" s="118">
        <f t="shared" si="24"/>
        <v>-0.93150684931506844</v>
      </c>
      <c r="G230" s="117">
        <v>191</v>
      </c>
      <c r="H230" s="118">
        <f t="shared" si="24"/>
        <v>37.200000000000003</v>
      </c>
      <c r="I230" s="117">
        <v>31</v>
      </c>
      <c r="J230" s="118">
        <f t="shared" si="24"/>
        <v>-0.83769633507853403</v>
      </c>
      <c r="K230" s="117">
        <v>140</v>
      </c>
      <c r="L230" s="118">
        <f t="shared" si="24"/>
        <v>3.5161290322580649</v>
      </c>
      <c r="M230" s="117">
        <v>144</v>
      </c>
      <c r="N230" s="118">
        <f t="shared" si="25"/>
        <v>2.857142857142847E-2</v>
      </c>
    </row>
    <row r="231" spans="2:15" x14ac:dyDescent="0.25">
      <c r="B231" s="116" t="s">
        <v>75</v>
      </c>
      <c r="C231" s="117">
        <v>168</v>
      </c>
      <c r="D231" s="118">
        <v>1.9473684210526314</v>
      </c>
      <c r="E231" s="117">
        <v>7</v>
      </c>
      <c r="F231" s="118">
        <f t="shared" si="24"/>
        <v>-0.95833333333333337</v>
      </c>
      <c r="G231" s="117">
        <v>85</v>
      </c>
      <c r="H231" s="118">
        <f t="shared" si="24"/>
        <v>11.142857142857142</v>
      </c>
      <c r="I231" s="117">
        <v>28</v>
      </c>
      <c r="J231" s="118">
        <f t="shared" si="24"/>
        <v>-0.67058823529411771</v>
      </c>
      <c r="K231" s="117">
        <v>62</v>
      </c>
      <c r="L231" s="118">
        <f t="shared" si="24"/>
        <v>1.2142857142857144</v>
      </c>
      <c r="M231" s="117">
        <v>26</v>
      </c>
      <c r="N231" s="118">
        <f t="shared" si="25"/>
        <v>-0.58064516129032251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9</v>
      </c>
      <c r="F232" s="118" t="str">
        <f t="shared" si="24"/>
        <v>-</v>
      </c>
      <c r="G232" s="117">
        <v>17</v>
      </c>
      <c r="H232" s="118">
        <f t="shared" si="24"/>
        <v>0.88888888888888884</v>
      </c>
      <c r="I232" s="117">
        <v>42</v>
      </c>
      <c r="J232" s="118">
        <f t="shared" si="24"/>
        <v>1.4705882352941178</v>
      </c>
      <c r="K232" s="117">
        <v>2</v>
      </c>
      <c r="L232" s="118">
        <f t="shared" si="24"/>
        <v>-0.95238095238095233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12</v>
      </c>
      <c r="F233" s="118" t="str">
        <f t="shared" si="24"/>
        <v>-</v>
      </c>
      <c r="G233" s="117">
        <v>21</v>
      </c>
      <c r="H233" s="118">
        <f t="shared" si="24"/>
        <v>0.75</v>
      </c>
      <c r="I233" s="117">
        <v>10</v>
      </c>
      <c r="J233" s="118">
        <f t="shared" si="24"/>
        <v>-0.52380952380952384</v>
      </c>
      <c r="K233" s="117">
        <v>0</v>
      </c>
      <c r="L233" s="118">
        <f t="shared" si="24"/>
        <v>-1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0</v>
      </c>
      <c r="F234" s="118" t="str">
        <f t="shared" si="24"/>
        <v>-</v>
      </c>
      <c r="G234" s="117">
        <v>7</v>
      </c>
      <c r="H234" s="118" t="str">
        <f t="shared" si="24"/>
        <v>-</v>
      </c>
      <c r="I234" s="117">
        <v>2</v>
      </c>
      <c r="J234" s="118">
        <f t="shared" si="24"/>
        <v>-0.7142857142857143</v>
      </c>
      <c r="K234" s="117">
        <v>176</v>
      </c>
      <c r="L234" s="118">
        <f t="shared" si="24"/>
        <v>87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2</v>
      </c>
      <c r="F235" s="118" t="str">
        <f t="shared" si="24"/>
        <v>-</v>
      </c>
      <c r="G235" s="117">
        <v>17</v>
      </c>
      <c r="H235" s="118">
        <f t="shared" si="24"/>
        <v>7.5</v>
      </c>
      <c r="I235" s="117">
        <v>35</v>
      </c>
      <c r="J235" s="118">
        <f t="shared" si="24"/>
        <v>1.0588235294117645</v>
      </c>
      <c r="K235" s="117">
        <v>45</v>
      </c>
      <c r="L235" s="118">
        <f t="shared" si="24"/>
        <v>0.28571428571428581</v>
      </c>
      <c r="M235" s="117"/>
      <c r="N235" s="118"/>
    </row>
    <row r="236" spans="2:15" x14ac:dyDescent="0.25">
      <c r="B236" s="116" t="s">
        <v>85</v>
      </c>
      <c r="C236" s="117">
        <v>1</v>
      </c>
      <c r="D236" s="118">
        <v>0</v>
      </c>
      <c r="E236" s="117">
        <v>0</v>
      </c>
      <c r="F236" s="118">
        <f t="shared" si="24"/>
        <v>-1</v>
      </c>
      <c r="G236" s="117">
        <v>63</v>
      </c>
      <c r="H236" s="118" t="str">
        <f t="shared" si="24"/>
        <v>-</v>
      </c>
      <c r="I236" s="117">
        <v>6</v>
      </c>
      <c r="J236" s="118">
        <f t="shared" si="24"/>
        <v>-0.90476190476190477</v>
      </c>
      <c r="K236" s="117">
        <v>4</v>
      </c>
      <c r="L236" s="118">
        <f t="shared" si="24"/>
        <v>-0.33333333333333337</v>
      </c>
      <c r="M236" s="117"/>
      <c r="N236" s="118"/>
    </row>
    <row r="237" spans="2:15" x14ac:dyDescent="0.25">
      <c r="B237" s="116" t="s">
        <v>87</v>
      </c>
      <c r="C237" s="117">
        <v>2</v>
      </c>
      <c r="D237" s="118">
        <v>0</v>
      </c>
      <c r="E237" s="117">
        <v>1</v>
      </c>
      <c r="F237" s="118">
        <f t="shared" si="24"/>
        <v>-0.5</v>
      </c>
      <c r="G237" s="117">
        <v>27</v>
      </c>
      <c r="H237" s="118">
        <f t="shared" si="24"/>
        <v>26</v>
      </c>
      <c r="I237" s="117">
        <v>14</v>
      </c>
      <c r="J237" s="118">
        <f t="shared" si="24"/>
        <v>-0.48148148148148151</v>
      </c>
      <c r="K237" s="117">
        <v>36</v>
      </c>
      <c r="L237" s="118">
        <f t="shared" si="24"/>
        <v>1.5714285714285716</v>
      </c>
      <c r="M237" s="117"/>
      <c r="N237" s="118"/>
    </row>
    <row r="238" spans="2:15" x14ac:dyDescent="0.25">
      <c r="B238" s="116" t="s">
        <v>89</v>
      </c>
      <c r="C238" s="117">
        <v>0</v>
      </c>
      <c r="D238" s="118">
        <v>-1</v>
      </c>
      <c r="E238" s="117">
        <v>100</v>
      </c>
      <c r="F238" s="118" t="str">
        <f t="shared" si="24"/>
        <v>-</v>
      </c>
      <c r="G238" s="117">
        <v>46</v>
      </c>
      <c r="H238" s="118">
        <f t="shared" si="24"/>
        <v>-0.54</v>
      </c>
      <c r="I238" s="117">
        <v>6</v>
      </c>
      <c r="J238" s="118">
        <f t="shared" si="24"/>
        <v>-0.86956521739130432</v>
      </c>
      <c r="K238" s="117">
        <v>24</v>
      </c>
      <c r="L238" s="118">
        <f t="shared" si="24"/>
        <v>3</v>
      </c>
      <c r="M238" s="117"/>
      <c r="N238" s="118"/>
    </row>
    <row r="239" spans="2:15" x14ac:dyDescent="0.25">
      <c r="B239" s="116" t="s">
        <v>91</v>
      </c>
      <c r="C239" s="117">
        <v>18</v>
      </c>
      <c r="D239" s="118">
        <v>-0.53846153846153844</v>
      </c>
      <c r="E239" s="117">
        <v>57</v>
      </c>
      <c r="F239" s="118">
        <f t="shared" si="24"/>
        <v>2.1666666666666665</v>
      </c>
      <c r="G239" s="117">
        <v>40</v>
      </c>
      <c r="H239" s="118">
        <f t="shared" si="24"/>
        <v>-0.29824561403508776</v>
      </c>
      <c r="I239" s="117">
        <v>82</v>
      </c>
      <c r="J239" s="118">
        <f t="shared" si="24"/>
        <v>1.0499999999999998</v>
      </c>
      <c r="K239" s="117">
        <v>116</v>
      </c>
      <c r="L239" s="118">
        <f t="shared" si="24"/>
        <v>0.41463414634146334</v>
      </c>
      <c r="M239" s="117"/>
      <c r="N239" s="118"/>
    </row>
    <row r="240" spans="2:15" x14ac:dyDescent="0.25">
      <c r="B240" s="116" t="s">
        <v>93</v>
      </c>
      <c r="C240" s="117">
        <v>2</v>
      </c>
      <c r="D240" s="118">
        <v>-0.97297297297297303</v>
      </c>
      <c r="E240" s="117">
        <v>77</v>
      </c>
      <c r="F240" s="118">
        <f t="shared" si="24"/>
        <v>37.5</v>
      </c>
      <c r="G240" s="117">
        <v>101</v>
      </c>
      <c r="H240" s="118">
        <f t="shared" si="24"/>
        <v>0.31168831168831179</v>
      </c>
      <c r="I240" s="117">
        <v>34</v>
      </c>
      <c r="J240" s="118">
        <f t="shared" si="24"/>
        <v>-0.66336633663366329</v>
      </c>
      <c r="K240" s="117">
        <v>10</v>
      </c>
      <c r="L240" s="118">
        <f t="shared" si="24"/>
        <v>-0.70588235294117641</v>
      </c>
      <c r="M240" s="117"/>
      <c r="N240" s="118"/>
    </row>
    <row r="241" spans="2:15" ht="15.75" x14ac:dyDescent="0.25">
      <c r="B241" s="119" t="s">
        <v>30</v>
      </c>
      <c r="C241" s="120">
        <v>599</v>
      </c>
      <c r="D241" s="121">
        <v>0.3490990990990992</v>
      </c>
      <c r="E241" s="120">
        <v>275</v>
      </c>
      <c r="F241" s="121">
        <f t="shared" si="24"/>
        <v>-0.54090150250417368</v>
      </c>
      <c r="G241" s="120">
        <v>817</v>
      </c>
      <c r="H241" s="121">
        <f t="shared" si="24"/>
        <v>1.9709090909090907</v>
      </c>
      <c r="I241" s="120">
        <v>420</v>
      </c>
      <c r="J241" s="121">
        <f t="shared" si="24"/>
        <v>-0.48592411260709911</v>
      </c>
      <c r="K241" s="120">
        <v>782</v>
      </c>
      <c r="L241" s="121">
        <f t="shared" si="24"/>
        <v>0.86190476190476195</v>
      </c>
      <c r="M241" s="120">
        <v>238</v>
      </c>
      <c r="N241" s="121">
        <v>-0.3550135501355014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71" t="s">
        <v>280</v>
      </c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271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246</v>
      </c>
      <c r="G254" s="115" t="s">
        <v>69</v>
      </c>
      <c r="H254" s="114" t="s">
        <v>246</v>
      </c>
      <c r="I254" s="115" t="s">
        <v>69</v>
      </c>
      <c r="J254" s="114" t="s">
        <v>246</v>
      </c>
      <c r="K254" s="115" t="s">
        <v>69</v>
      </c>
      <c r="L254" s="114" t="s">
        <v>246</v>
      </c>
      <c r="M254" s="115" t="s">
        <v>69</v>
      </c>
      <c r="N254" s="114" t="s">
        <v>270</v>
      </c>
    </row>
    <row r="255" spans="2:15" x14ac:dyDescent="0.25">
      <c r="B255" s="116" t="s">
        <v>71</v>
      </c>
      <c r="C255" s="117">
        <v>93</v>
      </c>
      <c r="D255" s="118">
        <v>0.66071428571428581</v>
      </c>
      <c r="E255" s="117">
        <v>23</v>
      </c>
      <c r="F255" s="118">
        <f t="shared" ref="F255:L267" si="26">IFERROR(E255/C255-1,"-")</f>
        <v>-0.75268817204301075</v>
      </c>
      <c r="G255" s="117">
        <v>107</v>
      </c>
      <c r="H255" s="118">
        <f t="shared" si="26"/>
        <v>3.6521739130434785</v>
      </c>
      <c r="I255" s="117">
        <v>236</v>
      </c>
      <c r="J255" s="118">
        <f t="shared" si="26"/>
        <v>1.2056074766355138</v>
      </c>
      <c r="K255" s="117">
        <v>448</v>
      </c>
      <c r="L255" s="118">
        <f t="shared" si="26"/>
        <v>0.89830508474576276</v>
      </c>
      <c r="M255" s="117">
        <v>203</v>
      </c>
      <c r="N255" s="118">
        <f t="shared" ref="N255:N257" si="27">IFERROR(M255/K255-1,"-")</f>
        <v>-0.546875</v>
      </c>
    </row>
    <row r="256" spans="2:15" x14ac:dyDescent="0.25">
      <c r="B256" s="116" t="s">
        <v>73</v>
      </c>
      <c r="C256" s="117">
        <v>98</v>
      </c>
      <c r="D256" s="118">
        <v>-0.24615384615384617</v>
      </c>
      <c r="E256" s="117">
        <v>14</v>
      </c>
      <c r="F256" s="118">
        <f t="shared" si="26"/>
        <v>-0.85714285714285721</v>
      </c>
      <c r="G256" s="117">
        <v>44</v>
      </c>
      <c r="H256" s="118">
        <f t="shared" si="26"/>
        <v>2.1428571428571428</v>
      </c>
      <c r="I256" s="117">
        <v>59</v>
      </c>
      <c r="J256" s="118">
        <f t="shared" si="26"/>
        <v>0.34090909090909083</v>
      </c>
      <c r="K256" s="117">
        <v>189</v>
      </c>
      <c r="L256" s="118">
        <f t="shared" si="26"/>
        <v>2.2033898305084745</v>
      </c>
      <c r="M256" s="117">
        <v>21</v>
      </c>
      <c r="N256" s="118">
        <f t="shared" si="27"/>
        <v>-0.88888888888888884</v>
      </c>
    </row>
    <row r="257" spans="2:14" x14ac:dyDescent="0.25">
      <c r="B257" s="116" t="s">
        <v>75</v>
      </c>
      <c r="C257" s="117">
        <v>19</v>
      </c>
      <c r="D257" s="118">
        <v>-0.80808080808080807</v>
      </c>
      <c r="E257" s="117">
        <v>33</v>
      </c>
      <c r="F257" s="118">
        <f t="shared" si="26"/>
        <v>0.73684210526315796</v>
      </c>
      <c r="G257" s="117">
        <v>23</v>
      </c>
      <c r="H257" s="118">
        <f t="shared" si="26"/>
        <v>-0.30303030303030298</v>
      </c>
      <c r="I257" s="117">
        <v>105</v>
      </c>
      <c r="J257" s="118">
        <f t="shared" si="26"/>
        <v>3.5652173913043477</v>
      </c>
      <c r="K257" s="117">
        <v>115</v>
      </c>
      <c r="L257" s="118">
        <f t="shared" si="26"/>
        <v>9.5238095238095344E-2</v>
      </c>
      <c r="M257" s="117">
        <v>104</v>
      </c>
      <c r="N257" s="118">
        <f t="shared" si="27"/>
        <v>-9.5652173913043481E-2</v>
      </c>
    </row>
    <row r="258" spans="2:14" x14ac:dyDescent="0.25">
      <c r="B258" s="116" t="s">
        <v>77</v>
      </c>
      <c r="C258" s="117">
        <v>0</v>
      </c>
      <c r="D258" s="118">
        <v>-1</v>
      </c>
      <c r="E258" s="117">
        <v>16</v>
      </c>
      <c r="F258" s="118" t="str">
        <f t="shared" si="26"/>
        <v>-</v>
      </c>
      <c r="G258" s="117">
        <v>4</v>
      </c>
      <c r="H258" s="118">
        <f t="shared" si="26"/>
        <v>-0.75</v>
      </c>
      <c r="I258" s="117">
        <v>66</v>
      </c>
      <c r="J258" s="118">
        <f t="shared" si="26"/>
        <v>15.5</v>
      </c>
      <c r="K258" s="117">
        <v>64</v>
      </c>
      <c r="L258" s="118">
        <f t="shared" si="26"/>
        <v>-3.0303030303030276E-2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15</v>
      </c>
      <c r="F259" s="118" t="str">
        <f t="shared" si="26"/>
        <v>-</v>
      </c>
      <c r="G259" s="117">
        <v>10</v>
      </c>
      <c r="H259" s="118">
        <f t="shared" si="26"/>
        <v>-0.33333333333333337</v>
      </c>
      <c r="I259" s="117">
        <v>63</v>
      </c>
      <c r="J259" s="118">
        <f t="shared" si="26"/>
        <v>5.3</v>
      </c>
      <c r="K259" s="117">
        <v>6</v>
      </c>
      <c r="L259" s="118">
        <f t="shared" si="26"/>
        <v>-0.90476190476190477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10</v>
      </c>
      <c r="F260" s="118" t="str">
        <f t="shared" si="26"/>
        <v>-</v>
      </c>
      <c r="G260" s="117">
        <v>29</v>
      </c>
      <c r="H260" s="118">
        <f t="shared" si="26"/>
        <v>1.9</v>
      </c>
      <c r="I260" s="117">
        <v>48</v>
      </c>
      <c r="J260" s="118">
        <f t="shared" si="26"/>
        <v>0.65517241379310343</v>
      </c>
      <c r="K260" s="117">
        <v>0</v>
      </c>
      <c r="L260" s="118">
        <f t="shared" si="26"/>
        <v>-1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7</v>
      </c>
      <c r="F261" s="118" t="str">
        <f t="shared" si="26"/>
        <v>-</v>
      </c>
      <c r="G261" s="117">
        <v>10</v>
      </c>
      <c r="H261" s="118">
        <f t="shared" si="26"/>
        <v>0.4285714285714286</v>
      </c>
      <c r="I261" s="117">
        <v>29</v>
      </c>
      <c r="J261" s="118">
        <f t="shared" si="26"/>
        <v>1.9</v>
      </c>
      <c r="K261" s="117">
        <v>2</v>
      </c>
      <c r="L261" s="118">
        <f t="shared" si="26"/>
        <v>-0.93103448275862066</v>
      </c>
      <c r="M261" s="117"/>
      <c r="N261" s="118"/>
    </row>
    <row r="262" spans="2:14" x14ac:dyDescent="0.25">
      <c r="B262" s="116" t="s">
        <v>85</v>
      </c>
      <c r="C262" s="117">
        <v>3</v>
      </c>
      <c r="D262" s="118">
        <v>-0.88888888888888884</v>
      </c>
      <c r="E262" s="117">
        <v>30</v>
      </c>
      <c r="F262" s="118">
        <f t="shared" si="26"/>
        <v>9</v>
      </c>
      <c r="G262" s="117">
        <v>12</v>
      </c>
      <c r="H262" s="118">
        <f t="shared" si="26"/>
        <v>-0.6</v>
      </c>
      <c r="I262" s="117">
        <v>34</v>
      </c>
      <c r="J262" s="118">
        <f t="shared" si="26"/>
        <v>1.8333333333333335</v>
      </c>
      <c r="K262" s="117">
        <v>23</v>
      </c>
      <c r="L262" s="118">
        <f t="shared" si="26"/>
        <v>-0.32352941176470584</v>
      </c>
      <c r="M262" s="117"/>
      <c r="N262" s="118"/>
    </row>
    <row r="263" spans="2:14" x14ac:dyDescent="0.25">
      <c r="B263" s="116" t="s">
        <v>87</v>
      </c>
      <c r="C263" s="117">
        <v>6</v>
      </c>
      <c r="D263" s="118" t="s">
        <v>227</v>
      </c>
      <c r="E263" s="117">
        <v>17</v>
      </c>
      <c r="F263" s="118">
        <f t="shared" si="26"/>
        <v>1.8333333333333335</v>
      </c>
      <c r="G263" s="117">
        <v>8</v>
      </c>
      <c r="H263" s="118">
        <f t="shared" si="26"/>
        <v>-0.52941176470588236</v>
      </c>
      <c r="I263" s="117">
        <v>40</v>
      </c>
      <c r="J263" s="118">
        <f t="shared" si="26"/>
        <v>4</v>
      </c>
      <c r="K263" s="117">
        <v>24</v>
      </c>
      <c r="L263" s="118">
        <f t="shared" si="26"/>
        <v>-0.4</v>
      </c>
      <c r="M263" s="117"/>
      <c r="N263" s="118"/>
    </row>
    <row r="264" spans="2:14" x14ac:dyDescent="0.25">
      <c r="B264" s="116" t="s">
        <v>89</v>
      </c>
      <c r="C264" s="117">
        <v>6</v>
      </c>
      <c r="D264" s="118">
        <v>-0.875</v>
      </c>
      <c r="E264" s="117">
        <v>7</v>
      </c>
      <c r="F264" s="118">
        <f t="shared" si="26"/>
        <v>0.16666666666666674</v>
      </c>
      <c r="G264" s="117">
        <v>20</v>
      </c>
      <c r="H264" s="118">
        <f t="shared" si="26"/>
        <v>1.8571428571428572</v>
      </c>
      <c r="I264" s="117">
        <v>26</v>
      </c>
      <c r="J264" s="118">
        <f t="shared" si="26"/>
        <v>0.30000000000000004</v>
      </c>
      <c r="K264" s="117">
        <v>122</v>
      </c>
      <c r="L264" s="118">
        <f t="shared" si="26"/>
        <v>3.6923076923076925</v>
      </c>
      <c r="M264" s="117"/>
      <c r="N264" s="118"/>
    </row>
    <row r="265" spans="2:14" x14ac:dyDescent="0.25">
      <c r="B265" s="116" t="s">
        <v>91</v>
      </c>
      <c r="C265" s="117">
        <v>20</v>
      </c>
      <c r="D265" s="118">
        <v>-0.87341772151898733</v>
      </c>
      <c r="E265" s="117">
        <v>45</v>
      </c>
      <c r="F265" s="118">
        <f t="shared" si="26"/>
        <v>1.25</v>
      </c>
      <c r="G265" s="117">
        <v>24</v>
      </c>
      <c r="H265" s="118">
        <f t="shared" si="26"/>
        <v>-0.46666666666666667</v>
      </c>
      <c r="I265" s="117">
        <v>97</v>
      </c>
      <c r="J265" s="118">
        <f t="shared" si="26"/>
        <v>3.041666666666667</v>
      </c>
      <c r="K265" s="117">
        <v>91</v>
      </c>
      <c r="L265" s="118">
        <f t="shared" si="26"/>
        <v>-6.1855670103092786E-2</v>
      </c>
      <c r="M265" s="117"/>
      <c r="N265" s="118"/>
    </row>
    <row r="266" spans="2:14" x14ac:dyDescent="0.25">
      <c r="B266" s="116" t="s">
        <v>93</v>
      </c>
      <c r="C266" s="117">
        <v>10</v>
      </c>
      <c r="D266" s="118">
        <v>-0.90909090909090906</v>
      </c>
      <c r="E266" s="117">
        <v>42</v>
      </c>
      <c r="F266" s="118">
        <f t="shared" si="26"/>
        <v>3.2</v>
      </c>
      <c r="G266" s="117">
        <v>94</v>
      </c>
      <c r="H266" s="118">
        <f t="shared" si="26"/>
        <v>1.2380952380952381</v>
      </c>
      <c r="I266" s="117">
        <v>147</v>
      </c>
      <c r="J266" s="118">
        <f t="shared" si="26"/>
        <v>0.56382978723404253</v>
      </c>
      <c r="K266" s="117">
        <v>160</v>
      </c>
      <c r="L266" s="118">
        <f t="shared" si="26"/>
        <v>8.8435374149659962E-2</v>
      </c>
      <c r="M266" s="117"/>
      <c r="N266" s="118"/>
    </row>
    <row r="267" spans="2:14" ht="15.75" x14ac:dyDescent="0.25">
      <c r="B267" s="119" t="s">
        <v>30</v>
      </c>
      <c r="C267" s="120">
        <v>259</v>
      </c>
      <c r="D267" s="121">
        <v>-0.62947067238912735</v>
      </c>
      <c r="E267" s="120">
        <v>259</v>
      </c>
      <c r="F267" s="121">
        <f t="shared" si="26"/>
        <v>0</v>
      </c>
      <c r="G267" s="120">
        <v>385</v>
      </c>
      <c r="H267" s="121">
        <f t="shared" si="26"/>
        <v>0.4864864864864864</v>
      </c>
      <c r="I267" s="120">
        <v>950</v>
      </c>
      <c r="J267" s="121">
        <f t="shared" si="26"/>
        <v>1.4675324675324677</v>
      </c>
      <c r="K267" s="120">
        <v>1244</v>
      </c>
      <c r="L267" s="121">
        <f t="shared" si="26"/>
        <v>0.30947368421052635</v>
      </c>
      <c r="M267" s="120">
        <v>328</v>
      </c>
      <c r="N267" s="121">
        <v>-0.56382978723404253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4B8F0-368C-4766-8BA4-4BE3F9FFD748}">
  <sheetPr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1" t="s">
        <v>268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13603</v>
      </c>
      <c r="D9" s="118">
        <v>9.4456512993804864E-2</v>
      </c>
      <c r="E9" s="117">
        <v>2763</v>
      </c>
      <c r="F9" s="118">
        <f t="shared" ref="F9:L21" si="0">IFERROR(E9/C9-1,"-")</f>
        <v>-0.79688304050577075</v>
      </c>
      <c r="G9" s="117">
        <v>11400</v>
      </c>
      <c r="H9" s="118">
        <f t="shared" si="0"/>
        <v>3.1259500542888166</v>
      </c>
      <c r="I9" s="117">
        <v>14353</v>
      </c>
      <c r="J9" s="118">
        <f t="shared" si="0"/>
        <v>0.25903508771929817</v>
      </c>
      <c r="K9" s="117">
        <v>14581</v>
      </c>
      <c r="L9" s="118">
        <f t="shared" si="0"/>
        <v>1.5885180798439258E-2</v>
      </c>
      <c r="M9" s="117">
        <v>14255</v>
      </c>
      <c r="N9" s="118">
        <f t="shared" ref="N9:N11" si="1">IFERROR(M9/K9-1,"-")</f>
        <v>-2.2357862972361309E-2</v>
      </c>
    </row>
    <row r="10" spans="1:15" x14ac:dyDescent="0.25">
      <c r="A10" s="1" t="s">
        <v>72</v>
      </c>
      <c r="B10" s="116" t="s">
        <v>73</v>
      </c>
      <c r="C10" s="117">
        <v>14342</v>
      </c>
      <c r="D10" s="118">
        <v>6.6081914814539511E-2</v>
      </c>
      <c r="E10" s="117">
        <v>3097</v>
      </c>
      <c r="F10" s="118">
        <f t="shared" si="0"/>
        <v>-0.78406080044624182</v>
      </c>
      <c r="G10" s="117">
        <v>11383</v>
      </c>
      <c r="H10" s="118">
        <f t="shared" si="0"/>
        <v>2.6754924120116241</v>
      </c>
      <c r="I10" s="117">
        <v>14251</v>
      </c>
      <c r="J10" s="118">
        <f t="shared" si="0"/>
        <v>0.25195466924360899</v>
      </c>
      <c r="K10" s="117">
        <v>15138</v>
      </c>
      <c r="L10" s="118">
        <f t="shared" si="0"/>
        <v>6.2241246228334823E-2</v>
      </c>
      <c r="M10" s="117">
        <v>13111</v>
      </c>
      <c r="N10" s="118">
        <f t="shared" si="1"/>
        <v>-0.1339014400845554</v>
      </c>
    </row>
    <row r="11" spans="1:15" x14ac:dyDescent="0.25">
      <c r="A11" s="1" t="s">
        <v>74</v>
      </c>
      <c r="B11" s="116" t="s">
        <v>75</v>
      </c>
      <c r="C11" s="117">
        <v>5714</v>
      </c>
      <c r="D11" s="118">
        <v>-0.58980617372577171</v>
      </c>
      <c r="E11" s="117">
        <v>4959</v>
      </c>
      <c r="F11" s="118">
        <f t="shared" si="0"/>
        <v>-0.13213160658032896</v>
      </c>
      <c r="G11" s="117">
        <v>12710</v>
      </c>
      <c r="H11" s="118">
        <f t="shared" si="0"/>
        <v>1.5630167372454125</v>
      </c>
      <c r="I11" s="117">
        <v>15603</v>
      </c>
      <c r="J11" s="118">
        <f t="shared" si="0"/>
        <v>0.22761605035405186</v>
      </c>
      <c r="K11" s="117">
        <v>15292</v>
      </c>
      <c r="L11" s="118">
        <f t="shared" si="0"/>
        <v>-1.9932064346599998E-2</v>
      </c>
      <c r="M11" s="117">
        <v>14094</v>
      </c>
      <c r="N11" s="118">
        <f t="shared" si="1"/>
        <v>-7.834161653151972E-2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4088</v>
      </c>
      <c r="F12" s="118" t="str">
        <f t="shared" si="0"/>
        <v>-</v>
      </c>
      <c r="G12" s="117">
        <v>12193</v>
      </c>
      <c r="H12" s="118">
        <f t="shared" si="0"/>
        <v>1.9826320939334638</v>
      </c>
      <c r="I12" s="117">
        <v>12703</v>
      </c>
      <c r="J12" s="118">
        <f t="shared" si="0"/>
        <v>4.1827277946362651E-2</v>
      </c>
      <c r="K12" s="117">
        <v>13439</v>
      </c>
      <c r="L12" s="118">
        <f t="shared" si="0"/>
        <v>5.793906951113903E-2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5644</v>
      </c>
      <c r="F13" s="118" t="str">
        <f t="shared" si="0"/>
        <v>-</v>
      </c>
      <c r="G13" s="117">
        <v>10085</v>
      </c>
      <c r="H13" s="118">
        <f t="shared" si="0"/>
        <v>0.78685329553508154</v>
      </c>
      <c r="I13" s="117">
        <v>12793</v>
      </c>
      <c r="J13" s="118">
        <f t="shared" si="0"/>
        <v>0.26851760039662875</v>
      </c>
      <c r="K13" s="117">
        <v>12513</v>
      </c>
      <c r="L13" s="118">
        <f t="shared" si="0"/>
        <v>-2.1886969436410553E-2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5487</v>
      </c>
      <c r="F14" s="118" t="str">
        <f t="shared" si="0"/>
        <v>-</v>
      </c>
      <c r="G14" s="117">
        <v>11277</v>
      </c>
      <c r="H14" s="118">
        <f t="shared" si="0"/>
        <v>1.0552214324767633</v>
      </c>
      <c r="I14" s="117">
        <v>10373</v>
      </c>
      <c r="J14" s="118">
        <f t="shared" si="0"/>
        <v>-8.0163163962046591E-2</v>
      </c>
      <c r="K14" s="117">
        <v>10115</v>
      </c>
      <c r="L14" s="118">
        <f t="shared" si="0"/>
        <v>-2.4872264532922017E-2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5672</v>
      </c>
      <c r="F15" s="118" t="str">
        <f t="shared" si="0"/>
        <v>-</v>
      </c>
      <c r="G15" s="117">
        <v>10710</v>
      </c>
      <c r="H15" s="118">
        <f t="shared" si="0"/>
        <v>0.8882228490832158</v>
      </c>
      <c r="I15" s="117">
        <v>9594</v>
      </c>
      <c r="J15" s="118">
        <f t="shared" si="0"/>
        <v>-0.10420168067226887</v>
      </c>
      <c r="K15" s="117">
        <v>10140</v>
      </c>
      <c r="L15" s="118">
        <f t="shared" si="0"/>
        <v>5.6910569105691033E-2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6941</v>
      </c>
      <c r="D16" s="118">
        <v>-0.24357018308631206</v>
      </c>
      <c r="E16" s="117">
        <v>8587</v>
      </c>
      <c r="F16" s="118">
        <f t="shared" si="0"/>
        <v>0.23714162224463342</v>
      </c>
      <c r="G16" s="117">
        <v>10270</v>
      </c>
      <c r="H16" s="118">
        <f t="shared" si="0"/>
        <v>0.19599394433445916</v>
      </c>
      <c r="I16" s="117">
        <v>11871</v>
      </c>
      <c r="J16" s="118">
        <f t="shared" si="0"/>
        <v>0.15589094449853946</v>
      </c>
      <c r="K16" s="117">
        <v>9259</v>
      </c>
      <c r="L16" s="118">
        <f t="shared" si="0"/>
        <v>-0.22003201078257939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3767</v>
      </c>
      <c r="D17" s="118">
        <v>-0.5293015119330251</v>
      </c>
      <c r="E17" s="117">
        <v>9600</v>
      </c>
      <c r="F17" s="118">
        <f t="shared" si="0"/>
        <v>1.5484470400849482</v>
      </c>
      <c r="G17" s="117">
        <v>10967</v>
      </c>
      <c r="H17" s="118">
        <f t="shared" si="0"/>
        <v>0.14239583333333328</v>
      </c>
      <c r="I17" s="117">
        <v>10606</v>
      </c>
      <c r="J17" s="118">
        <f t="shared" si="0"/>
        <v>-3.2916932616029904E-2</v>
      </c>
      <c r="K17" s="117">
        <v>11345</v>
      </c>
      <c r="L17" s="118">
        <f t="shared" si="0"/>
        <v>6.9677541014520061E-2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3603</v>
      </c>
      <c r="D18" s="118">
        <v>-0.66124482888303882</v>
      </c>
      <c r="E18" s="117">
        <v>10119</v>
      </c>
      <c r="F18" s="118">
        <f t="shared" si="0"/>
        <v>1.8084929225645294</v>
      </c>
      <c r="G18" s="117">
        <v>11595</v>
      </c>
      <c r="H18" s="118">
        <f t="shared" si="0"/>
        <v>0.14586421583160392</v>
      </c>
      <c r="I18" s="117">
        <v>11107</v>
      </c>
      <c r="J18" s="118">
        <f t="shared" si="0"/>
        <v>-4.208710651142733E-2</v>
      </c>
      <c r="K18" s="117">
        <v>12187</v>
      </c>
      <c r="L18" s="118">
        <f t="shared" si="0"/>
        <v>9.7235977311605382E-2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3555</v>
      </c>
      <c r="D19" s="118">
        <v>-0.74897613331450352</v>
      </c>
      <c r="E19" s="117">
        <v>12186</v>
      </c>
      <c r="F19" s="118">
        <f t="shared" si="0"/>
        <v>2.4278481012658228</v>
      </c>
      <c r="G19" s="117">
        <v>13053</v>
      </c>
      <c r="H19" s="118">
        <f t="shared" si="0"/>
        <v>7.1147218119153033E-2</v>
      </c>
      <c r="I19" s="117">
        <v>13216</v>
      </c>
      <c r="J19" s="118">
        <f t="shared" si="0"/>
        <v>1.2487550754615828E-2</v>
      </c>
      <c r="K19" s="117">
        <v>14972</v>
      </c>
      <c r="L19" s="118">
        <f t="shared" si="0"/>
        <v>0.13286924939467304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4049</v>
      </c>
      <c r="D20" s="118">
        <v>-0.68901689708141323</v>
      </c>
      <c r="E20" s="117">
        <v>11200</v>
      </c>
      <c r="F20" s="118">
        <f t="shared" si="0"/>
        <v>1.766115090145715</v>
      </c>
      <c r="G20" s="117">
        <v>12114</v>
      </c>
      <c r="H20" s="118">
        <f t="shared" si="0"/>
        <v>8.1607142857142767E-2</v>
      </c>
      <c r="I20" s="117">
        <v>11864</v>
      </c>
      <c r="J20" s="118">
        <f t="shared" si="0"/>
        <v>-2.06372791811128E-2</v>
      </c>
      <c r="K20" s="117">
        <v>13319</v>
      </c>
      <c r="L20" s="118">
        <f t="shared" si="0"/>
        <v>0.12263991908293992</v>
      </c>
      <c r="M20" s="117"/>
      <c r="N20" s="118"/>
    </row>
    <row r="21" spans="1:15" ht="15.75" x14ac:dyDescent="0.25">
      <c r="A21" s="1"/>
      <c r="B21" s="119" t="s">
        <v>30</v>
      </c>
      <c r="C21" s="120">
        <v>59047</v>
      </c>
      <c r="D21" s="121">
        <v>-0.56623275494762204</v>
      </c>
      <c r="E21" s="120">
        <v>83402</v>
      </c>
      <c r="F21" s="121">
        <f t="shared" si="0"/>
        <v>0.41246803393906539</v>
      </c>
      <c r="G21" s="120">
        <v>137757</v>
      </c>
      <c r="H21" s="121">
        <f t="shared" si="0"/>
        <v>0.65172298026426234</v>
      </c>
      <c r="I21" s="120">
        <v>148334</v>
      </c>
      <c r="J21" s="121">
        <f t="shared" si="0"/>
        <v>7.6780127325653202E-2</v>
      </c>
      <c r="K21" s="120">
        <v>152300</v>
      </c>
      <c r="L21" s="121">
        <f t="shared" si="0"/>
        <v>2.6736958485579887E-2</v>
      </c>
      <c r="M21" s="120">
        <v>41460</v>
      </c>
      <c r="N21" s="121">
        <v>-7.8891826442425206E-2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71" t="s">
        <v>281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13603</v>
      </c>
      <c r="D31" s="118">
        <v>9.4456512993804864E-2</v>
      </c>
      <c r="E31" s="117">
        <v>2763</v>
      </c>
      <c r="F31" s="118">
        <f t="shared" ref="F31:J43" si="2">IFERROR(E31/C31-1,"-")</f>
        <v>-0.79688304050577075</v>
      </c>
      <c r="G31" s="117">
        <v>11400</v>
      </c>
      <c r="H31" s="118">
        <f t="shared" si="2"/>
        <v>3.1259500542888166</v>
      </c>
      <c r="I31" s="117">
        <v>14353</v>
      </c>
      <c r="J31" s="118">
        <f t="shared" si="2"/>
        <v>0.25903508771929817</v>
      </c>
      <c r="K31" s="117">
        <v>14581</v>
      </c>
      <c r="L31" s="118">
        <f t="shared" ref="L31:L43" si="3">IFERROR(K31/I31-1,"-")</f>
        <v>1.5885180798439258E-2</v>
      </c>
      <c r="M31" s="117">
        <v>14255</v>
      </c>
      <c r="N31" s="118">
        <f t="shared" ref="N31:N33" si="4">IFERROR(M31/K31-1,"-")</f>
        <v>-2.2357862972361309E-2</v>
      </c>
    </row>
    <row r="32" spans="1:15" x14ac:dyDescent="0.25">
      <c r="B32" s="116" t="s">
        <v>73</v>
      </c>
      <c r="C32" s="117">
        <v>14342</v>
      </c>
      <c r="D32" s="118">
        <v>6.6081914814539511E-2</v>
      </c>
      <c r="E32" s="117">
        <v>3097</v>
      </c>
      <c r="F32" s="118">
        <f t="shared" si="2"/>
        <v>-0.78406080044624182</v>
      </c>
      <c r="G32" s="117">
        <v>11383</v>
      </c>
      <c r="H32" s="118">
        <f t="shared" si="2"/>
        <v>2.6754924120116241</v>
      </c>
      <c r="I32" s="117">
        <v>14251</v>
      </c>
      <c r="J32" s="118">
        <f t="shared" si="2"/>
        <v>0.25195466924360899</v>
      </c>
      <c r="K32" s="117">
        <v>15138</v>
      </c>
      <c r="L32" s="118">
        <f t="shared" si="3"/>
        <v>6.2241246228334823E-2</v>
      </c>
      <c r="M32" s="117">
        <v>13111</v>
      </c>
      <c r="N32" s="118">
        <f t="shared" si="4"/>
        <v>-0.1339014400845554</v>
      </c>
    </row>
    <row r="33" spans="2:15" x14ac:dyDescent="0.25">
      <c r="B33" s="116" t="s">
        <v>75</v>
      </c>
      <c r="C33" s="117">
        <v>5714</v>
      </c>
      <c r="D33" s="118">
        <v>-0.58980617372577171</v>
      </c>
      <c r="E33" s="117">
        <v>4959</v>
      </c>
      <c r="F33" s="118">
        <f t="shared" si="2"/>
        <v>-0.13213160658032896</v>
      </c>
      <c r="G33" s="117">
        <v>12710</v>
      </c>
      <c r="H33" s="118">
        <f t="shared" si="2"/>
        <v>1.5630167372454125</v>
      </c>
      <c r="I33" s="117">
        <v>15603</v>
      </c>
      <c r="J33" s="118">
        <f t="shared" si="2"/>
        <v>0.22761605035405186</v>
      </c>
      <c r="K33" s="117">
        <v>15292</v>
      </c>
      <c r="L33" s="118">
        <f t="shared" si="3"/>
        <v>-1.9932064346599998E-2</v>
      </c>
      <c r="M33" s="117">
        <v>14094</v>
      </c>
      <c r="N33" s="118">
        <f t="shared" si="4"/>
        <v>-7.834161653151972E-2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4088</v>
      </c>
      <c r="F34" s="118" t="str">
        <f t="shared" si="2"/>
        <v>-</v>
      </c>
      <c r="G34" s="117">
        <v>12193</v>
      </c>
      <c r="H34" s="118">
        <f t="shared" si="2"/>
        <v>1.9826320939334638</v>
      </c>
      <c r="I34" s="117">
        <v>12703</v>
      </c>
      <c r="J34" s="118">
        <f t="shared" si="2"/>
        <v>4.1827277946362651E-2</v>
      </c>
      <c r="K34" s="117">
        <v>13439</v>
      </c>
      <c r="L34" s="118">
        <f t="shared" si="3"/>
        <v>5.793906951113903E-2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5644</v>
      </c>
      <c r="F35" s="118" t="str">
        <f t="shared" si="2"/>
        <v>-</v>
      </c>
      <c r="G35" s="117">
        <v>10085</v>
      </c>
      <c r="H35" s="118">
        <f t="shared" si="2"/>
        <v>0.78685329553508154</v>
      </c>
      <c r="I35" s="117">
        <v>12793</v>
      </c>
      <c r="J35" s="118">
        <f t="shared" si="2"/>
        <v>0.26851760039662875</v>
      </c>
      <c r="K35" s="117">
        <v>12513</v>
      </c>
      <c r="L35" s="118">
        <f t="shared" si="3"/>
        <v>-2.1886969436410553E-2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5487</v>
      </c>
      <c r="F36" s="118" t="str">
        <f t="shared" si="2"/>
        <v>-</v>
      </c>
      <c r="G36" s="117">
        <v>11277</v>
      </c>
      <c r="H36" s="118">
        <f t="shared" si="2"/>
        <v>1.0552214324767633</v>
      </c>
      <c r="I36" s="117">
        <v>10373</v>
      </c>
      <c r="J36" s="118">
        <f t="shared" si="2"/>
        <v>-8.0163163962046591E-2</v>
      </c>
      <c r="K36" s="117">
        <v>10115</v>
      </c>
      <c r="L36" s="118">
        <f t="shared" si="3"/>
        <v>-2.4872264532922017E-2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5672</v>
      </c>
      <c r="F37" s="118" t="str">
        <f t="shared" si="2"/>
        <v>-</v>
      </c>
      <c r="G37" s="117">
        <v>10710</v>
      </c>
      <c r="H37" s="118">
        <f t="shared" si="2"/>
        <v>0.8882228490832158</v>
      </c>
      <c r="I37" s="117">
        <v>9594</v>
      </c>
      <c r="J37" s="118">
        <f t="shared" si="2"/>
        <v>-0.10420168067226887</v>
      </c>
      <c r="K37" s="117">
        <v>10140</v>
      </c>
      <c r="L37" s="118">
        <f t="shared" si="3"/>
        <v>5.6910569105691033E-2</v>
      </c>
      <c r="M37" s="117"/>
      <c r="N37" s="118"/>
    </row>
    <row r="38" spans="2:15" x14ac:dyDescent="0.25">
      <c r="B38" s="116" t="s">
        <v>85</v>
      </c>
      <c r="C38" s="117">
        <v>6941</v>
      </c>
      <c r="D38" s="118">
        <v>-0.24357018308631206</v>
      </c>
      <c r="E38" s="117">
        <v>8587</v>
      </c>
      <c r="F38" s="118">
        <f t="shared" si="2"/>
        <v>0.23714162224463342</v>
      </c>
      <c r="G38" s="117">
        <v>10270</v>
      </c>
      <c r="H38" s="118">
        <f t="shared" si="2"/>
        <v>0.19599394433445916</v>
      </c>
      <c r="I38" s="117">
        <v>11871</v>
      </c>
      <c r="J38" s="118">
        <f t="shared" si="2"/>
        <v>0.15589094449853946</v>
      </c>
      <c r="K38" s="117">
        <v>9259</v>
      </c>
      <c r="L38" s="118">
        <f t="shared" si="3"/>
        <v>-0.22003201078257939</v>
      </c>
      <c r="M38" s="117"/>
      <c r="N38" s="118"/>
    </row>
    <row r="39" spans="2:15" x14ac:dyDescent="0.25">
      <c r="B39" s="116" t="s">
        <v>87</v>
      </c>
      <c r="C39" s="117">
        <v>3767</v>
      </c>
      <c r="D39" s="118">
        <v>-0.5293015119330251</v>
      </c>
      <c r="E39" s="117">
        <v>9600</v>
      </c>
      <c r="F39" s="118">
        <f t="shared" si="2"/>
        <v>1.5484470400849482</v>
      </c>
      <c r="G39" s="117">
        <v>10967</v>
      </c>
      <c r="H39" s="118">
        <f t="shared" si="2"/>
        <v>0.14239583333333328</v>
      </c>
      <c r="I39" s="117">
        <v>10606</v>
      </c>
      <c r="J39" s="118">
        <f t="shared" si="2"/>
        <v>-3.2916932616029904E-2</v>
      </c>
      <c r="K39" s="117">
        <v>11345</v>
      </c>
      <c r="L39" s="118">
        <f t="shared" si="3"/>
        <v>6.9677541014520061E-2</v>
      </c>
      <c r="M39" s="117"/>
      <c r="N39" s="118"/>
    </row>
    <row r="40" spans="2:15" x14ac:dyDescent="0.25">
      <c r="B40" s="116" t="s">
        <v>89</v>
      </c>
      <c r="C40" s="117">
        <v>3603</v>
      </c>
      <c r="D40" s="118">
        <v>-0.66124482888303882</v>
      </c>
      <c r="E40" s="117">
        <v>10119</v>
      </c>
      <c r="F40" s="118">
        <f t="shared" si="2"/>
        <v>1.8084929225645294</v>
      </c>
      <c r="G40" s="117">
        <v>11595</v>
      </c>
      <c r="H40" s="118">
        <f t="shared" si="2"/>
        <v>0.14586421583160392</v>
      </c>
      <c r="I40" s="117">
        <v>11107</v>
      </c>
      <c r="J40" s="118">
        <f t="shared" si="2"/>
        <v>-4.208710651142733E-2</v>
      </c>
      <c r="K40" s="117">
        <v>12187</v>
      </c>
      <c r="L40" s="118">
        <f t="shared" si="3"/>
        <v>9.7235977311605382E-2</v>
      </c>
      <c r="M40" s="117"/>
      <c r="N40" s="118"/>
    </row>
    <row r="41" spans="2:15" x14ac:dyDescent="0.25">
      <c r="B41" s="116" t="s">
        <v>91</v>
      </c>
      <c r="C41" s="117">
        <v>3555</v>
      </c>
      <c r="D41" s="118">
        <v>-0.74897613331450352</v>
      </c>
      <c r="E41" s="117">
        <v>12186</v>
      </c>
      <c r="F41" s="118">
        <f t="shared" si="2"/>
        <v>2.4278481012658228</v>
      </c>
      <c r="G41" s="117">
        <v>13053</v>
      </c>
      <c r="H41" s="118">
        <f t="shared" si="2"/>
        <v>7.1147218119153033E-2</v>
      </c>
      <c r="I41" s="117">
        <v>13216</v>
      </c>
      <c r="J41" s="118">
        <f t="shared" si="2"/>
        <v>1.2487550754615828E-2</v>
      </c>
      <c r="K41" s="117">
        <v>14972</v>
      </c>
      <c r="L41" s="118">
        <f t="shared" si="3"/>
        <v>0.13286924939467304</v>
      </c>
      <c r="M41" s="117"/>
      <c r="N41" s="118"/>
    </row>
    <row r="42" spans="2:15" x14ac:dyDescent="0.25">
      <c r="B42" s="116" t="s">
        <v>93</v>
      </c>
      <c r="C42" s="117">
        <v>4049</v>
      </c>
      <c r="D42" s="118">
        <v>-0.68901689708141323</v>
      </c>
      <c r="E42" s="117">
        <v>11200</v>
      </c>
      <c r="F42" s="118">
        <f t="shared" si="2"/>
        <v>1.766115090145715</v>
      </c>
      <c r="G42" s="117">
        <v>12114</v>
      </c>
      <c r="H42" s="118">
        <f t="shared" si="2"/>
        <v>8.1607142857142767E-2</v>
      </c>
      <c r="I42" s="117">
        <v>11864</v>
      </c>
      <c r="J42" s="118">
        <f t="shared" si="2"/>
        <v>-2.06372791811128E-2</v>
      </c>
      <c r="K42" s="117">
        <v>13319</v>
      </c>
      <c r="L42" s="118">
        <f t="shared" si="3"/>
        <v>0.12263991908293992</v>
      </c>
      <c r="M42" s="117"/>
      <c r="N42" s="118"/>
    </row>
    <row r="43" spans="2:15" ht="15.75" x14ac:dyDescent="0.25">
      <c r="B43" s="119" t="s">
        <v>30</v>
      </c>
      <c r="C43" s="120">
        <v>59047</v>
      </c>
      <c r="D43" s="121">
        <v>-0.56623275494762204</v>
      </c>
      <c r="E43" s="120">
        <v>83402</v>
      </c>
      <c r="F43" s="121">
        <f t="shared" si="2"/>
        <v>0.41246803393906539</v>
      </c>
      <c r="G43" s="120">
        <v>137757</v>
      </c>
      <c r="H43" s="121">
        <f t="shared" si="2"/>
        <v>0.65172298026426234</v>
      </c>
      <c r="I43" s="120">
        <v>148334</v>
      </c>
      <c r="J43" s="121">
        <f t="shared" si="2"/>
        <v>7.6780127325653202E-2</v>
      </c>
      <c r="K43" s="120">
        <v>152300</v>
      </c>
      <c r="L43" s="121">
        <f t="shared" si="3"/>
        <v>2.6736958485579887E-2</v>
      </c>
      <c r="M43" s="120">
        <v>41460</v>
      </c>
      <c r="N43" s="121">
        <v>-7.8891826442425206E-2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1" t="s">
        <v>282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149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11286</v>
      </c>
      <c r="D53" s="118">
        <v>8.581874158168179E-2</v>
      </c>
      <c r="E53" s="117">
        <v>0</v>
      </c>
      <c r="F53" s="118">
        <f t="shared" ref="F53:J65" si="5">IFERROR(E53/C53-1,"-")</f>
        <v>-1</v>
      </c>
      <c r="G53" s="117">
        <v>0</v>
      </c>
      <c r="H53" s="118" t="str">
        <f t="shared" si="5"/>
        <v>-</v>
      </c>
      <c r="I53" s="117">
        <v>12972</v>
      </c>
      <c r="J53" s="118" t="str">
        <f t="shared" si="5"/>
        <v>-</v>
      </c>
      <c r="K53" s="117">
        <v>13093</v>
      </c>
      <c r="L53" s="118">
        <f t="shared" ref="L53:L65" si="6">IFERROR(K53/I53-1,"-")</f>
        <v>9.3277829170521631E-3</v>
      </c>
      <c r="M53" s="117">
        <v>12738</v>
      </c>
      <c r="N53" s="118">
        <f t="shared" ref="N53:N55" si="7">IFERROR(M53/K53-1,"-")</f>
        <v>-2.711372489116326E-2</v>
      </c>
    </row>
    <row r="54" spans="1:15" x14ac:dyDescent="0.25">
      <c r="A54" s="1">
        <v>2</v>
      </c>
      <c r="B54" s="116" t="s">
        <v>73</v>
      </c>
      <c r="C54" s="117">
        <v>11308</v>
      </c>
      <c r="D54" s="118">
        <v>-1.2365306482953198E-3</v>
      </c>
      <c r="E54" s="117">
        <v>0</v>
      </c>
      <c r="F54" s="118">
        <f t="shared" si="5"/>
        <v>-1</v>
      </c>
      <c r="G54" s="117">
        <v>0</v>
      </c>
      <c r="H54" s="118" t="str">
        <f t="shared" si="5"/>
        <v>-</v>
      </c>
      <c r="I54" s="117">
        <v>12909</v>
      </c>
      <c r="J54" s="118" t="str">
        <f t="shared" si="5"/>
        <v>-</v>
      </c>
      <c r="K54" s="117">
        <v>13468</v>
      </c>
      <c r="L54" s="118">
        <f t="shared" si="6"/>
        <v>4.3303121852970694E-2</v>
      </c>
      <c r="M54" s="117">
        <v>11624</v>
      </c>
      <c r="N54" s="118">
        <f t="shared" si="7"/>
        <v>-0.13691713691713692</v>
      </c>
    </row>
    <row r="55" spans="1:15" x14ac:dyDescent="0.25">
      <c r="A55" s="1">
        <v>3</v>
      </c>
      <c r="B55" s="116" t="s">
        <v>75</v>
      </c>
      <c r="C55" s="117">
        <v>4549</v>
      </c>
      <c r="D55" s="118">
        <v>-0.58521017598249292</v>
      </c>
      <c r="E55" s="117">
        <v>0</v>
      </c>
      <c r="F55" s="118">
        <f t="shared" si="5"/>
        <v>-1</v>
      </c>
      <c r="G55" s="117">
        <v>0</v>
      </c>
      <c r="H55" s="118" t="str">
        <f t="shared" si="5"/>
        <v>-</v>
      </c>
      <c r="I55" s="117">
        <v>14183</v>
      </c>
      <c r="J55" s="118" t="str">
        <f t="shared" si="5"/>
        <v>-</v>
      </c>
      <c r="K55" s="117">
        <v>13753</v>
      </c>
      <c r="L55" s="118">
        <f t="shared" si="6"/>
        <v>-3.0317986321652723E-2</v>
      </c>
      <c r="M55" s="117">
        <v>12541</v>
      </c>
      <c r="N55" s="118">
        <f t="shared" si="7"/>
        <v>-8.8126227005017044E-2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5"/>
        <v>-</v>
      </c>
      <c r="G56" s="117">
        <v>11421</v>
      </c>
      <c r="H56" s="118" t="str">
        <f t="shared" si="5"/>
        <v>-</v>
      </c>
      <c r="I56" s="117">
        <v>11501</v>
      </c>
      <c r="J56" s="118">
        <f t="shared" si="5"/>
        <v>7.0046405743804385E-3</v>
      </c>
      <c r="K56" s="117">
        <v>12269</v>
      </c>
      <c r="L56" s="118">
        <f t="shared" si="6"/>
        <v>6.6776802017215919E-2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5"/>
        <v>-</v>
      </c>
      <c r="G57" s="117">
        <v>9235</v>
      </c>
      <c r="H57" s="118" t="str">
        <f t="shared" si="5"/>
        <v>-</v>
      </c>
      <c r="I57" s="117">
        <v>11901</v>
      </c>
      <c r="J57" s="118">
        <f t="shared" si="5"/>
        <v>0.28868435300487283</v>
      </c>
      <c r="K57" s="117">
        <v>11514</v>
      </c>
      <c r="L57" s="118">
        <f t="shared" si="6"/>
        <v>-3.2518275775144989E-2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5"/>
        <v>-</v>
      </c>
      <c r="G58" s="117">
        <v>10531</v>
      </c>
      <c r="H58" s="118" t="str">
        <f t="shared" si="5"/>
        <v>-</v>
      </c>
      <c r="I58" s="117">
        <v>9518</v>
      </c>
      <c r="J58" s="118">
        <f t="shared" si="5"/>
        <v>-9.619219447345928E-2</v>
      </c>
      <c r="K58" s="117">
        <v>9062</v>
      </c>
      <c r="L58" s="118">
        <f t="shared" si="6"/>
        <v>-4.7909224627022517E-2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5"/>
        <v>-</v>
      </c>
      <c r="G59" s="117">
        <v>9731</v>
      </c>
      <c r="H59" s="118" t="str">
        <f t="shared" si="5"/>
        <v>-</v>
      </c>
      <c r="I59" s="117">
        <v>0</v>
      </c>
      <c r="J59" s="118">
        <f t="shared" si="5"/>
        <v>-1</v>
      </c>
      <c r="K59" s="117">
        <v>8860</v>
      </c>
      <c r="L59" s="118" t="str">
        <f t="shared" si="6"/>
        <v>-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0</v>
      </c>
      <c r="D60" s="118">
        <v>-1</v>
      </c>
      <c r="E60" s="117">
        <v>0</v>
      </c>
      <c r="F60" s="118" t="str">
        <f t="shared" si="5"/>
        <v>-</v>
      </c>
      <c r="G60" s="117">
        <v>9417</v>
      </c>
      <c r="H60" s="118" t="str">
        <f t="shared" si="5"/>
        <v>-</v>
      </c>
      <c r="I60" s="117">
        <v>0</v>
      </c>
      <c r="J60" s="118">
        <f t="shared" si="5"/>
        <v>-1</v>
      </c>
      <c r="K60" s="117">
        <v>8826</v>
      </c>
      <c r="L60" s="118" t="str">
        <f t="shared" si="6"/>
        <v>-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0</v>
      </c>
      <c r="D61" s="118">
        <v>-1</v>
      </c>
      <c r="E61" s="117">
        <v>0</v>
      </c>
      <c r="F61" s="118" t="str">
        <f t="shared" si="5"/>
        <v>-</v>
      </c>
      <c r="G61" s="117">
        <v>10046</v>
      </c>
      <c r="H61" s="118" t="str">
        <f t="shared" si="5"/>
        <v>-</v>
      </c>
      <c r="I61" s="117">
        <v>9670</v>
      </c>
      <c r="J61" s="118">
        <f t="shared" si="5"/>
        <v>-3.7427831972924541E-2</v>
      </c>
      <c r="K61" s="117">
        <v>10217</v>
      </c>
      <c r="L61" s="118">
        <f t="shared" si="6"/>
        <v>5.6566701137538811E-2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0</v>
      </c>
      <c r="D62" s="118">
        <v>-1</v>
      </c>
      <c r="E62" s="117">
        <v>0</v>
      </c>
      <c r="F62" s="118" t="str">
        <f t="shared" si="5"/>
        <v>-</v>
      </c>
      <c r="G62" s="117">
        <v>10278</v>
      </c>
      <c r="H62" s="118" t="str">
        <f t="shared" si="5"/>
        <v>-</v>
      </c>
      <c r="I62" s="117">
        <v>9853</v>
      </c>
      <c r="J62" s="118">
        <f t="shared" si="5"/>
        <v>-4.1350457287410047E-2</v>
      </c>
      <c r="K62" s="117">
        <v>10893</v>
      </c>
      <c r="L62" s="118">
        <f t="shared" si="6"/>
        <v>0.10555160864711266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0</v>
      </c>
      <c r="D63" s="118">
        <v>-1</v>
      </c>
      <c r="E63" s="117">
        <v>0</v>
      </c>
      <c r="F63" s="118" t="str">
        <f t="shared" si="5"/>
        <v>-</v>
      </c>
      <c r="G63" s="117">
        <v>11865</v>
      </c>
      <c r="H63" s="118" t="str">
        <f t="shared" si="5"/>
        <v>-</v>
      </c>
      <c r="I63" s="117">
        <v>11701</v>
      </c>
      <c r="J63" s="118">
        <f t="shared" si="5"/>
        <v>-1.3822166034555439E-2</v>
      </c>
      <c r="K63" s="117">
        <v>13338</v>
      </c>
      <c r="L63" s="118">
        <f t="shared" si="6"/>
        <v>0.13990257242970694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0</v>
      </c>
      <c r="D64" s="118">
        <v>-1</v>
      </c>
      <c r="E64" s="117">
        <v>0</v>
      </c>
      <c r="F64" s="118" t="str">
        <f t="shared" si="5"/>
        <v>-</v>
      </c>
      <c r="G64" s="117">
        <v>10905</v>
      </c>
      <c r="H64" s="118" t="str">
        <f t="shared" si="5"/>
        <v>-</v>
      </c>
      <c r="I64" s="117">
        <v>10315</v>
      </c>
      <c r="J64" s="118">
        <f t="shared" si="5"/>
        <v>-5.410362219165521E-2</v>
      </c>
      <c r="K64" s="117">
        <v>11641</v>
      </c>
      <c r="L64" s="118">
        <f t="shared" si="6"/>
        <v>0.12855065438681534</v>
      </c>
      <c r="M64" s="117"/>
      <c r="N64" s="118"/>
    </row>
    <row r="65" spans="1:15" ht="15.75" x14ac:dyDescent="0.25">
      <c r="B65" s="119" t="s">
        <v>30</v>
      </c>
      <c r="C65" s="120">
        <v>0</v>
      </c>
      <c r="D65" s="121">
        <v>-1</v>
      </c>
      <c r="E65" s="120">
        <v>0</v>
      </c>
      <c r="F65" s="121" t="str">
        <f t="shared" si="5"/>
        <v>-</v>
      </c>
      <c r="G65" s="120">
        <v>127692</v>
      </c>
      <c r="H65" s="121" t="str">
        <f t="shared" si="5"/>
        <v>-</v>
      </c>
      <c r="I65" s="120">
        <v>134451</v>
      </c>
      <c r="J65" s="121">
        <f t="shared" si="5"/>
        <v>5.2932055257964405E-2</v>
      </c>
      <c r="K65" s="120">
        <v>136934</v>
      </c>
      <c r="L65" s="121">
        <f t="shared" si="6"/>
        <v>1.8467694550430958E-2</v>
      </c>
      <c r="M65" s="120">
        <v>36903</v>
      </c>
      <c r="N65" s="121">
        <v>-8.4610805179342163E-2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283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2317</v>
      </c>
      <c r="D75" s="118">
        <v>0.13857493857493863</v>
      </c>
      <c r="E75" s="117">
        <v>0</v>
      </c>
      <c r="F75" s="118">
        <f t="shared" ref="F75:J87" si="8">IFERROR(E75/C75-1,"-")</f>
        <v>-1</v>
      </c>
      <c r="G75" s="117">
        <v>0</v>
      </c>
      <c r="H75" s="118" t="str">
        <f t="shared" si="8"/>
        <v>-</v>
      </c>
      <c r="I75" s="117">
        <v>1381</v>
      </c>
      <c r="J75" s="118" t="str">
        <f t="shared" si="8"/>
        <v>-</v>
      </c>
      <c r="K75" s="117">
        <v>1488</v>
      </c>
      <c r="L75" s="118">
        <f t="shared" ref="L75:L87" si="9">IFERROR(K75/I75-1,"-")</f>
        <v>7.7480086893555455E-2</v>
      </c>
      <c r="M75" s="117">
        <v>1517</v>
      </c>
      <c r="N75" s="118">
        <f t="shared" ref="N75:N77" si="10">IFERROR(M75/K75-1,"-")</f>
        <v>1.9489247311827995E-2</v>
      </c>
    </row>
    <row r="76" spans="1:15" x14ac:dyDescent="0.25">
      <c r="A76" s="1">
        <v>2</v>
      </c>
      <c r="B76" s="116" t="s">
        <v>73</v>
      </c>
      <c r="C76" s="117">
        <v>3034</v>
      </c>
      <c r="D76" s="118">
        <v>0.42374472078836223</v>
      </c>
      <c r="E76" s="117">
        <v>0</v>
      </c>
      <c r="F76" s="118">
        <f t="shared" si="8"/>
        <v>-1</v>
      </c>
      <c r="G76" s="117">
        <v>0</v>
      </c>
      <c r="H76" s="118" t="str">
        <f t="shared" si="8"/>
        <v>-</v>
      </c>
      <c r="I76" s="117">
        <v>1342</v>
      </c>
      <c r="J76" s="118" t="str">
        <f t="shared" si="8"/>
        <v>-</v>
      </c>
      <c r="K76" s="117">
        <v>1670</v>
      </c>
      <c r="L76" s="118">
        <f t="shared" si="9"/>
        <v>0.24441132637853946</v>
      </c>
      <c r="M76" s="117">
        <v>1487</v>
      </c>
      <c r="N76" s="118">
        <f t="shared" si="10"/>
        <v>-0.1095808383233533</v>
      </c>
    </row>
    <row r="77" spans="1:15" x14ac:dyDescent="0.25">
      <c r="A77" s="1">
        <v>3</v>
      </c>
      <c r="B77" s="116" t="s">
        <v>75</v>
      </c>
      <c r="C77" s="117">
        <v>1165</v>
      </c>
      <c r="D77" s="118">
        <v>-0.60681741478231521</v>
      </c>
      <c r="E77" s="117">
        <v>0</v>
      </c>
      <c r="F77" s="118">
        <f t="shared" si="8"/>
        <v>-1</v>
      </c>
      <c r="G77" s="117">
        <v>0</v>
      </c>
      <c r="H77" s="118" t="str">
        <f t="shared" si="8"/>
        <v>-</v>
      </c>
      <c r="I77" s="117">
        <v>1420</v>
      </c>
      <c r="J77" s="118" t="str">
        <f t="shared" si="8"/>
        <v>-</v>
      </c>
      <c r="K77" s="117">
        <v>1539</v>
      </c>
      <c r="L77" s="118">
        <f t="shared" si="9"/>
        <v>8.380281690140845E-2</v>
      </c>
      <c r="M77" s="117">
        <v>1553</v>
      </c>
      <c r="N77" s="118">
        <f t="shared" si="10"/>
        <v>9.0968161143600845E-3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8"/>
        <v>-</v>
      </c>
      <c r="G78" s="117">
        <v>772</v>
      </c>
      <c r="H78" s="118" t="str">
        <f t="shared" si="8"/>
        <v>-</v>
      </c>
      <c r="I78" s="117">
        <v>1202</v>
      </c>
      <c r="J78" s="118">
        <f t="shared" si="8"/>
        <v>0.55699481865284972</v>
      </c>
      <c r="K78" s="117">
        <v>1170</v>
      </c>
      <c r="L78" s="118">
        <f t="shared" si="9"/>
        <v>-2.6622296173044901E-2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8"/>
        <v>-</v>
      </c>
      <c r="G79" s="117">
        <v>850</v>
      </c>
      <c r="H79" s="118" t="str">
        <f t="shared" si="8"/>
        <v>-</v>
      </c>
      <c r="I79" s="117">
        <v>892</v>
      </c>
      <c r="J79" s="118">
        <f t="shared" si="8"/>
        <v>4.9411764705882266E-2</v>
      </c>
      <c r="K79" s="117">
        <v>999</v>
      </c>
      <c r="L79" s="118">
        <f t="shared" si="9"/>
        <v>0.11995515695067271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8"/>
        <v>-</v>
      </c>
      <c r="G80" s="117">
        <v>746</v>
      </c>
      <c r="H80" s="118" t="str">
        <f t="shared" si="8"/>
        <v>-</v>
      </c>
      <c r="I80" s="117">
        <v>855</v>
      </c>
      <c r="J80" s="118">
        <f t="shared" si="8"/>
        <v>0.14611260053619302</v>
      </c>
      <c r="K80" s="117">
        <v>1053</v>
      </c>
      <c r="L80" s="118">
        <f t="shared" si="9"/>
        <v>0.23157894736842111</v>
      </c>
      <c r="M80" s="117"/>
      <c r="N80" s="118"/>
    </row>
    <row r="81" spans="1:14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8"/>
        <v>-</v>
      </c>
      <c r="G81" s="117">
        <v>979</v>
      </c>
      <c r="H81" s="118" t="str">
        <f t="shared" si="8"/>
        <v>-</v>
      </c>
      <c r="I81" s="117">
        <v>0</v>
      </c>
      <c r="J81" s="118">
        <f t="shared" si="8"/>
        <v>-1</v>
      </c>
      <c r="K81" s="117">
        <v>1280</v>
      </c>
      <c r="L81" s="118" t="str">
        <f t="shared" si="9"/>
        <v>-</v>
      </c>
      <c r="M81" s="117"/>
      <c r="N81" s="118"/>
    </row>
    <row r="82" spans="1:14" x14ac:dyDescent="0.25">
      <c r="A82" s="1">
        <v>8</v>
      </c>
      <c r="B82" s="116" t="s">
        <v>85</v>
      </c>
      <c r="C82" s="117">
        <v>0</v>
      </c>
      <c r="D82" s="118">
        <v>-1</v>
      </c>
      <c r="E82" s="117">
        <v>0</v>
      </c>
      <c r="F82" s="118" t="str">
        <f t="shared" si="8"/>
        <v>-</v>
      </c>
      <c r="G82" s="117">
        <v>853</v>
      </c>
      <c r="H82" s="118" t="str">
        <f t="shared" si="8"/>
        <v>-</v>
      </c>
      <c r="I82" s="117">
        <v>0</v>
      </c>
      <c r="J82" s="118">
        <f t="shared" si="8"/>
        <v>-1</v>
      </c>
      <c r="K82" s="117">
        <v>433</v>
      </c>
      <c r="L82" s="118" t="str">
        <f t="shared" si="9"/>
        <v>-</v>
      </c>
      <c r="M82" s="117"/>
      <c r="N82" s="118"/>
    </row>
    <row r="83" spans="1:14" x14ac:dyDescent="0.25">
      <c r="A83" s="1">
        <v>9</v>
      </c>
      <c r="B83" s="116" t="s">
        <v>87</v>
      </c>
      <c r="C83" s="117">
        <v>0</v>
      </c>
      <c r="D83" s="118">
        <v>-1</v>
      </c>
      <c r="E83" s="117">
        <v>0</v>
      </c>
      <c r="F83" s="118" t="str">
        <f t="shared" si="8"/>
        <v>-</v>
      </c>
      <c r="G83" s="117">
        <v>921</v>
      </c>
      <c r="H83" s="118" t="str">
        <f t="shared" si="8"/>
        <v>-</v>
      </c>
      <c r="I83" s="117">
        <v>936</v>
      </c>
      <c r="J83" s="118">
        <f t="shared" si="8"/>
        <v>1.6286644951140072E-2</v>
      </c>
      <c r="K83" s="117">
        <v>1128</v>
      </c>
      <c r="L83" s="118">
        <f t="shared" si="9"/>
        <v>0.20512820512820507</v>
      </c>
      <c r="M83" s="117"/>
      <c r="N83" s="118"/>
    </row>
    <row r="84" spans="1:14" x14ac:dyDescent="0.25">
      <c r="A84" s="1">
        <v>10</v>
      </c>
      <c r="B84" s="116" t="s">
        <v>89</v>
      </c>
      <c r="C84" s="117">
        <v>0</v>
      </c>
      <c r="D84" s="118">
        <v>-1</v>
      </c>
      <c r="E84" s="117">
        <v>0</v>
      </c>
      <c r="F84" s="118" t="str">
        <f t="shared" si="8"/>
        <v>-</v>
      </c>
      <c r="G84" s="117">
        <v>1317</v>
      </c>
      <c r="H84" s="118" t="str">
        <f t="shared" si="8"/>
        <v>-</v>
      </c>
      <c r="I84" s="117">
        <v>1254</v>
      </c>
      <c r="J84" s="118">
        <f t="shared" si="8"/>
        <v>-4.783599088838264E-2</v>
      </c>
      <c r="K84" s="117">
        <v>1294</v>
      </c>
      <c r="L84" s="118">
        <f t="shared" si="9"/>
        <v>3.1897926634768758E-2</v>
      </c>
      <c r="M84" s="117"/>
      <c r="N84" s="118"/>
    </row>
    <row r="85" spans="1:14" x14ac:dyDescent="0.25">
      <c r="A85" s="1">
        <v>11</v>
      </c>
      <c r="B85" s="116" t="s">
        <v>91</v>
      </c>
      <c r="C85" s="117">
        <v>0</v>
      </c>
      <c r="D85" s="118">
        <v>-1</v>
      </c>
      <c r="E85" s="117">
        <v>0</v>
      </c>
      <c r="F85" s="118" t="str">
        <f t="shared" si="8"/>
        <v>-</v>
      </c>
      <c r="G85" s="117">
        <v>1188</v>
      </c>
      <c r="H85" s="118" t="str">
        <f t="shared" si="8"/>
        <v>-</v>
      </c>
      <c r="I85" s="117">
        <v>1515</v>
      </c>
      <c r="J85" s="118">
        <f t="shared" si="8"/>
        <v>0.2752525252525253</v>
      </c>
      <c r="K85" s="117">
        <v>1634</v>
      </c>
      <c r="L85" s="118">
        <f t="shared" si="9"/>
        <v>7.8547854785478544E-2</v>
      </c>
      <c r="M85" s="117"/>
      <c r="N85" s="118"/>
    </row>
    <row r="86" spans="1:14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0</v>
      </c>
      <c r="F86" s="118" t="str">
        <f t="shared" si="8"/>
        <v>-</v>
      </c>
      <c r="G86" s="117">
        <v>1209</v>
      </c>
      <c r="H86" s="118" t="str">
        <f t="shared" si="8"/>
        <v>-</v>
      </c>
      <c r="I86" s="117">
        <v>1549</v>
      </c>
      <c r="J86" s="118">
        <f t="shared" si="8"/>
        <v>0.28122415219189412</v>
      </c>
      <c r="K86" s="117">
        <v>1678</v>
      </c>
      <c r="L86" s="118">
        <f t="shared" si="9"/>
        <v>8.3279535183989672E-2</v>
      </c>
      <c r="M86" s="117"/>
      <c r="N86" s="118"/>
    </row>
    <row r="87" spans="1:14" ht="15.75" x14ac:dyDescent="0.25">
      <c r="B87" s="119" t="s">
        <v>30</v>
      </c>
      <c r="C87" s="120">
        <v>0</v>
      </c>
      <c r="D87" s="121">
        <v>-1</v>
      </c>
      <c r="E87" s="120">
        <v>0</v>
      </c>
      <c r="F87" s="121" t="str">
        <f t="shared" si="8"/>
        <v>-</v>
      </c>
      <c r="G87" s="120">
        <v>10065</v>
      </c>
      <c r="H87" s="121" t="str">
        <f t="shared" si="8"/>
        <v>-</v>
      </c>
      <c r="I87" s="120">
        <v>13883</v>
      </c>
      <c r="J87" s="121">
        <f t="shared" si="8"/>
        <v>0.37933432687531043</v>
      </c>
      <c r="K87" s="120">
        <v>15366</v>
      </c>
      <c r="L87" s="121">
        <f t="shared" si="9"/>
        <v>0.1068212922279046</v>
      </c>
      <c r="M87" s="120">
        <v>4557</v>
      </c>
      <c r="N87" s="121">
        <v>-2.9806259314456018E-2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2D12E-B5F5-4CA3-A9B9-DAFA51D2845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</row>
    <row r="5" spans="1:12" ht="6" customHeight="1" x14ac:dyDescent="0.25"/>
    <row r="6" spans="1:12" s="145" customFormat="1" ht="72" customHeight="1" x14ac:dyDescent="0.25">
      <c r="B6" s="146"/>
      <c r="C6" s="171" t="s">
        <v>256</v>
      </c>
      <c r="D6" s="171" t="s">
        <v>222</v>
      </c>
      <c r="E6" s="171" t="s">
        <v>223</v>
      </c>
      <c r="F6" s="171" t="s">
        <v>224</v>
      </c>
      <c r="G6" s="171" t="s">
        <v>225</v>
      </c>
      <c r="H6" s="171" t="s">
        <v>226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1315468</v>
      </c>
      <c r="D8" s="175">
        <v>342448</v>
      </c>
      <c r="E8" s="175">
        <v>2629455</v>
      </c>
      <c r="F8" s="175">
        <v>2882541</v>
      </c>
      <c r="G8" s="175">
        <v>3156397</v>
      </c>
      <c r="H8" s="175">
        <v>2951260</v>
      </c>
      <c r="I8" s="176">
        <f>IFERROR(H8/G8-1,"-")</f>
        <v>-6.4990874088398876E-2</v>
      </c>
      <c r="J8" s="175">
        <f>H8-G8</f>
        <v>-205137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106895</v>
      </c>
      <c r="D9" s="159">
        <v>100003</v>
      </c>
      <c r="E9" s="159">
        <v>250815</v>
      </c>
      <c r="F9" s="159">
        <v>274482</v>
      </c>
      <c r="G9" s="159">
        <v>288230</v>
      </c>
      <c r="H9" s="159">
        <v>252572</v>
      </c>
      <c r="I9" s="160">
        <f>IFERROR(H9/G9-1,"-")</f>
        <v>-0.12371370086389344</v>
      </c>
      <c r="J9" s="159">
        <f t="shared" ref="J9:J19" si="0">H9-G9</f>
        <v>-35658</v>
      </c>
      <c r="K9" s="160">
        <f>H9/H$8</f>
        <v>8.558107384642491E-2</v>
      </c>
      <c r="L9" s="79"/>
    </row>
    <row r="10" spans="1:12" x14ac:dyDescent="0.25">
      <c r="A10" s="161" t="s">
        <v>103</v>
      </c>
      <c r="B10" s="162" t="s">
        <v>103</v>
      </c>
      <c r="C10" s="163">
        <v>31510</v>
      </c>
      <c r="D10" s="163">
        <v>64979</v>
      </c>
      <c r="E10" s="163">
        <v>65096</v>
      </c>
      <c r="F10" s="163">
        <v>70695</v>
      </c>
      <c r="G10" s="163">
        <v>86365</v>
      </c>
      <c r="H10" s="163">
        <v>71613</v>
      </c>
      <c r="I10" s="164">
        <f>IFERROR(H10/G10-1,"-")</f>
        <v>-0.17080993457998028</v>
      </c>
      <c r="J10" s="163">
        <f t="shared" si="0"/>
        <v>-14752</v>
      </c>
      <c r="K10" s="164">
        <f>H10/H$8</f>
        <v>2.4265229088592667E-2</v>
      </c>
      <c r="L10" s="79"/>
    </row>
    <row r="11" spans="1:12" x14ac:dyDescent="0.25">
      <c r="A11" s="161" t="s">
        <v>100</v>
      </c>
      <c r="B11" s="162" t="s">
        <v>100</v>
      </c>
      <c r="C11" s="163">
        <v>75385</v>
      </c>
      <c r="D11" s="163">
        <v>35024</v>
      </c>
      <c r="E11" s="163">
        <v>185719</v>
      </c>
      <c r="F11" s="163">
        <v>203787</v>
      </c>
      <c r="G11" s="163">
        <v>201865</v>
      </c>
      <c r="H11" s="163">
        <v>180959</v>
      </c>
      <c r="I11" s="164">
        <f>IFERROR(H11/G11-1,"-")</f>
        <v>-0.10356426324523815</v>
      </c>
      <c r="J11" s="163">
        <f t="shared" si="0"/>
        <v>-20906</v>
      </c>
      <c r="K11" s="164">
        <f>H11/H$8</f>
        <v>6.131584475783225E-2</v>
      </c>
      <c r="L11" s="79"/>
    </row>
    <row r="12" spans="1:12" x14ac:dyDescent="0.25">
      <c r="A12" s="1"/>
      <c r="B12" s="158" t="s">
        <v>107</v>
      </c>
      <c r="C12" s="159">
        <v>1208573</v>
      </c>
      <c r="D12" s="159">
        <v>242445</v>
      </c>
      <c r="E12" s="159">
        <v>2378640</v>
      </c>
      <c r="F12" s="159">
        <v>2608059</v>
      </c>
      <c r="G12" s="159">
        <v>2868167</v>
      </c>
      <c r="H12" s="159">
        <v>2698688</v>
      </c>
      <c r="I12" s="160">
        <f>IFERROR(H12/G12-1,"-")</f>
        <v>-5.9089655518663964E-2</v>
      </c>
      <c r="J12" s="159">
        <f t="shared" si="0"/>
        <v>-169479</v>
      </c>
      <c r="K12" s="160">
        <f>H12/H$8</f>
        <v>0.91441892615357512</v>
      </c>
      <c r="L12" s="79"/>
    </row>
    <row r="13" spans="1:12" s="56" customFormat="1" x14ac:dyDescent="0.25">
      <c r="A13" s="161"/>
      <c r="B13" s="162" t="s">
        <v>110</v>
      </c>
      <c r="C13" s="163">
        <v>538290</v>
      </c>
      <c r="D13" s="163">
        <v>12241</v>
      </c>
      <c r="E13" s="163">
        <v>1005364</v>
      </c>
      <c r="F13" s="163">
        <v>1094218</v>
      </c>
      <c r="G13" s="163">
        <v>1146041</v>
      </c>
      <c r="H13" s="163">
        <v>1105621</v>
      </c>
      <c r="I13" s="164">
        <f t="shared" ref="I13:I20" si="1">IFERROR(H13/G13-1,"-")</f>
        <v>-3.5269244294052315E-2</v>
      </c>
      <c r="J13" s="163">
        <f t="shared" si="0"/>
        <v>-40420</v>
      </c>
      <c r="K13" s="164">
        <f t="shared" ref="K13:K20" si="2">H13/H$8</f>
        <v>0.3746267695831611</v>
      </c>
      <c r="L13" s="165"/>
    </row>
    <row r="14" spans="1:12" s="56" customFormat="1" x14ac:dyDescent="0.25">
      <c r="A14" s="161"/>
      <c r="B14" s="162" t="s">
        <v>113</v>
      </c>
      <c r="C14" s="163">
        <v>186706</v>
      </c>
      <c r="D14" s="163">
        <v>47243</v>
      </c>
      <c r="E14" s="163">
        <v>309470</v>
      </c>
      <c r="F14" s="163">
        <v>343780</v>
      </c>
      <c r="G14" s="163">
        <v>403382</v>
      </c>
      <c r="H14" s="163">
        <v>367237</v>
      </c>
      <c r="I14" s="164">
        <f t="shared" si="1"/>
        <v>-8.9604890649558011E-2</v>
      </c>
      <c r="J14" s="163">
        <f t="shared" si="0"/>
        <v>-36145</v>
      </c>
      <c r="K14" s="164">
        <f t="shared" si="2"/>
        <v>0.12443397057527972</v>
      </c>
      <c r="L14" s="165"/>
    </row>
    <row r="15" spans="1:12" x14ac:dyDescent="0.25">
      <c r="A15" s="161"/>
      <c r="B15" s="162" t="s">
        <v>116</v>
      </c>
      <c r="C15" s="163">
        <v>41633</v>
      </c>
      <c r="D15" s="163">
        <v>45051</v>
      </c>
      <c r="E15" s="163">
        <v>106845</v>
      </c>
      <c r="F15" s="163">
        <v>131263</v>
      </c>
      <c r="G15" s="163">
        <v>152146</v>
      </c>
      <c r="H15" s="163">
        <v>125957</v>
      </c>
      <c r="I15" s="164">
        <f t="shared" si="1"/>
        <v>-0.17213071654857837</v>
      </c>
      <c r="J15" s="163">
        <f t="shared" si="0"/>
        <v>-26189</v>
      </c>
      <c r="K15" s="164">
        <f t="shared" si="2"/>
        <v>4.2679059113734472E-2</v>
      </c>
      <c r="L15" s="79"/>
    </row>
    <row r="16" spans="1:12" x14ac:dyDescent="0.25">
      <c r="A16" s="161"/>
      <c r="B16" s="162" t="s">
        <v>123</v>
      </c>
      <c r="C16" s="163">
        <v>39929</v>
      </c>
      <c r="D16" s="163">
        <v>3661</v>
      </c>
      <c r="E16" s="163">
        <v>104674</v>
      </c>
      <c r="F16" s="163">
        <v>92238</v>
      </c>
      <c r="G16" s="163">
        <v>95518</v>
      </c>
      <c r="H16" s="163">
        <v>103373</v>
      </c>
      <c r="I16" s="164">
        <f t="shared" si="1"/>
        <v>8.2235808957473955E-2</v>
      </c>
      <c r="J16" s="163">
        <f t="shared" si="0"/>
        <v>7855</v>
      </c>
      <c r="K16" s="164">
        <f t="shared" si="2"/>
        <v>3.5026734343975116E-2</v>
      </c>
      <c r="L16" s="79"/>
    </row>
    <row r="17" spans="1:12" x14ac:dyDescent="0.25">
      <c r="A17" s="161"/>
      <c r="B17" s="162" t="s">
        <v>119</v>
      </c>
      <c r="C17" s="163">
        <v>45152</v>
      </c>
      <c r="D17" s="163">
        <v>5757</v>
      </c>
      <c r="E17" s="163">
        <v>104961</v>
      </c>
      <c r="F17" s="163">
        <v>85919</v>
      </c>
      <c r="G17" s="163">
        <v>100409</v>
      </c>
      <c r="H17" s="163">
        <v>105403</v>
      </c>
      <c r="I17" s="164">
        <f t="shared" si="1"/>
        <v>4.9736577398440396E-2</v>
      </c>
      <c r="J17" s="163">
        <f t="shared" si="0"/>
        <v>4994</v>
      </c>
      <c r="K17" s="164">
        <f t="shared" si="2"/>
        <v>3.5714576147137155E-2</v>
      </c>
      <c r="L17" s="79"/>
    </row>
    <row r="18" spans="1:12" x14ac:dyDescent="0.25">
      <c r="A18" s="161"/>
      <c r="B18" s="162" t="s">
        <v>128</v>
      </c>
      <c r="C18" s="163">
        <v>48891</v>
      </c>
      <c r="D18" s="163">
        <v>659</v>
      </c>
      <c r="E18" s="163">
        <v>70472</v>
      </c>
      <c r="F18" s="163">
        <v>88964</v>
      </c>
      <c r="G18" s="163">
        <v>87955</v>
      </c>
      <c r="H18" s="163">
        <v>80392</v>
      </c>
      <c r="I18" s="164">
        <f t="shared" si="1"/>
        <v>-8.5987152521175614E-2</v>
      </c>
      <c r="J18" s="163">
        <f t="shared" si="0"/>
        <v>-7563</v>
      </c>
      <c r="K18" s="164">
        <f t="shared" si="2"/>
        <v>2.7239890758523479E-2</v>
      </c>
      <c r="L18" s="79"/>
    </row>
    <row r="19" spans="1:12" x14ac:dyDescent="0.25">
      <c r="A19" s="161" t="s">
        <v>144</v>
      </c>
      <c r="B19" s="162" t="s">
        <v>131</v>
      </c>
      <c r="C19" s="163">
        <v>52389</v>
      </c>
      <c r="D19" s="163">
        <v>6583</v>
      </c>
      <c r="E19" s="163">
        <v>59834</v>
      </c>
      <c r="F19" s="163">
        <v>78356</v>
      </c>
      <c r="G19" s="163">
        <v>86802</v>
      </c>
      <c r="H19" s="163">
        <v>66686</v>
      </c>
      <c r="I19" s="164">
        <f t="shared" si="1"/>
        <v>-0.23174581230847213</v>
      </c>
      <c r="J19" s="163">
        <f t="shared" si="0"/>
        <v>-20116</v>
      </c>
      <c r="K19" s="164">
        <f t="shared" si="2"/>
        <v>2.259577265303633E-2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255583</v>
      </c>
      <c r="D20" s="168">
        <f t="shared" ref="D20:H20" si="4">D12-SUM(D13:D19)</f>
        <v>121250</v>
      </c>
      <c r="E20" s="168">
        <f t="shared" si="4"/>
        <v>617020</v>
      </c>
      <c r="F20" s="168">
        <f t="shared" si="4"/>
        <v>693321</v>
      </c>
      <c r="G20" s="168">
        <f t="shared" si="4"/>
        <v>795914</v>
      </c>
      <c r="H20" s="168">
        <f t="shared" si="4"/>
        <v>744019</v>
      </c>
      <c r="I20" s="169">
        <f t="shared" si="1"/>
        <v>-6.5201768030214269E-2</v>
      </c>
      <c r="J20" s="168">
        <f>H20-G20</f>
        <v>-51895</v>
      </c>
      <c r="K20" s="169">
        <f t="shared" si="2"/>
        <v>0.25210215297872773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496315</v>
      </c>
      <c r="D22" s="175">
        <v>122878</v>
      </c>
      <c r="E22" s="175">
        <v>1057048</v>
      </c>
      <c r="F22" s="175">
        <v>1098201</v>
      </c>
      <c r="G22" s="175">
        <v>1198797</v>
      </c>
      <c r="H22" s="175">
        <v>1094097</v>
      </c>
      <c r="I22" s="176">
        <f>IFERROR(H22/G22-1,"-")</f>
        <v>-8.7337555899789532E-2</v>
      </c>
      <c r="J22" s="175">
        <f>H22-G22</f>
        <v>-104700</v>
      </c>
      <c r="K22" s="176">
        <f>H22/H$8</f>
        <v>0.37072199670649147</v>
      </c>
      <c r="L22" s="79"/>
    </row>
    <row r="23" spans="1:12" x14ac:dyDescent="0.25">
      <c r="A23" s="161" t="s">
        <v>96</v>
      </c>
      <c r="B23" s="158" t="s">
        <v>97</v>
      </c>
      <c r="C23" s="159">
        <v>13967</v>
      </c>
      <c r="D23" s="159">
        <v>35216</v>
      </c>
      <c r="E23" s="159">
        <v>39226</v>
      </c>
      <c r="F23" s="159">
        <v>39802</v>
      </c>
      <c r="G23" s="159">
        <v>49287</v>
      </c>
      <c r="H23" s="159">
        <v>31246</v>
      </c>
      <c r="I23" s="160">
        <f>IFERROR(H23/G23-1,"-")</f>
        <v>-0.36603972649988836</v>
      </c>
      <c r="J23" s="159">
        <f t="shared" ref="J23:J33" si="5">H23-G23</f>
        <v>-18041</v>
      </c>
      <c r="K23" s="160">
        <f>H23/H$8</f>
        <v>1.0587342355468512E-2</v>
      </c>
      <c r="L23" s="79"/>
    </row>
    <row r="24" spans="1:12" x14ac:dyDescent="0.25">
      <c r="A24" s="161" t="s">
        <v>103</v>
      </c>
      <c r="B24" s="162" t="s">
        <v>103</v>
      </c>
      <c r="C24" s="163">
        <v>5475</v>
      </c>
      <c r="D24" s="163">
        <v>19746</v>
      </c>
      <c r="E24" s="163">
        <v>11646</v>
      </c>
      <c r="F24" s="163">
        <v>13613</v>
      </c>
      <c r="G24" s="163">
        <v>15644</v>
      </c>
      <c r="H24" s="163">
        <v>8191</v>
      </c>
      <c r="I24" s="164">
        <f>IFERROR(H24/G24-1,"-")</f>
        <v>-0.47641268217847099</v>
      </c>
      <c r="J24" s="163">
        <f t="shared" si="5"/>
        <v>-7453</v>
      </c>
      <c r="K24" s="164">
        <f>H24/H$8</f>
        <v>2.7754247338424944E-3</v>
      </c>
      <c r="L24" s="79"/>
    </row>
    <row r="25" spans="1:12" x14ac:dyDescent="0.25">
      <c r="A25" s="161" t="s">
        <v>100</v>
      </c>
      <c r="B25" s="162" t="s">
        <v>100</v>
      </c>
      <c r="C25" s="163">
        <v>8492</v>
      </c>
      <c r="D25" s="163">
        <v>15470</v>
      </c>
      <c r="E25" s="163">
        <v>27580</v>
      </c>
      <c r="F25" s="163">
        <v>26189</v>
      </c>
      <c r="G25" s="163">
        <v>33643</v>
      </c>
      <c r="H25" s="163">
        <v>23055</v>
      </c>
      <c r="I25" s="164">
        <f>IFERROR(H25/G25-1,"-")</f>
        <v>-0.31471628570579313</v>
      </c>
      <c r="J25" s="163">
        <f t="shared" si="5"/>
        <v>-10588</v>
      </c>
      <c r="K25" s="164">
        <f>H25/H$8</f>
        <v>7.811917621626017E-3</v>
      </c>
      <c r="L25" s="79"/>
    </row>
    <row r="26" spans="1:12" x14ac:dyDescent="0.25">
      <c r="A26" s="161"/>
      <c r="B26" s="158" t="s">
        <v>107</v>
      </c>
      <c r="C26" s="159">
        <v>482348</v>
      </c>
      <c r="D26" s="159">
        <v>87662</v>
      </c>
      <c r="E26" s="159">
        <v>1017822</v>
      </c>
      <c r="F26" s="159">
        <v>1058399</v>
      </c>
      <c r="G26" s="159">
        <v>1149510</v>
      </c>
      <c r="H26" s="159">
        <v>1062851</v>
      </c>
      <c r="I26" s="160">
        <f>IFERROR(H26/G26-1,"-")</f>
        <v>-7.5387773921061996E-2</v>
      </c>
      <c r="J26" s="159">
        <f t="shared" si="5"/>
        <v>-86659</v>
      </c>
      <c r="K26" s="160">
        <f>H26/H$8</f>
        <v>0.36013465435102293</v>
      </c>
      <c r="L26" s="79"/>
    </row>
    <row r="27" spans="1:12" s="56" customFormat="1" x14ac:dyDescent="0.25">
      <c r="A27" s="161"/>
      <c r="B27" s="162" t="s">
        <v>110</v>
      </c>
      <c r="C27" s="163">
        <v>236725</v>
      </c>
      <c r="D27" s="163">
        <v>3017</v>
      </c>
      <c r="E27" s="163">
        <v>471283</v>
      </c>
      <c r="F27" s="163">
        <v>508176</v>
      </c>
      <c r="G27" s="163">
        <v>528478</v>
      </c>
      <c r="H27" s="163">
        <v>503845</v>
      </c>
      <c r="I27" s="164">
        <f t="shared" ref="I27:I34" si="6">IFERROR(H27/G27-1,"-")</f>
        <v>-4.6611211819602705E-2</v>
      </c>
      <c r="J27" s="163">
        <f t="shared" si="5"/>
        <v>-24633</v>
      </c>
      <c r="K27" s="164">
        <f t="shared" ref="K27:K34" si="7">H27/H$8</f>
        <v>0.17072199670649146</v>
      </c>
      <c r="L27" s="165"/>
    </row>
    <row r="28" spans="1:12" s="56" customFormat="1" x14ac:dyDescent="0.25">
      <c r="A28" s="161"/>
      <c r="B28" s="162" t="s">
        <v>113</v>
      </c>
      <c r="C28" s="163">
        <v>68159</v>
      </c>
      <c r="D28" s="163">
        <v>17146</v>
      </c>
      <c r="E28" s="163">
        <v>129712</v>
      </c>
      <c r="F28" s="163">
        <v>133635</v>
      </c>
      <c r="G28" s="163">
        <v>145348</v>
      </c>
      <c r="H28" s="163">
        <v>125273</v>
      </c>
      <c r="I28" s="164">
        <f t="shared" si="6"/>
        <v>-0.13811679555274237</v>
      </c>
      <c r="J28" s="163">
        <f t="shared" si="5"/>
        <v>-20075</v>
      </c>
      <c r="K28" s="164">
        <f t="shared" si="7"/>
        <v>4.2447293698284802E-2</v>
      </c>
      <c r="L28" s="165"/>
    </row>
    <row r="29" spans="1:12" x14ac:dyDescent="0.25">
      <c r="A29" s="161"/>
      <c r="B29" s="162" t="s">
        <v>116</v>
      </c>
      <c r="C29" s="163">
        <v>18711</v>
      </c>
      <c r="D29" s="163">
        <v>17675</v>
      </c>
      <c r="E29" s="163">
        <v>39560</v>
      </c>
      <c r="F29" s="163">
        <v>41198</v>
      </c>
      <c r="G29" s="163">
        <v>52762</v>
      </c>
      <c r="H29" s="163">
        <v>34112</v>
      </c>
      <c r="I29" s="164">
        <f t="shared" si="6"/>
        <v>-0.35347409120200146</v>
      </c>
      <c r="J29" s="163">
        <f t="shared" si="5"/>
        <v>-18650</v>
      </c>
      <c r="K29" s="164">
        <f t="shared" si="7"/>
        <v>1.1558452999735706E-2</v>
      </c>
      <c r="L29" s="79"/>
    </row>
    <row r="30" spans="1:12" x14ac:dyDescent="0.25">
      <c r="A30" s="161"/>
      <c r="B30" s="162" t="s">
        <v>123</v>
      </c>
      <c r="C30" s="163">
        <v>19499</v>
      </c>
      <c r="D30" s="163">
        <v>1410</v>
      </c>
      <c r="E30" s="163">
        <v>50300</v>
      </c>
      <c r="F30" s="163">
        <v>39334</v>
      </c>
      <c r="G30" s="163">
        <v>39685</v>
      </c>
      <c r="H30" s="163">
        <v>43957</v>
      </c>
      <c r="I30" s="164">
        <f t="shared" si="6"/>
        <v>0.1076477258409978</v>
      </c>
      <c r="J30" s="163">
        <f t="shared" si="5"/>
        <v>4272</v>
      </c>
      <c r="K30" s="164">
        <f t="shared" si="7"/>
        <v>1.4894316325908256E-2</v>
      </c>
      <c r="L30" s="79"/>
    </row>
    <row r="31" spans="1:12" x14ac:dyDescent="0.25">
      <c r="A31" s="161"/>
      <c r="B31" s="162" t="s">
        <v>119</v>
      </c>
      <c r="C31" s="163">
        <v>24554</v>
      </c>
      <c r="D31" s="163">
        <v>3712</v>
      </c>
      <c r="E31" s="163">
        <v>63116</v>
      </c>
      <c r="F31" s="163">
        <v>46476</v>
      </c>
      <c r="G31" s="163">
        <v>54310</v>
      </c>
      <c r="H31" s="163">
        <v>60422</v>
      </c>
      <c r="I31" s="164">
        <f t="shared" si="6"/>
        <v>0.11253912723255377</v>
      </c>
      <c r="J31" s="163">
        <f t="shared" si="5"/>
        <v>6112</v>
      </c>
      <c r="K31" s="164">
        <f t="shared" si="7"/>
        <v>2.0473289374707753E-2</v>
      </c>
      <c r="L31" s="79"/>
    </row>
    <row r="32" spans="1:12" x14ac:dyDescent="0.25">
      <c r="A32" s="161"/>
      <c r="B32" s="162" t="s">
        <v>128</v>
      </c>
      <c r="C32" s="163">
        <v>17896</v>
      </c>
      <c r="D32" s="163">
        <v>151</v>
      </c>
      <c r="E32" s="163">
        <v>28650</v>
      </c>
      <c r="F32" s="163">
        <v>30534</v>
      </c>
      <c r="G32" s="163">
        <v>29097</v>
      </c>
      <c r="H32" s="163">
        <v>24801</v>
      </c>
      <c r="I32" s="164">
        <f t="shared" si="6"/>
        <v>-0.14764408701928033</v>
      </c>
      <c r="J32" s="163">
        <f t="shared" si="5"/>
        <v>-4296</v>
      </c>
      <c r="K32" s="164">
        <f t="shared" si="7"/>
        <v>8.4035293400107069E-3</v>
      </c>
      <c r="L32" s="79"/>
    </row>
    <row r="33" spans="1:12" x14ac:dyDescent="0.25">
      <c r="A33" s="161" t="s">
        <v>144</v>
      </c>
      <c r="B33" s="162" t="s">
        <v>131</v>
      </c>
      <c r="C33" s="163">
        <v>14945</v>
      </c>
      <c r="D33" s="163">
        <v>528</v>
      </c>
      <c r="E33" s="163">
        <v>19044</v>
      </c>
      <c r="F33" s="163">
        <v>25777</v>
      </c>
      <c r="G33" s="163">
        <v>25157</v>
      </c>
      <c r="H33" s="163">
        <v>17858</v>
      </c>
      <c r="I33" s="164">
        <f t="shared" si="6"/>
        <v>-0.29013793377588748</v>
      </c>
      <c r="J33" s="163">
        <f t="shared" si="5"/>
        <v>-7299</v>
      </c>
      <c r="K33" s="164">
        <f t="shared" si="7"/>
        <v>6.0509748378658607E-3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81859</v>
      </c>
      <c r="D34" s="168">
        <f t="shared" ref="D34:H34" si="9">D26-SUM(D27:D33)</f>
        <v>44023</v>
      </c>
      <c r="E34" s="168">
        <f t="shared" si="9"/>
        <v>216157</v>
      </c>
      <c r="F34" s="168">
        <f t="shared" si="9"/>
        <v>233269</v>
      </c>
      <c r="G34" s="168">
        <f t="shared" si="9"/>
        <v>274673</v>
      </c>
      <c r="H34" s="168">
        <f t="shared" si="9"/>
        <v>252583</v>
      </c>
      <c r="I34" s="169">
        <f t="shared" si="6"/>
        <v>-8.0422902869958124E-2</v>
      </c>
      <c r="J34" s="168">
        <f>H34-G34</f>
        <v>-22090</v>
      </c>
      <c r="K34" s="169">
        <f t="shared" si="7"/>
        <v>8.5584801068018412E-2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381721</v>
      </c>
      <c r="D36" s="175">
        <v>73467</v>
      </c>
      <c r="E36" s="175">
        <v>747881</v>
      </c>
      <c r="F36" s="175">
        <v>818402</v>
      </c>
      <c r="G36" s="175">
        <v>866668</v>
      </c>
      <c r="H36" s="175">
        <v>828674</v>
      </c>
      <c r="I36" s="176">
        <f>IFERROR(H36/G36-1,"-")</f>
        <v>-4.3839163324364105E-2</v>
      </c>
      <c r="J36" s="175">
        <f>H36-G36</f>
        <v>-37994</v>
      </c>
      <c r="K36" s="176">
        <f>H36/H$8</f>
        <v>0.2807865115238915</v>
      </c>
      <c r="L36" s="79"/>
    </row>
    <row r="37" spans="1:12" x14ac:dyDescent="0.25">
      <c r="A37" s="161" t="s">
        <v>96</v>
      </c>
      <c r="B37" s="158" t="s">
        <v>97</v>
      </c>
      <c r="C37" s="159">
        <v>13981</v>
      </c>
      <c r="D37" s="159">
        <v>11915</v>
      </c>
      <c r="E37" s="159">
        <v>26880</v>
      </c>
      <c r="F37" s="159">
        <v>24322</v>
      </c>
      <c r="G37" s="159">
        <v>38910</v>
      </c>
      <c r="H37" s="159">
        <v>29803</v>
      </c>
      <c r="I37" s="160">
        <f>IFERROR(H37/G37-1,"-")</f>
        <v>-0.23405294268825494</v>
      </c>
      <c r="J37" s="159">
        <f t="shared" ref="J37:J47" si="10">H37-G37</f>
        <v>-9107</v>
      </c>
      <c r="K37" s="160">
        <f>H37/H$8</f>
        <v>1.0098398650068107E-2</v>
      </c>
      <c r="L37" s="79"/>
    </row>
    <row r="38" spans="1:12" x14ac:dyDescent="0.25">
      <c r="A38" s="161" t="s">
        <v>103</v>
      </c>
      <c r="B38" s="162" t="s">
        <v>103</v>
      </c>
      <c r="C38" s="163">
        <v>6638</v>
      </c>
      <c r="D38" s="163">
        <v>7597</v>
      </c>
      <c r="E38" s="163">
        <v>8558</v>
      </c>
      <c r="F38" s="163">
        <v>6259</v>
      </c>
      <c r="G38" s="163">
        <v>18306</v>
      </c>
      <c r="H38" s="163">
        <v>11161</v>
      </c>
      <c r="I38" s="164">
        <f>IFERROR(H38/G38-1,"-")</f>
        <v>-0.39030918824429151</v>
      </c>
      <c r="J38" s="163">
        <f t="shared" si="10"/>
        <v>-7145</v>
      </c>
      <c r="K38" s="164">
        <f>H38/H$8</f>
        <v>3.7817745640844926E-3</v>
      </c>
      <c r="L38" s="79"/>
    </row>
    <row r="39" spans="1:12" x14ac:dyDescent="0.25">
      <c r="A39" s="161" t="s">
        <v>100</v>
      </c>
      <c r="B39" s="162" t="s">
        <v>100</v>
      </c>
      <c r="C39" s="163">
        <v>7343</v>
      </c>
      <c r="D39" s="163">
        <v>4318</v>
      </c>
      <c r="E39" s="163">
        <v>18322</v>
      </c>
      <c r="F39" s="163">
        <v>18063</v>
      </c>
      <c r="G39" s="163">
        <v>20604</v>
      </c>
      <c r="H39" s="163">
        <v>18642</v>
      </c>
      <c r="I39" s="164">
        <f>IFERROR(H39/G39-1,"-")</f>
        <v>-9.5224228305183511E-2</v>
      </c>
      <c r="J39" s="163">
        <f t="shared" si="10"/>
        <v>-1962</v>
      </c>
      <c r="K39" s="164">
        <f>H39/H$8</f>
        <v>6.3166240859836142E-3</v>
      </c>
      <c r="L39" s="79"/>
    </row>
    <row r="40" spans="1:12" x14ac:dyDescent="0.25">
      <c r="A40" s="161"/>
      <c r="B40" s="158" t="s">
        <v>107</v>
      </c>
      <c r="C40" s="159">
        <v>367740</v>
      </c>
      <c r="D40" s="159">
        <v>61552</v>
      </c>
      <c r="E40" s="159">
        <v>721001</v>
      </c>
      <c r="F40" s="159">
        <v>794080</v>
      </c>
      <c r="G40" s="159">
        <v>827758</v>
      </c>
      <c r="H40" s="159">
        <v>798871</v>
      </c>
      <c r="I40" s="160">
        <f>IFERROR(H40/G40-1,"-")</f>
        <v>-3.489788078158107E-2</v>
      </c>
      <c r="J40" s="159">
        <f t="shared" si="10"/>
        <v>-28887</v>
      </c>
      <c r="K40" s="160">
        <f>H40/H$8</f>
        <v>0.27068811287382338</v>
      </c>
      <c r="L40" s="79"/>
    </row>
    <row r="41" spans="1:12" s="56" customFormat="1" x14ac:dyDescent="0.25">
      <c r="A41" s="161"/>
      <c r="B41" s="162" t="s">
        <v>110</v>
      </c>
      <c r="C41" s="163">
        <v>182964</v>
      </c>
      <c r="D41" s="163">
        <v>2747</v>
      </c>
      <c r="E41" s="163">
        <v>322218</v>
      </c>
      <c r="F41" s="163">
        <v>365880</v>
      </c>
      <c r="G41" s="163">
        <v>366554</v>
      </c>
      <c r="H41" s="163">
        <v>362426</v>
      </c>
      <c r="I41" s="164">
        <f t="shared" ref="I41:I48" si="11">IFERROR(H41/G41-1,"-")</f>
        <v>-1.1261642213698408E-2</v>
      </c>
      <c r="J41" s="163">
        <f t="shared" si="10"/>
        <v>-4128</v>
      </c>
      <c r="K41" s="164">
        <f t="shared" ref="K41:K48" si="12">H41/H$8</f>
        <v>0.12280381938561835</v>
      </c>
      <c r="L41" s="165"/>
    </row>
    <row r="42" spans="1:12" s="56" customFormat="1" x14ac:dyDescent="0.25">
      <c r="A42" s="161"/>
      <c r="B42" s="162" t="s">
        <v>113</v>
      </c>
      <c r="C42" s="163">
        <v>17711</v>
      </c>
      <c r="D42" s="163">
        <v>6472</v>
      </c>
      <c r="E42" s="163">
        <v>30216</v>
      </c>
      <c r="F42" s="163">
        <v>34033</v>
      </c>
      <c r="G42" s="163">
        <v>36177</v>
      </c>
      <c r="H42" s="163">
        <v>34895</v>
      </c>
      <c r="I42" s="164">
        <f t="shared" si="11"/>
        <v>-3.5436879785499031E-2</v>
      </c>
      <c r="J42" s="163">
        <f t="shared" si="10"/>
        <v>-1282</v>
      </c>
      <c r="K42" s="164">
        <f t="shared" si="12"/>
        <v>1.1823763409526778E-2</v>
      </c>
      <c r="L42" s="165"/>
    </row>
    <row r="43" spans="1:12" x14ac:dyDescent="0.25">
      <c r="A43" s="161"/>
      <c r="B43" s="162" t="s">
        <v>116</v>
      </c>
      <c r="C43" s="163">
        <v>5819</v>
      </c>
      <c r="D43" s="163">
        <v>7023</v>
      </c>
      <c r="E43" s="163">
        <v>15881</v>
      </c>
      <c r="F43" s="163">
        <v>20521</v>
      </c>
      <c r="G43" s="163">
        <v>19164</v>
      </c>
      <c r="H43" s="163">
        <v>20641</v>
      </c>
      <c r="I43" s="164">
        <f t="shared" si="11"/>
        <v>7.7071592569400993E-2</v>
      </c>
      <c r="J43" s="163">
        <f t="shared" si="10"/>
        <v>1477</v>
      </c>
      <c r="K43" s="164">
        <f t="shared" si="12"/>
        <v>6.9939619010185479E-3</v>
      </c>
      <c r="L43" s="79"/>
    </row>
    <row r="44" spans="1:12" x14ac:dyDescent="0.25">
      <c r="A44" s="161"/>
      <c r="B44" s="162" t="s">
        <v>123</v>
      </c>
      <c r="C44" s="163">
        <v>14903</v>
      </c>
      <c r="D44" s="163">
        <v>704</v>
      </c>
      <c r="E44" s="163">
        <v>37658</v>
      </c>
      <c r="F44" s="163">
        <v>34053</v>
      </c>
      <c r="G44" s="163">
        <v>33027</v>
      </c>
      <c r="H44" s="163">
        <v>35886</v>
      </c>
      <c r="I44" s="164">
        <f t="shared" si="11"/>
        <v>8.6565537287673688E-2</v>
      </c>
      <c r="J44" s="163">
        <f t="shared" si="10"/>
        <v>2859</v>
      </c>
      <c r="K44" s="164">
        <f t="shared" si="12"/>
        <v>1.2159552191267459E-2</v>
      </c>
      <c r="L44" s="79"/>
    </row>
    <row r="45" spans="1:12" x14ac:dyDescent="0.25">
      <c r="A45" s="161"/>
      <c r="B45" s="162" t="s">
        <v>119</v>
      </c>
      <c r="C45" s="163">
        <v>14426</v>
      </c>
      <c r="D45" s="163">
        <v>644</v>
      </c>
      <c r="E45" s="163">
        <v>26029</v>
      </c>
      <c r="F45" s="163">
        <v>24451</v>
      </c>
      <c r="G45" s="163">
        <v>29418</v>
      </c>
      <c r="H45" s="163">
        <v>28764</v>
      </c>
      <c r="I45" s="164">
        <f t="shared" si="11"/>
        <v>-2.2231286967162922E-2</v>
      </c>
      <c r="J45" s="163">
        <f t="shared" si="10"/>
        <v>-654</v>
      </c>
      <c r="K45" s="164">
        <f t="shared" si="12"/>
        <v>9.7463456286467475E-3</v>
      </c>
      <c r="L45" s="79"/>
    </row>
    <row r="46" spans="1:12" x14ac:dyDescent="0.25">
      <c r="A46" s="161"/>
      <c r="B46" s="162" t="s">
        <v>128</v>
      </c>
      <c r="C46" s="163">
        <v>18520</v>
      </c>
      <c r="D46" s="163">
        <v>295</v>
      </c>
      <c r="E46" s="163">
        <v>27402</v>
      </c>
      <c r="F46" s="163">
        <v>32644</v>
      </c>
      <c r="G46" s="163">
        <v>30472</v>
      </c>
      <c r="H46" s="163">
        <v>31474</v>
      </c>
      <c r="I46" s="164">
        <f t="shared" si="11"/>
        <v>3.2882646363874946E-2</v>
      </c>
      <c r="J46" s="163">
        <f t="shared" si="10"/>
        <v>1002</v>
      </c>
      <c r="K46" s="164">
        <f t="shared" si="12"/>
        <v>1.0664597493951735E-2</v>
      </c>
      <c r="L46" s="79"/>
    </row>
    <row r="47" spans="1:12" x14ac:dyDescent="0.25">
      <c r="A47" s="161" t="s">
        <v>144</v>
      </c>
      <c r="B47" s="162" t="s">
        <v>131</v>
      </c>
      <c r="C47" s="163">
        <v>21399</v>
      </c>
      <c r="D47" s="163">
        <v>5401</v>
      </c>
      <c r="E47" s="163">
        <v>28576</v>
      </c>
      <c r="F47" s="163">
        <v>32444</v>
      </c>
      <c r="G47" s="163">
        <v>37795</v>
      </c>
      <c r="H47" s="163">
        <v>28398</v>
      </c>
      <c r="I47" s="164">
        <f t="shared" si="11"/>
        <v>-0.2486307712660405</v>
      </c>
      <c r="J47" s="163">
        <f t="shared" si="10"/>
        <v>-9397</v>
      </c>
      <c r="K47" s="164">
        <f t="shared" si="12"/>
        <v>9.6223308010815727E-3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91998</v>
      </c>
      <c r="D48" s="168">
        <f t="shared" ref="D48:H48" si="14">D40-SUM(D41:D47)</f>
        <v>38266</v>
      </c>
      <c r="E48" s="168">
        <f t="shared" si="14"/>
        <v>233021</v>
      </c>
      <c r="F48" s="168">
        <f t="shared" si="14"/>
        <v>250054</v>
      </c>
      <c r="G48" s="168">
        <f t="shared" si="14"/>
        <v>275151</v>
      </c>
      <c r="H48" s="168">
        <f t="shared" si="14"/>
        <v>256387</v>
      </c>
      <c r="I48" s="169">
        <f t="shared" si="11"/>
        <v>-6.8195281863413171E-2</v>
      </c>
      <c r="J48" s="168">
        <f>H48-G48</f>
        <v>-18764</v>
      </c>
      <c r="K48" s="169">
        <f t="shared" si="12"/>
        <v>8.68737420627122E-2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12337</v>
      </c>
      <c r="D50" s="175">
        <v>3881</v>
      </c>
      <c r="E50" s="175">
        <v>17020</v>
      </c>
      <c r="F50" s="175">
        <v>18269</v>
      </c>
      <c r="G50" s="175">
        <v>20797</v>
      </c>
      <c r="H50" s="175">
        <v>17777</v>
      </c>
      <c r="I50" s="176">
        <f>IFERROR(H50/G50-1,"-")</f>
        <v>-0.14521325191133339</v>
      </c>
      <c r="J50" s="175">
        <f>H50-G50</f>
        <v>-3020</v>
      </c>
      <c r="K50" s="176">
        <f>H50/H$8</f>
        <v>6.0235289334047148E-3</v>
      </c>
      <c r="L50" s="79"/>
    </row>
    <row r="51" spans="1:12" x14ac:dyDescent="0.25">
      <c r="A51" s="161" t="s">
        <v>96</v>
      </c>
      <c r="B51" s="158" t="s">
        <v>97</v>
      </c>
      <c r="C51" s="159">
        <v>787</v>
      </c>
      <c r="D51" s="159">
        <v>731</v>
      </c>
      <c r="E51" s="159">
        <v>1784</v>
      </c>
      <c r="F51" s="159">
        <v>3072</v>
      </c>
      <c r="G51" s="159">
        <v>4827</v>
      </c>
      <c r="H51" s="159">
        <v>1575</v>
      </c>
      <c r="I51" s="160">
        <f>IFERROR(H51/G51-1,"-")</f>
        <v>-0.67371037911746434</v>
      </c>
      <c r="J51" s="159">
        <f t="shared" ref="J51:J61" si="15">H51-G51</f>
        <v>-3252</v>
      </c>
      <c r="K51" s="160">
        <f>H51/H$8</f>
        <v>5.3367036452227183E-4</v>
      </c>
      <c r="L51" s="79"/>
    </row>
    <row r="52" spans="1:12" x14ac:dyDescent="0.25">
      <c r="A52" s="161" t="s">
        <v>103</v>
      </c>
      <c r="B52" s="162" t="s">
        <v>103</v>
      </c>
      <c r="C52" s="163">
        <v>265</v>
      </c>
      <c r="D52" s="163">
        <v>372</v>
      </c>
      <c r="E52" s="163">
        <v>200</v>
      </c>
      <c r="F52" s="163">
        <v>1635</v>
      </c>
      <c r="G52" s="163">
        <v>3047</v>
      </c>
      <c r="H52" s="163">
        <v>774</v>
      </c>
      <c r="I52" s="164">
        <f>IFERROR(H52/G52-1,"-")</f>
        <v>-0.74597965211683626</v>
      </c>
      <c r="J52" s="163">
        <f t="shared" si="15"/>
        <v>-2273</v>
      </c>
      <c r="K52" s="164">
        <f>H52/H$8</f>
        <v>2.6226086485094504E-4</v>
      </c>
      <c r="L52" s="79"/>
    </row>
    <row r="53" spans="1:12" x14ac:dyDescent="0.25">
      <c r="A53" s="161" t="s">
        <v>100</v>
      </c>
      <c r="B53" s="162" t="s">
        <v>100</v>
      </c>
      <c r="C53" s="163">
        <v>522</v>
      </c>
      <c r="D53" s="163">
        <v>359</v>
      </c>
      <c r="E53" s="163">
        <v>1584</v>
      </c>
      <c r="F53" s="163">
        <v>1437</v>
      </c>
      <c r="G53" s="163">
        <v>1780</v>
      </c>
      <c r="H53" s="163">
        <v>801</v>
      </c>
      <c r="I53" s="164">
        <f>IFERROR(H53/G53-1,"-")</f>
        <v>-0.55000000000000004</v>
      </c>
      <c r="J53" s="163">
        <f t="shared" si="15"/>
        <v>-979</v>
      </c>
      <c r="K53" s="164">
        <f>H53/H$8</f>
        <v>2.7140949967132685E-4</v>
      </c>
      <c r="L53" s="79"/>
    </row>
    <row r="54" spans="1:12" x14ac:dyDescent="0.25">
      <c r="A54" s="161"/>
      <c r="B54" s="158" t="s">
        <v>107</v>
      </c>
      <c r="C54" s="159">
        <v>11550</v>
      </c>
      <c r="D54" s="159">
        <v>3150</v>
      </c>
      <c r="E54" s="159">
        <v>15236</v>
      </c>
      <c r="F54" s="159">
        <v>15197</v>
      </c>
      <c r="G54" s="159">
        <v>15970</v>
      </c>
      <c r="H54" s="159">
        <v>16202</v>
      </c>
      <c r="I54" s="160">
        <f>IFERROR(H54/G54-1,"-")</f>
        <v>1.4527238572323187E-2</v>
      </c>
      <c r="J54" s="159">
        <f t="shared" si="15"/>
        <v>232</v>
      </c>
      <c r="K54" s="160">
        <f>H54/H$8</f>
        <v>5.4898585688824431E-3</v>
      </c>
      <c r="L54" s="79"/>
    </row>
    <row r="55" spans="1:12" s="56" customFormat="1" x14ac:dyDescent="0.25">
      <c r="A55" s="161"/>
      <c r="B55" s="162" t="s">
        <v>110</v>
      </c>
      <c r="C55" s="163">
        <v>7338</v>
      </c>
      <c r="D55" s="163">
        <v>88</v>
      </c>
      <c r="E55" s="163">
        <v>6750</v>
      </c>
      <c r="F55" s="163">
        <v>5407</v>
      </c>
      <c r="G55" s="163">
        <v>5789</v>
      </c>
      <c r="H55" s="163">
        <v>6562</v>
      </c>
      <c r="I55" s="164">
        <f t="shared" ref="I55:I62" si="16">IFERROR(H55/G55-1,"-")</f>
        <v>0.13352910692693043</v>
      </c>
      <c r="J55" s="163">
        <f t="shared" si="15"/>
        <v>773</v>
      </c>
      <c r="K55" s="164">
        <f t="shared" ref="K55:K62" si="17">H55/H$8</f>
        <v>2.223457099679459E-3</v>
      </c>
      <c r="L55" s="165"/>
    </row>
    <row r="56" spans="1:12" s="56" customFormat="1" x14ac:dyDescent="0.25">
      <c r="A56" s="161"/>
      <c r="B56" s="162" t="s">
        <v>113</v>
      </c>
      <c r="C56" s="163">
        <v>1807</v>
      </c>
      <c r="D56" s="163">
        <v>1444</v>
      </c>
      <c r="E56" s="163">
        <v>4119</v>
      </c>
      <c r="F56" s="163">
        <v>4413</v>
      </c>
      <c r="G56" s="163">
        <v>4701</v>
      </c>
      <c r="H56" s="163">
        <v>4240</v>
      </c>
      <c r="I56" s="164">
        <f t="shared" si="16"/>
        <v>-9.8064241650712591E-2</v>
      </c>
      <c r="J56" s="163">
        <f t="shared" si="15"/>
        <v>-461</v>
      </c>
      <c r="K56" s="164">
        <f t="shared" si="17"/>
        <v>1.4366745051266239E-3</v>
      </c>
      <c r="L56" s="165"/>
    </row>
    <row r="57" spans="1:12" x14ac:dyDescent="0.25">
      <c r="A57" s="161"/>
      <c r="B57" s="162" t="s">
        <v>116</v>
      </c>
      <c r="C57" s="163">
        <v>63</v>
      </c>
      <c r="D57" s="163">
        <v>463</v>
      </c>
      <c r="E57" s="163">
        <v>624</v>
      </c>
      <c r="F57" s="163">
        <v>785</v>
      </c>
      <c r="G57" s="163">
        <v>707</v>
      </c>
      <c r="H57" s="163">
        <v>451</v>
      </c>
      <c r="I57" s="164">
        <f t="shared" si="16"/>
        <v>-0.36209335219236205</v>
      </c>
      <c r="J57" s="163">
        <f t="shared" si="15"/>
        <v>-256</v>
      </c>
      <c r="K57" s="164">
        <f t="shared" si="17"/>
        <v>1.5281608533304419E-4</v>
      </c>
      <c r="L57" s="79"/>
    </row>
    <row r="58" spans="1:12" x14ac:dyDescent="0.25">
      <c r="A58" s="161"/>
      <c r="B58" s="162" t="s">
        <v>123</v>
      </c>
      <c r="C58" s="163">
        <v>10</v>
      </c>
      <c r="D58" s="163">
        <v>82</v>
      </c>
      <c r="E58" s="163">
        <v>257</v>
      </c>
      <c r="F58" s="163">
        <v>324</v>
      </c>
      <c r="G58" s="163">
        <v>586</v>
      </c>
      <c r="H58" s="163">
        <v>430</v>
      </c>
      <c r="I58" s="164">
        <f t="shared" si="16"/>
        <v>-0.2662116040955631</v>
      </c>
      <c r="J58" s="163">
        <f t="shared" si="15"/>
        <v>-156</v>
      </c>
      <c r="K58" s="164">
        <f t="shared" si="17"/>
        <v>1.4570048047274725E-4</v>
      </c>
      <c r="L58" s="79"/>
    </row>
    <row r="59" spans="1:12" x14ac:dyDescent="0.25">
      <c r="A59" s="161"/>
      <c r="B59" s="162" t="s">
        <v>119</v>
      </c>
      <c r="C59" s="163">
        <v>91</v>
      </c>
      <c r="D59" s="163">
        <v>22</v>
      </c>
      <c r="E59" s="163">
        <v>223</v>
      </c>
      <c r="F59" s="163">
        <v>394</v>
      </c>
      <c r="G59" s="163">
        <v>268</v>
      </c>
      <c r="H59" s="163">
        <v>136</v>
      </c>
      <c r="I59" s="164">
        <f t="shared" si="16"/>
        <v>-0.4925373134328358</v>
      </c>
      <c r="J59" s="163">
        <f t="shared" si="15"/>
        <v>-132</v>
      </c>
      <c r="K59" s="164">
        <f t="shared" si="17"/>
        <v>4.6082012428589825E-5</v>
      </c>
      <c r="L59" s="79"/>
    </row>
    <row r="60" spans="1:12" x14ac:dyDescent="0.25">
      <c r="A60" s="161"/>
      <c r="B60" s="162" t="s">
        <v>128</v>
      </c>
      <c r="C60" s="163">
        <v>223</v>
      </c>
      <c r="D60" s="163">
        <v>15</v>
      </c>
      <c r="E60" s="163">
        <v>56</v>
      </c>
      <c r="F60" s="163">
        <v>126</v>
      </c>
      <c r="G60" s="163">
        <v>82</v>
      </c>
      <c r="H60" s="163">
        <v>227</v>
      </c>
      <c r="I60" s="164">
        <f t="shared" si="16"/>
        <v>1.7682926829268291</v>
      </c>
      <c r="J60" s="163">
        <f t="shared" si="15"/>
        <v>145</v>
      </c>
      <c r="K60" s="164">
        <f t="shared" si="17"/>
        <v>7.6916300156543304E-5</v>
      </c>
      <c r="L60" s="79"/>
    </row>
    <row r="61" spans="1:12" x14ac:dyDescent="0.25">
      <c r="A61" s="161" t="s">
        <v>144</v>
      </c>
      <c r="B61" s="162" t="s">
        <v>131</v>
      </c>
      <c r="C61" s="163">
        <v>159</v>
      </c>
      <c r="D61" s="163">
        <v>26</v>
      </c>
      <c r="E61" s="163">
        <v>41</v>
      </c>
      <c r="F61" s="163">
        <v>100</v>
      </c>
      <c r="G61" s="163">
        <v>40</v>
      </c>
      <c r="H61" s="163">
        <v>152</v>
      </c>
      <c r="I61" s="164">
        <f t="shared" si="16"/>
        <v>2.8</v>
      </c>
      <c r="J61" s="163">
        <f t="shared" si="15"/>
        <v>112</v>
      </c>
      <c r="K61" s="164">
        <f t="shared" si="17"/>
        <v>5.1503425655482742E-5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1859</v>
      </c>
      <c r="D62" s="168">
        <f t="shared" ref="D62:H62" si="19">D54-SUM(D55:D61)</f>
        <v>1010</v>
      </c>
      <c r="E62" s="168">
        <f t="shared" si="19"/>
        <v>3166</v>
      </c>
      <c r="F62" s="168">
        <f t="shared" si="19"/>
        <v>3648</v>
      </c>
      <c r="G62" s="168">
        <f t="shared" si="19"/>
        <v>3797</v>
      </c>
      <c r="H62" s="168">
        <f t="shared" si="19"/>
        <v>4004</v>
      </c>
      <c r="I62" s="169">
        <f t="shared" si="16"/>
        <v>5.4516723729259864E-2</v>
      </c>
      <c r="J62" s="168">
        <f>H62-G62</f>
        <v>207</v>
      </c>
      <c r="K62" s="169">
        <f t="shared" si="17"/>
        <v>1.3567086600299533E-3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20160</v>
      </c>
      <c r="D64" s="175">
        <v>19186</v>
      </c>
      <c r="E64" s="175">
        <v>68397</v>
      </c>
      <c r="F64" s="175">
        <v>107722</v>
      </c>
      <c r="G64" s="175">
        <v>129096</v>
      </c>
      <c r="H64" s="175">
        <v>94245</v>
      </c>
      <c r="I64" s="176">
        <f>IFERROR(H64/G64-1,"-")</f>
        <v>-0.26996188882691952</v>
      </c>
      <c r="J64" s="175">
        <f>H64-G64</f>
        <v>-34851</v>
      </c>
      <c r="K64" s="176">
        <f>H64/H$8</f>
        <v>3.1933818098032703E-2</v>
      </c>
      <c r="L64" s="79"/>
    </row>
    <row r="65" spans="1:12" x14ac:dyDescent="0.25">
      <c r="A65" s="161" t="s">
        <v>96</v>
      </c>
      <c r="B65" s="158" t="s">
        <v>97</v>
      </c>
      <c r="C65" s="159">
        <v>924</v>
      </c>
      <c r="D65" s="159">
        <v>4607</v>
      </c>
      <c r="E65" s="159">
        <v>6623</v>
      </c>
      <c r="F65" s="159">
        <v>3120</v>
      </c>
      <c r="G65" s="159">
        <v>8452</v>
      </c>
      <c r="H65" s="159">
        <v>8898</v>
      </c>
      <c r="I65" s="160">
        <f>IFERROR(H65/G65-1,"-")</f>
        <v>5.2768575485092395E-2</v>
      </c>
      <c r="J65" s="159">
        <f t="shared" ref="J65:J75" si="20">H65-G65</f>
        <v>446</v>
      </c>
      <c r="K65" s="160">
        <f>H65/H$8</f>
        <v>3.0149834308058252E-3</v>
      </c>
      <c r="L65" s="79"/>
    </row>
    <row r="66" spans="1:12" x14ac:dyDescent="0.25">
      <c r="A66" s="161" t="s">
        <v>103</v>
      </c>
      <c r="B66" s="162" t="s">
        <v>103</v>
      </c>
      <c r="C66" s="163">
        <v>163</v>
      </c>
      <c r="D66" s="163">
        <v>4426</v>
      </c>
      <c r="E66" s="163">
        <v>3622</v>
      </c>
      <c r="F66" s="163">
        <v>535</v>
      </c>
      <c r="G66" s="163">
        <v>741</v>
      </c>
      <c r="H66" s="163">
        <v>3124</v>
      </c>
      <c r="I66" s="164">
        <f>IFERROR(H66/G66-1,"-")</f>
        <v>3.2159244264507425</v>
      </c>
      <c r="J66" s="163">
        <f t="shared" si="20"/>
        <v>2383</v>
      </c>
      <c r="K66" s="164">
        <f>H66/H$8</f>
        <v>1.0585309325508428E-3</v>
      </c>
      <c r="L66" s="79"/>
    </row>
    <row r="67" spans="1:12" x14ac:dyDescent="0.25">
      <c r="A67" s="161" t="s">
        <v>100</v>
      </c>
      <c r="B67" s="162" t="s">
        <v>100</v>
      </c>
      <c r="C67" s="163">
        <v>761</v>
      </c>
      <c r="D67" s="163">
        <v>181</v>
      </c>
      <c r="E67" s="163">
        <v>3001</v>
      </c>
      <c r="F67" s="163">
        <v>2585</v>
      </c>
      <c r="G67" s="163">
        <v>7711</v>
      </c>
      <c r="H67" s="163">
        <v>5774</v>
      </c>
      <c r="I67" s="164">
        <f>IFERROR(H67/G67-1,"-")</f>
        <v>-0.25119958500842954</v>
      </c>
      <c r="J67" s="163">
        <f t="shared" si="20"/>
        <v>-1937</v>
      </c>
      <c r="K67" s="164">
        <f>H67/H$8</f>
        <v>1.9564524982549824E-3</v>
      </c>
      <c r="L67" s="79"/>
    </row>
    <row r="68" spans="1:12" x14ac:dyDescent="0.25">
      <c r="A68" s="161"/>
      <c r="B68" s="158" t="s">
        <v>107</v>
      </c>
      <c r="C68" s="159">
        <v>19236</v>
      </c>
      <c r="D68" s="159">
        <v>14579</v>
      </c>
      <c r="E68" s="159">
        <v>61774</v>
      </c>
      <c r="F68" s="159">
        <v>104602</v>
      </c>
      <c r="G68" s="159">
        <v>120644</v>
      </c>
      <c r="H68" s="159">
        <v>85347</v>
      </c>
      <c r="I68" s="160">
        <f>IFERROR(H68/G68-1,"-")</f>
        <v>-0.2925715327741123</v>
      </c>
      <c r="J68" s="159">
        <f t="shared" si="20"/>
        <v>-35297</v>
      </c>
      <c r="K68" s="160">
        <f>H68/H$8</f>
        <v>2.8918834667226879E-2</v>
      </c>
      <c r="L68" s="79"/>
    </row>
    <row r="69" spans="1:12" s="56" customFormat="1" x14ac:dyDescent="0.25">
      <c r="A69" s="161"/>
      <c r="B69" s="162" t="s">
        <v>110</v>
      </c>
      <c r="C69" s="163">
        <v>8682</v>
      </c>
      <c r="D69" s="163">
        <v>93</v>
      </c>
      <c r="E69" s="163">
        <v>27034</v>
      </c>
      <c r="F69" s="163">
        <v>37980</v>
      </c>
      <c r="G69" s="163">
        <v>34272</v>
      </c>
      <c r="H69" s="163">
        <v>36725</v>
      </c>
      <c r="I69" s="164">
        <f t="shared" ref="I69:I76" si="21">IFERROR(H69/G69-1,"-")</f>
        <v>7.1574463118580844E-2</v>
      </c>
      <c r="J69" s="163">
        <f t="shared" si="20"/>
        <v>2453</v>
      </c>
      <c r="K69" s="164">
        <f t="shared" ref="K69:K76" si="22">H69/H$8</f>
        <v>1.2443837547352656E-2</v>
      </c>
      <c r="L69" s="165"/>
    </row>
    <row r="70" spans="1:12" s="56" customFormat="1" x14ac:dyDescent="0.25">
      <c r="A70" s="161"/>
      <c r="B70" s="162" t="s">
        <v>113</v>
      </c>
      <c r="C70" s="163">
        <v>3878</v>
      </c>
      <c r="D70" s="163">
        <v>4489</v>
      </c>
      <c r="E70" s="163">
        <v>12172</v>
      </c>
      <c r="F70" s="163">
        <v>6069</v>
      </c>
      <c r="G70" s="163">
        <v>10656</v>
      </c>
      <c r="H70" s="163">
        <v>9290</v>
      </c>
      <c r="I70" s="164">
        <f t="shared" si="21"/>
        <v>-0.12819069069069067</v>
      </c>
      <c r="J70" s="163">
        <f t="shared" si="20"/>
        <v>-1366</v>
      </c>
      <c r="K70" s="164">
        <f t="shared" si="22"/>
        <v>3.147808054864702E-3</v>
      </c>
      <c r="L70" s="165"/>
    </row>
    <row r="71" spans="1:12" x14ac:dyDescent="0.25">
      <c r="A71" s="161"/>
      <c r="B71" s="162" t="s">
        <v>116</v>
      </c>
      <c r="C71" s="163">
        <v>1329</v>
      </c>
      <c r="D71" s="163">
        <v>1546</v>
      </c>
      <c r="E71" s="163">
        <v>5526</v>
      </c>
      <c r="F71" s="163">
        <v>14306</v>
      </c>
      <c r="G71" s="163">
        <v>15794</v>
      </c>
      <c r="H71" s="163">
        <v>4769</v>
      </c>
      <c r="I71" s="164">
        <f t="shared" si="21"/>
        <v>-0.69804989236418891</v>
      </c>
      <c r="J71" s="163">
        <f t="shared" si="20"/>
        <v>-11025</v>
      </c>
      <c r="K71" s="164">
        <f t="shared" si="22"/>
        <v>1.6159199799407711E-3</v>
      </c>
      <c r="L71" s="79"/>
    </row>
    <row r="72" spans="1:12" x14ac:dyDescent="0.25">
      <c r="A72" s="161"/>
      <c r="B72" s="162" t="s">
        <v>123</v>
      </c>
      <c r="C72" s="163">
        <v>168</v>
      </c>
      <c r="D72" s="163">
        <v>534</v>
      </c>
      <c r="E72" s="163">
        <v>585</v>
      </c>
      <c r="F72" s="163">
        <v>2136</v>
      </c>
      <c r="G72" s="163">
        <v>4490</v>
      </c>
      <c r="H72" s="163">
        <v>3471</v>
      </c>
      <c r="I72" s="164">
        <f t="shared" si="21"/>
        <v>-0.22694877505567934</v>
      </c>
      <c r="J72" s="163">
        <f t="shared" si="20"/>
        <v>-1019</v>
      </c>
      <c r="K72" s="164">
        <f t="shared" si="22"/>
        <v>1.1761078319090829E-3</v>
      </c>
      <c r="L72" s="79"/>
    </row>
    <row r="73" spans="1:12" x14ac:dyDescent="0.25">
      <c r="A73" s="161"/>
      <c r="B73" s="162" t="s">
        <v>119</v>
      </c>
      <c r="C73" s="163">
        <v>527</v>
      </c>
      <c r="D73" s="163">
        <v>1</v>
      </c>
      <c r="E73" s="163">
        <v>3467</v>
      </c>
      <c r="F73" s="163">
        <v>1158</v>
      </c>
      <c r="G73" s="163">
        <v>2610</v>
      </c>
      <c r="H73" s="163">
        <v>2151</v>
      </c>
      <c r="I73" s="164">
        <f t="shared" si="21"/>
        <v>-0.17586206896551726</v>
      </c>
      <c r="J73" s="163">
        <f t="shared" si="20"/>
        <v>-459</v>
      </c>
      <c r="K73" s="164">
        <f t="shared" si="22"/>
        <v>7.2884124069041696E-4</v>
      </c>
      <c r="L73" s="79"/>
    </row>
    <row r="74" spans="1:12" x14ac:dyDescent="0.25">
      <c r="A74" s="161"/>
      <c r="B74" s="162" t="s">
        <v>128</v>
      </c>
      <c r="C74" s="163">
        <v>569</v>
      </c>
      <c r="D74" s="163">
        <v>0</v>
      </c>
      <c r="E74" s="163">
        <v>1554</v>
      </c>
      <c r="F74" s="163">
        <v>6912</v>
      </c>
      <c r="G74" s="163">
        <v>8571</v>
      </c>
      <c r="H74" s="163">
        <v>3058</v>
      </c>
      <c r="I74" s="164">
        <f t="shared" si="21"/>
        <v>-0.6432154941080388</v>
      </c>
      <c r="J74" s="163">
        <f t="shared" si="20"/>
        <v>-5513</v>
      </c>
      <c r="K74" s="164">
        <f t="shared" si="22"/>
        <v>1.0361676029899095E-3</v>
      </c>
      <c r="L74" s="79"/>
    </row>
    <row r="75" spans="1:12" x14ac:dyDescent="0.25">
      <c r="A75" s="161" t="s">
        <v>144</v>
      </c>
      <c r="B75" s="162" t="s">
        <v>131</v>
      </c>
      <c r="C75" s="163">
        <v>677</v>
      </c>
      <c r="D75" s="163">
        <v>0</v>
      </c>
      <c r="E75" s="163">
        <v>28</v>
      </c>
      <c r="F75" s="163">
        <v>1461</v>
      </c>
      <c r="G75" s="163">
        <v>2829</v>
      </c>
      <c r="H75" s="163">
        <v>3621</v>
      </c>
      <c r="I75" s="164">
        <f t="shared" si="21"/>
        <v>0.27995758218451749</v>
      </c>
      <c r="J75" s="163">
        <f t="shared" si="20"/>
        <v>792</v>
      </c>
      <c r="K75" s="164">
        <f t="shared" si="22"/>
        <v>1.2269335809112041E-3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3406</v>
      </c>
      <c r="D76" s="168">
        <f t="shared" ref="D76:H76" si="24">D68-SUM(D69:D75)</f>
        <v>7916</v>
      </c>
      <c r="E76" s="168">
        <f t="shared" si="24"/>
        <v>11408</v>
      </c>
      <c r="F76" s="168">
        <f t="shared" si="24"/>
        <v>34580</v>
      </c>
      <c r="G76" s="168">
        <f t="shared" si="24"/>
        <v>41422</v>
      </c>
      <c r="H76" s="168">
        <f t="shared" si="24"/>
        <v>22262</v>
      </c>
      <c r="I76" s="169">
        <f t="shared" si="21"/>
        <v>-0.46255612959296988</v>
      </c>
      <c r="J76" s="168">
        <f>H76-G76</f>
        <v>-19160</v>
      </c>
      <c r="K76" s="169">
        <f t="shared" si="22"/>
        <v>7.5432188285681368E-3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217806</v>
      </c>
      <c r="D78" s="175">
        <v>35797</v>
      </c>
      <c r="E78" s="175">
        <v>366039</v>
      </c>
      <c r="F78" s="175">
        <v>435839</v>
      </c>
      <c r="G78" s="175">
        <v>499150</v>
      </c>
      <c r="H78" s="175">
        <v>499373</v>
      </c>
      <c r="I78" s="176">
        <f>IFERROR(H78/G78-1,"-")</f>
        <v>4.4675949113504032E-4</v>
      </c>
      <c r="J78" s="175">
        <f>H78-G78</f>
        <v>223</v>
      </c>
      <c r="K78" s="176">
        <f>H78/H$8</f>
        <v>0.16920671170957488</v>
      </c>
      <c r="L78" s="79"/>
    </row>
    <row r="79" spans="1:12" x14ac:dyDescent="0.25">
      <c r="A79" s="161" t="s">
        <v>96</v>
      </c>
      <c r="B79" s="158" t="s">
        <v>97</v>
      </c>
      <c r="C79" s="159">
        <v>45193</v>
      </c>
      <c r="D79" s="159">
        <v>10153</v>
      </c>
      <c r="E79" s="159">
        <v>114307</v>
      </c>
      <c r="F79" s="159">
        <v>120720</v>
      </c>
      <c r="G79" s="159">
        <v>112876</v>
      </c>
      <c r="H79" s="159">
        <v>105271</v>
      </c>
      <c r="I79" s="160">
        <f>IFERROR(H79/G79-1,"-")</f>
        <v>-6.7374818384776214E-2</v>
      </c>
      <c r="J79" s="159">
        <f t="shared" ref="J79:J89" si="25">H79-G79</f>
        <v>-7605</v>
      </c>
      <c r="K79" s="160">
        <f>H79/H$8</f>
        <v>3.5669849488015291E-2</v>
      </c>
      <c r="L79" s="79"/>
    </row>
    <row r="80" spans="1:12" x14ac:dyDescent="0.25">
      <c r="A80" s="161" t="s">
        <v>103</v>
      </c>
      <c r="B80" s="162" t="s">
        <v>103</v>
      </c>
      <c r="C80" s="163">
        <v>5143</v>
      </c>
      <c r="D80" s="163">
        <v>4251</v>
      </c>
      <c r="E80" s="163">
        <v>12447</v>
      </c>
      <c r="F80" s="163">
        <v>13370</v>
      </c>
      <c r="G80" s="163">
        <v>14511</v>
      </c>
      <c r="H80" s="163">
        <v>11732</v>
      </c>
      <c r="I80" s="164">
        <f>IFERROR(H80/G80-1,"-")</f>
        <v>-0.19150988904968647</v>
      </c>
      <c r="J80" s="163">
        <f t="shared" si="25"/>
        <v>-2779</v>
      </c>
      <c r="K80" s="164">
        <f>H80/H$8</f>
        <v>3.9752512486192337E-3</v>
      </c>
      <c r="L80" s="79"/>
    </row>
    <row r="81" spans="1:12" x14ac:dyDescent="0.25">
      <c r="A81" s="161" t="s">
        <v>100</v>
      </c>
      <c r="B81" s="162" t="s">
        <v>100</v>
      </c>
      <c r="C81" s="163">
        <v>40050</v>
      </c>
      <c r="D81" s="163">
        <v>5902</v>
      </c>
      <c r="E81" s="163">
        <v>101860</v>
      </c>
      <c r="F81" s="163">
        <v>107350</v>
      </c>
      <c r="G81" s="163">
        <v>98365</v>
      </c>
      <c r="H81" s="163">
        <v>93539</v>
      </c>
      <c r="I81" s="164">
        <f>IFERROR(H81/G81-1,"-")</f>
        <v>-4.9062166420983044E-2</v>
      </c>
      <c r="J81" s="163">
        <f t="shared" si="25"/>
        <v>-4826</v>
      </c>
      <c r="K81" s="164">
        <f>H81/H$8</f>
        <v>3.1694598239396056E-2</v>
      </c>
      <c r="L81" s="79"/>
    </row>
    <row r="82" spans="1:12" x14ac:dyDescent="0.25">
      <c r="A82" s="161"/>
      <c r="B82" s="158" t="s">
        <v>107</v>
      </c>
      <c r="C82" s="159">
        <v>172613</v>
      </c>
      <c r="D82" s="159">
        <v>25644</v>
      </c>
      <c r="E82" s="159">
        <v>251732</v>
      </c>
      <c r="F82" s="159">
        <v>315119</v>
      </c>
      <c r="G82" s="159">
        <v>386274</v>
      </c>
      <c r="H82" s="159">
        <v>394102</v>
      </c>
      <c r="I82" s="160">
        <f>IFERROR(H82/G82-1,"-")</f>
        <v>2.0265407456882878E-2</v>
      </c>
      <c r="J82" s="159">
        <f t="shared" si="25"/>
        <v>7828</v>
      </c>
      <c r="K82" s="160">
        <f>H82/H$8</f>
        <v>0.13353686222155961</v>
      </c>
      <c r="L82" s="79"/>
    </row>
    <row r="83" spans="1:12" s="56" customFormat="1" x14ac:dyDescent="0.25">
      <c r="A83" s="161"/>
      <c r="B83" s="162" t="s">
        <v>110</v>
      </c>
      <c r="C83" s="163">
        <v>27667</v>
      </c>
      <c r="D83" s="163">
        <v>2369</v>
      </c>
      <c r="E83" s="163">
        <v>42079</v>
      </c>
      <c r="F83" s="163">
        <v>51458</v>
      </c>
      <c r="G83" s="163">
        <v>67607</v>
      </c>
      <c r="H83" s="163">
        <v>59377</v>
      </c>
      <c r="I83" s="164">
        <f t="shared" ref="I83:I90" si="26">IFERROR(H83/G83-1,"-")</f>
        <v>-0.12173295664650108</v>
      </c>
      <c r="J83" s="163">
        <f t="shared" si="25"/>
        <v>-8230</v>
      </c>
      <c r="K83" s="164">
        <f t="shared" ref="K83:K90" si="27">H83/H$8</f>
        <v>2.0119203323326309E-2</v>
      </c>
      <c r="L83" s="165"/>
    </row>
    <row r="84" spans="1:12" s="56" customFormat="1" x14ac:dyDescent="0.25">
      <c r="A84" s="161"/>
      <c r="B84" s="162" t="s">
        <v>113</v>
      </c>
      <c r="C84" s="163">
        <v>74925</v>
      </c>
      <c r="D84" s="163">
        <v>7174</v>
      </c>
      <c r="E84" s="163">
        <v>98445</v>
      </c>
      <c r="F84" s="163">
        <v>121326</v>
      </c>
      <c r="G84" s="163">
        <v>150045</v>
      </c>
      <c r="H84" s="163">
        <v>148722</v>
      </c>
      <c r="I84" s="164">
        <f t="shared" si="26"/>
        <v>-8.8173547935619379E-3</v>
      </c>
      <c r="J84" s="163">
        <f t="shared" si="25"/>
        <v>-1323</v>
      </c>
      <c r="K84" s="164">
        <f t="shared" si="27"/>
        <v>5.0392713620623059E-2</v>
      </c>
      <c r="L84" s="165"/>
    </row>
    <row r="85" spans="1:12" x14ac:dyDescent="0.25">
      <c r="A85" s="161"/>
      <c r="B85" s="162" t="s">
        <v>116</v>
      </c>
      <c r="C85" s="163">
        <v>6098</v>
      </c>
      <c r="D85" s="163">
        <v>5410</v>
      </c>
      <c r="E85" s="163">
        <v>18097</v>
      </c>
      <c r="F85" s="163">
        <v>23354</v>
      </c>
      <c r="G85" s="163">
        <v>33158</v>
      </c>
      <c r="H85" s="163">
        <v>32455</v>
      </c>
      <c r="I85" s="164">
        <f t="shared" si="26"/>
        <v>-2.1201519995174611E-2</v>
      </c>
      <c r="J85" s="163">
        <f t="shared" si="25"/>
        <v>-703</v>
      </c>
      <c r="K85" s="164">
        <f t="shared" si="27"/>
        <v>1.0996997892425609E-2</v>
      </c>
      <c r="L85" s="79"/>
    </row>
    <row r="86" spans="1:12" x14ac:dyDescent="0.25">
      <c r="A86" s="161"/>
      <c r="B86" s="162" t="s">
        <v>123</v>
      </c>
      <c r="C86" s="163">
        <v>2527</v>
      </c>
      <c r="D86" s="163">
        <v>324</v>
      </c>
      <c r="E86" s="163">
        <v>5060</v>
      </c>
      <c r="F86" s="163">
        <v>5191</v>
      </c>
      <c r="G86" s="163">
        <v>7389</v>
      </c>
      <c r="H86" s="163">
        <v>9318</v>
      </c>
      <c r="I86" s="164">
        <f t="shared" si="26"/>
        <v>0.26106374340235483</v>
      </c>
      <c r="J86" s="163">
        <f t="shared" si="25"/>
        <v>1929</v>
      </c>
      <c r="K86" s="164">
        <f t="shared" si="27"/>
        <v>3.1572955280117646E-3</v>
      </c>
      <c r="L86" s="79"/>
    </row>
    <row r="87" spans="1:12" x14ac:dyDescent="0.25">
      <c r="A87" s="161"/>
      <c r="B87" s="162" t="s">
        <v>119</v>
      </c>
      <c r="C87" s="163">
        <v>2054</v>
      </c>
      <c r="D87" s="163">
        <v>121</v>
      </c>
      <c r="E87" s="163">
        <v>2637</v>
      </c>
      <c r="F87" s="163">
        <v>4070</v>
      </c>
      <c r="G87" s="163">
        <v>3780</v>
      </c>
      <c r="H87" s="163">
        <v>5059</v>
      </c>
      <c r="I87" s="164">
        <f t="shared" si="26"/>
        <v>0.33835978835978842</v>
      </c>
      <c r="J87" s="163">
        <f t="shared" si="25"/>
        <v>1279</v>
      </c>
      <c r="K87" s="164">
        <f t="shared" si="27"/>
        <v>1.7141830946782051E-3</v>
      </c>
      <c r="L87" s="79"/>
    </row>
    <row r="88" spans="1:12" x14ac:dyDescent="0.25">
      <c r="A88" s="161"/>
      <c r="B88" s="162" t="s">
        <v>128</v>
      </c>
      <c r="C88" s="163">
        <v>6958</v>
      </c>
      <c r="D88" s="163">
        <v>117</v>
      </c>
      <c r="E88" s="163">
        <v>7119</v>
      </c>
      <c r="F88" s="163">
        <v>12035</v>
      </c>
      <c r="G88" s="163">
        <v>11980</v>
      </c>
      <c r="H88" s="163">
        <v>13328</v>
      </c>
      <c r="I88" s="164">
        <f t="shared" si="26"/>
        <v>0.11252086811352258</v>
      </c>
      <c r="J88" s="163">
        <f t="shared" si="25"/>
        <v>1348</v>
      </c>
      <c r="K88" s="164">
        <f t="shared" si="27"/>
        <v>4.5160372180018029E-3</v>
      </c>
      <c r="L88" s="79"/>
    </row>
    <row r="89" spans="1:12" x14ac:dyDescent="0.25">
      <c r="A89" s="161" t="s">
        <v>144</v>
      </c>
      <c r="B89" s="162" t="s">
        <v>131</v>
      </c>
      <c r="C89" s="163">
        <v>8864</v>
      </c>
      <c r="D89" s="163">
        <v>470</v>
      </c>
      <c r="E89" s="163">
        <v>6887</v>
      </c>
      <c r="F89" s="163">
        <v>13448</v>
      </c>
      <c r="G89" s="163">
        <v>13372</v>
      </c>
      <c r="H89" s="163">
        <v>11605</v>
      </c>
      <c r="I89" s="164">
        <f t="shared" si="26"/>
        <v>-0.13214178881244387</v>
      </c>
      <c r="J89" s="163">
        <f t="shared" si="25"/>
        <v>-1767</v>
      </c>
      <c r="K89" s="164">
        <f t="shared" si="27"/>
        <v>3.9322187811307715E-3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43520</v>
      </c>
      <c r="D90" s="168">
        <f t="shared" ref="D90:H90" si="29">D82-SUM(D83:D89)</f>
        <v>9659</v>
      </c>
      <c r="E90" s="168">
        <f t="shared" si="29"/>
        <v>71408</v>
      </c>
      <c r="F90" s="168">
        <f t="shared" si="29"/>
        <v>84237</v>
      </c>
      <c r="G90" s="168">
        <f t="shared" si="29"/>
        <v>98943</v>
      </c>
      <c r="H90" s="168">
        <f t="shared" si="29"/>
        <v>114238</v>
      </c>
      <c r="I90" s="169">
        <f t="shared" si="26"/>
        <v>0.15458395237662081</v>
      </c>
      <c r="J90" s="168">
        <f>H90-G90</f>
        <v>15295</v>
      </c>
      <c r="K90" s="169">
        <f t="shared" si="27"/>
        <v>3.8708212763362088E-2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5714</v>
      </c>
      <c r="D92" s="175">
        <v>4959</v>
      </c>
      <c r="E92" s="175">
        <v>12710</v>
      </c>
      <c r="F92" s="175">
        <v>15603</v>
      </c>
      <c r="G92" s="175">
        <v>15292</v>
      </c>
      <c r="H92" s="175">
        <v>14094</v>
      </c>
      <c r="I92" s="176">
        <f>IFERROR(H92/G92-1,"-")</f>
        <v>-7.834161653151972E-2</v>
      </c>
      <c r="J92" s="175">
        <f>H92-G92</f>
        <v>-1198</v>
      </c>
      <c r="K92" s="176">
        <f>H92/H$8</f>
        <v>4.7755873762393014E-3</v>
      </c>
      <c r="L92" s="79"/>
    </row>
    <row r="93" spans="1:12" x14ac:dyDescent="0.25">
      <c r="A93" s="161" t="s">
        <v>96</v>
      </c>
      <c r="B93" s="158" t="s">
        <v>97</v>
      </c>
      <c r="C93" s="159">
        <v>2182</v>
      </c>
      <c r="D93" s="159">
        <v>2482</v>
      </c>
      <c r="E93" s="159">
        <v>5439</v>
      </c>
      <c r="F93" s="159">
        <v>6448</v>
      </c>
      <c r="G93" s="159">
        <v>5213</v>
      </c>
      <c r="H93" s="159">
        <v>4829</v>
      </c>
      <c r="I93" s="160">
        <f>IFERROR(H93/G93-1,"-")</f>
        <v>-7.3661998849031241E-2</v>
      </c>
      <c r="J93" s="159">
        <f t="shared" ref="J93:J103" si="30">H93-G93</f>
        <v>-384</v>
      </c>
      <c r="K93" s="160">
        <f>H93/H$8</f>
        <v>1.6362502795416196E-3</v>
      </c>
      <c r="L93" s="79"/>
    </row>
    <row r="94" spans="1:12" x14ac:dyDescent="0.25">
      <c r="A94" s="161" t="s">
        <v>103</v>
      </c>
      <c r="B94" s="162" t="s">
        <v>103</v>
      </c>
      <c r="C94" s="163">
        <v>1038</v>
      </c>
      <c r="D94" s="163">
        <v>1575</v>
      </c>
      <c r="E94" s="163">
        <v>2794</v>
      </c>
      <c r="F94" s="163">
        <v>1106</v>
      </c>
      <c r="G94" s="163">
        <v>1224</v>
      </c>
      <c r="H94" s="163">
        <v>1260</v>
      </c>
      <c r="I94" s="164">
        <f>IFERROR(H94/G94-1,"-")</f>
        <v>2.9411764705882248E-2</v>
      </c>
      <c r="J94" s="163">
        <f t="shared" si="30"/>
        <v>36</v>
      </c>
      <c r="K94" s="164">
        <f>H94/H$8</f>
        <v>4.2693629161781745E-4</v>
      </c>
      <c r="L94" s="79"/>
    </row>
    <row r="95" spans="1:12" x14ac:dyDescent="0.25">
      <c r="A95" s="161" t="s">
        <v>100</v>
      </c>
      <c r="B95" s="162" t="s">
        <v>100</v>
      </c>
      <c r="C95" s="163">
        <v>1144</v>
      </c>
      <c r="D95" s="163">
        <v>907</v>
      </c>
      <c r="E95" s="163">
        <v>2645</v>
      </c>
      <c r="F95" s="163">
        <v>5342</v>
      </c>
      <c r="G95" s="163">
        <v>3989</v>
      </c>
      <c r="H95" s="163">
        <v>3569</v>
      </c>
      <c r="I95" s="164">
        <f>IFERROR(H95/G95-1,"-")</f>
        <v>-0.10528954625219356</v>
      </c>
      <c r="J95" s="163">
        <f t="shared" si="30"/>
        <v>-420</v>
      </c>
      <c r="K95" s="164">
        <f>H95/H$8</f>
        <v>1.2093139879238021E-3</v>
      </c>
      <c r="L95" s="79"/>
    </row>
    <row r="96" spans="1:12" x14ac:dyDescent="0.25">
      <c r="A96" s="161"/>
      <c r="B96" s="158" t="s">
        <v>107</v>
      </c>
      <c r="C96" s="159">
        <v>3532</v>
      </c>
      <c r="D96" s="159">
        <v>2477</v>
      </c>
      <c r="E96" s="159">
        <v>7271</v>
      </c>
      <c r="F96" s="159">
        <v>9155</v>
      </c>
      <c r="G96" s="159">
        <v>10079</v>
      </c>
      <c r="H96" s="159">
        <v>9265</v>
      </c>
      <c r="I96" s="160">
        <f>IFERROR(H96/G96-1,"-")</f>
        <v>-8.0761980355193996E-2</v>
      </c>
      <c r="J96" s="159">
        <f t="shared" si="30"/>
        <v>-814</v>
      </c>
      <c r="K96" s="160">
        <f>H96/H$8</f>
        <v>3.1393370966976818E-3</v>
      </c>
      <c r="L96" s="79"/>
    </row>
    <row r="97" spans="1:12" s="56" customFormat="1" x14ac:dyDescent="0.25">
      <c r="A97" s="161"/>
      <c r="B97" s="162" t="s">
        <v>110</v>
      </c>
      <c r="C97" s="163">
        <v>615</v>
      </c>
      <c r="D97" s="163">
        <v>44</v>
      </c>
      <c r="E97" s="163">
        <v>1088</v>
      </c>
      <c r="F97" s="163">
        <v>1558</v>
      </c>
      <c r="G97" s="163">
        <v>1890</v>
      </c>
      <c r="H97" s="163">
        <v>1246</v>
      </c>
      <c r="I97" s="164">
        <f t="shared" ref="I97:I104" si="31">IFERROR(H97/G97-1,"-")</f>
        <v>-0.34074074074074079</v>
      </c>
      <c r="J97" s="163">
        <f t="shared" si="30"/>
        <v>-644</v>
      </c>
      <c r="K97" s="164">
        <f t="shared" ref="K97:K104" si="32">H97/H$8</f>
        <v>4.2219255504428619E-4</v>
      </c>
      <c r="L97" s="165"/>
    </row>
    <row r="98" spans="1:12" s="56" customFormat="1" x14ac:dyDescent="0.25">
      <c r="A98" s="161"/>
      <c r="B98" s="162" t="s">
        <v>113</v>
      </c>
      <c r="C98" s="163">
        <v>1376</v>
      </c>
      <c r="D98" s="163">
        <v>832</v>
      </c>
      <c r="E98" s="163">
        <v>2524</v>
      </c>
      <c r="F98" s="163">
        <v>2988</v>
      </c>
      <c r="G98" s="163">
        <v>3366</v>
      </c>
      <c r="H98" s="163">
        <v>3312</v>
      </c>
      <c r="I98" s="164">
        <f t="shared" si="31"/>
        <v>-1.6042780748663055E-2</v>
      </c>
      <c r="J98" s="163">
        <f t="shared" si="30"/>
        <v>-54</v>
      </c>
      <c r="K98" s="164">
        <f t="shared" si="32"/>
        <v>1.1222325379668344E-3</v>
      </c>
      <c r="L98" s="165"/>
    </row>
    <row r="99" spans="1:12" x14ac:dyDescent="0.25">
      <c r="A99" s="161"/>
      <c r="B99" s="162" t="s">
        <v>116</v>
      </c>
      <c r="C99" s="163">
        <v>505</v>
      </c>
      <c r="D99" s="163">
        <v>843</v>
      </c>
      <c r="E99" s="163">
        <v>945</v>
      </c>
      <c r="F99" s="163">
        <v>1138</v>
      </c>
      <c r="G99" s="163">
        <v>1305</v>
      </c>
      <c r="H99" s="163">
        <v>1267</v>
      </c>
      <c r="I99" s="164">
        <f t="shared" si="31"/>
        <v>-2.9118773946360199E-2</v>
      </c>
      <c r="J99" s="163">
        <f t="shared" si="30"/>
        <v>-38</v>
      </c>
      <c r="K99" s="164">
        <f t="shared" si="32"/>
        <v>4.2930815990458311E-4</v>
      </c>
      <c r="L99" s="79"/>
    </row>
    <row r="100" spans="1:12" x14ac:dyDescent="0.25">
      <c r="A100" s="161"/>
      <c r="B100" s="162" t="s">
        <v>123</v>
      </c>
      <c r="C100" s="163">
        <v>95</v>
      </c>
      <c r="D100" s="163">
        <v>49</v>
      </c>
      <c r="E100" s="163">
        <v>467</v>
      </c>
      <c r="F100" s="163">
        <v>596</v>
      </c>
      <c r="G100" s="163">
        <v>525</v>
      </c>
      <c r="H100" s="163">
        <v>329</v>
      </c>
      <c r="I100" s="164">
        <f t="shared" si="31"/>
        <v>-0.37333333333333329</v>
      </c>
      <c r="J100" s="163">
        <f t="shared" si="30"/>
        <v>-196</v>
      </c>
      <c r="K100" s="164">
        <f t="shared" si="32"/>
        <v>1.1147780947798568E-4</v>
      </c>
      <c r="L100" s="79"/>
    </row>
    <row r="101" spans="1:12" x14ac:dyDescent="0.25">
      <c r="A101" s="161"/>
      <c r="B101" s="162" t="s">
        <v>119</v>
      </c>
      <c r="C101" s="163">
        <v>43</v>
      </c>
      <c r="D101" s="163">
        <v>49</v>
      </c>
      <c r="E101" s="163">
        <v>269</v>
      </c>
      <c r="F101" s="163">
        <v>302</v>
      </c>
      <c r="G101" s="163">
        <v>283</v>
      </c>
      <c r="H101" s="163">
        <v>336</v>
      </c>
      <c r="I101" s="164">
        <f t="shared" si="31"/>
        <v>0.1872791519434629</v>
      </c>
      <c r="J101" s="163">
        <f t="shared" si="30"/>
        <v>53</v>
      </c>
      <c r="K101" s="164">
        <f t="shared" si="32"/>
        <v>1.1384967776475133E-4</v>
      </c>
      <c r="L101" s="79"/>
    </row>
    <row r="102" spans="1:12" x14ac:dyDescent="0.25">
      <c r="A102" s="161"/>
      <c r="B102" s="162" t="s">
        <v>128</v>
      </c>
      <c r="C102" s="163">
        <v>168</v>
      </c>
      <c r="D102" s="163">
        <v>7</v>
      </c>
      <c r="E102" s="163">
        <v>85</v>
      </c>
      <c r="F102" s="163">
        <v>28</v>
      </c>
      <c r="G102" s="163">
        <v>62</v>
      </c>
      <c r="H102" s="163">
        <v>26</v>
      </c>
      <c r="I102" s="164">
        <f t="shared" si="31"/>
        <v>-0.58064516129032251</v>
      </c>
      <c r="J102" s="163">
        <f t="shared" si="30"/>
        <v>-36</v>
      </c>
      <c r="K102" s="164">
        <f t="shared" si="32"/>
        <v>8.8097964937009958E-6</v>
      </c>
      <c r="L102" s="79"/>
    </row>
    <row r="103" spans="1:12" x14ac:dyDescent="0.25">
      <c r="A103" s="161" t="s">
        <v>144</v>
      </c>
      <c r="B103" s="162" t="s">
        <v>131</v>
      </c>
      <c r="C103" s="163">
        <v>19</v>
      </c>
      <c r="D103" s="163">
        <v>33</v>
      </c>
      <c r="E103" s="163">
        <v>23</v>
      </c>
      <c r="F103" s="163">
        <v>105</v>
      </c>
      <c r="G103" s="163">
        <v>115</v>
      </c>
      <c r="H103" s="163">
        <v>104</v>
      </c>
      <c r="I103" s="164">
        <f t="shared" si="31"/>
        <v>-9.5652173913043481E-2</v>
      </c>
      <c r="J103" s="163">
        <f t="shared" si="30"/>
        <v>-11</v>
      </c>
      <c r="K103" s="164">
        <f t="shared" si="32"/>
        <v>3.5239185974803983E-5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711</v>
      </c>
      <c r="D104" s="168">
        <f t="shared" ref="D104:H104" si="34">D96-SUM(D97:D103)</f>
        <v>620</v>
      </c>
      <c r="E104" s="168">
        <f t="shared" si="34"/>
        <v>1870</v>
      </c>
      <c r="F104" s="168">
        <f t="shared" si="34"/>
        <v>2440</v>
      </c>
      <c r="G104" s="168">
        <f t="shared" si="34"/>
        <v>2533</v>
      </c>
      <c r="H104" s="168">
        <f t="shared" si="34"/>
        <v>2645</v>
      </c>
      <c r="I104" s="169">
        <f t="shared" si="31"/>
        <v>4.4216344255823214E-2</v>
      </c>
      <c r="J104" s="168">
        <f>H104-G104</f>
        <v>112</v>
      </c>
      <c r="K104" s="169">
        <f t="shared" si="32"/>
        <v>8.9622737407073585E-4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45771</v>
      </c>
      <c r="D106" s="175">
        <v>26161</v>
      </c>
      <c r="E106" s="175">
        <v>109311</v>
      </c>
      <c r="F106" s="175">
        <v>108534</v>
      </c>
      <c r="G106" s="175">
        <v>122553</v>
      </c>
      <c r="H106" s="175">
        <v>112742</v>
      </c>
      <c r="I106" s="176">
        <f>IFERROR(H106/G106-1,"-")</f>
        <v>-8.0055159808409382E-2</v>
      </c>
      <c r="J106" s="175">
        <f>H106-G106</f>
        <v>-9811</v>
      </c>
      <c r="K106" s="176">
        <f>H106/H$8</f>
        <v>3.8201310626647604E-2</v>
      </c>
      <c r="L106" s="79"/>
    </row>
    <row r="107" spans="1:12" x14ac:dyDescent="0.25">
      <c r="A107" s="161" t="s">
        <v>96</v>
      </c>
      <c r="B107" s="158" t="s">
        <v>97</v>
      </c>
      <c r="C107" s="159">
        <v>5317</v>
      </c>
      <c r="D107" s="159">
        <v>9537</v>
      </c>
      <c r="E107" s="159">
        <v>9074</v>
      </c>
      <c r="F107" s="159">
        <v>15091</v>
      </c>
      <c r="G107" s="159">
        <v>13346</v>
      </c>
      <c r="H107" s="159">
        <v>12702</v>
      </c>
      <c r="I107" s="160">
        <f>IFERROR(H107/G107-1,"-")</f>
        <v>-4.825415854937809E-2</v>
      </c>
      <c r="J107" s="159">
        <f t="shared" ref="J107:J117" si="35">H107-G107</f>
        <v>-644</v>
      </c>
      <c r="K107" s="160">
        <f>H107/H$8</f>
        <v>4.3039244254996171E-3</v>
      </c>
      <c r="L107" s="79"/>
    </row>
    <row r="108" spans="1:12" x14ac:dyDescent="0.25">
      <c r="A108" s="161" t="s">
        <v>103</v>
      </c>
      <c r="B108" s="162" t="s">
        <v>103</v>
      </c>
      <c r="C108" s="163">
        <v>791</v>
      </c>
      <c r="D108" s="163">
        <v>9537</v>
      </c>
      <c r="E108" s="163">
        <v>3320</v>
      </c>
      <c r="F108" s="163">
        <v>3066</v>
      </c>
      <c r="G108" s="163">
        <v>2824</v>
      </c>
      <c r="H108" s="163">
        <v>4283</v>
      </c>
      <c r="I108" s="164">
        <f>IFERROR(H108/G108-1,"-")</f>
        <v>0.51664305949008504</v>
      </c>
      <c r="J108" s="163">
        <f t="shared" si="35"/>
        <v>1459</v>
      </c>
      <c r="K108" s="164">
        <f>H108/H$8</f>
        <v>1.4512445531738986E-3</v>
      </c>
      <c r="L108" s="79"/>
    </row>
    <row r="109" spans="1:12" x14ac:dyDescent="0.25">
      <c r="A109" s="161" t="s">
        <v>100</v>
      </c>
      <c r="B109" s="162" t="s">
        <v>100</v>
      </c>
      <c r="C109" s="163">
        <v>4526</v>
      </c>
      <c r="D109" s="163">
        <v>0</v>
      </c>
      <c r="E109" s="163">
        <v>5754</v>
      </c>
      <c r="F109" s="163">
        <v>12025</v>
      </c>
      <c r="G109" s="163">
        <v>10522</v>
      </c>
      <c r="H109" s="163">
        <v>8419</v>
      </c>
      <c r="I109" s="164">
        <f>IFERROR(H109/G109-1,"-")</f>
        <v>-0.1998669454476335</v>
      </c>
      <c r="J109" s="163">
        <f t="shared" si="35"/>
        <v>-2103</v>
      </c>
      <c r="K109" s="164">
        <f>H109/H$8</f>
        <v>2.8526798723257185E-3</v>
      </c>
      <c r="L109" s="79"/>
    </row>
    <row r="110" spans="1:12" x14ac:dyDescent="0.25">
      <c r="A110" s="161"/>
      <c r="B110" s="158" t="s">
        <v>107</v>
      </c>
      <c r="C110" s="159">
        <v>40454</v>
      </c>
      <c r="D110" s="159">
        <v>16624</v>
      </c>
      <c r="E110" s="159">
        <v>100237</v>
      </c>
      <c r="F110" s="159">
        <v>93443</v>
      </c>
      <c r="G110" s="159">
        <v>109207</v>
      </c>
      <c r="H110" s="159">
        <v>100040</v>
      </c>
      <c r="I110" s="160">
        <f>IFERROR(H110/G110-1,"-")</f>
        <v>-8.3941505581144105E-2</v>
      </c>
      <c r="J110" s="159">
        <f t="shared" si="35"/>
        <v>-9167</v>
      </c>
      <c r="K110" s="160">
        <f>H110/H$8</f>
        <v>3.3897386201147982E-2</v>
      </c>
      <c r="L110" s="79"/>
    </row>
    <row r="111" spans="1:12" s="56" customFormat="1" x14ac:dyDescent="0.25">
      <c r="A111" s="161"/>
      <c r="B111" s="162" t="s">
        <v>110</v>
      </c>
      <c r="C111" s="163">
        <v>25966</v>
      </c>
      <c r="D111" s="163">
        <v>2939</v>
      </c>
      <c r="E111" s="163">
        <v>52398</v>
      </c>
      <c r="F111" s="163">
        <v>52865</v>
      </c>
      <c r="G111" s="163">
        <v>58698</v>
      </c>
      <c r="H111" s="163">
        <v>56497</v>
      </c>
      <c r="I111" s="164">
        <f t="shared" ref="I111:I118" si="36">IFERROR(H111/G111-1,"-")</f>
        <v>-3.7497018637772994E-2</v>
      </c>
      <c r="J111" s="163">
        <f t="shared" si="35"/>
        <v>-2201</v>
      </c>
      <c r="K111" s="164">
        <f t="shared" ref="K111:K118" si="37">H111/H$8</f>
        <v>1.9143348942485584E-2</v>
      </c>
      <c r="L111" s="165"/>
    </row>
    <row r="112" spans="1:12" s="56" customFormat="1" x14ac:dyDescent="0.25">
      <c r="A112" s="161"/>
      <c r="B112" s="162" t="s">
        <v>113</v>
      </c>
      <c r="C112" s="163">
        <v>2210</v>
      </c>
      <c r="D112" s="163">
        <v>4101</v>
      </c>
      <c r="E112" s="163">
        <v>7067</v>
      </c>
      <c r="F112" s="163">
        <v>6335</v>
      </c>
      <c r="G112" s="163">
        <v>7007</v>
      </c>
      <c r="H112" s="163">
        <v>5715</v>
      </c>
      <c r="I112" s="164">
        <f t="shared" si="36"/>
        <v>-0.18438704152989871</v>
      </c>
      <c r="J112" s="163">
        <f t="shared" si="35"/>
        <v>-1292</v>
      </c>
      <c r="K112" s="164">
        <f t="shared" si="37"/>
        <v>1.9364610369808149E-3</v>
      </c>
      <c r="L112" s="165"/>
    </row>
    <row r="113" spans="1:12" x14ac:dyDescent="0.25">
      <c r="A113" s="161"/>
      <c r="B113" s="162" t="s">
        <v>116</v>
      </c>
      <c r="C113" s="163">
        <v>1443</v>
      </c>
      <c r="D113" s="163">
        <v>4861</v>
      </c>
      <c r="E113" s="163">
        <v>6981</v>
      </c>
      <c r="F113" s="163">
        <v>9135</v>
      </c>
      <c r="G113" s="163">
        <v>4939</v>
      </c>
      <c r="H113" s="163">
        <v>7064</v>
      </c>
      <c r="I113" s="164">
        <f t="shared" si="36"/>
        <v>0.43024903826685557</v>
      </c>
      <c r="J113" s="163">
        <f t="shared" si="35"/>
        <v>2125</v>
      </c>
      <c r="K113" s="164">
        <f t="shared" si="37"/>
        <v>2.3935539396732243E-3</v>
      </c>
      <c r="L113" s="79"/>
    </row>
    <row r="114" spans="1:12" x14ac:dyDescent="0.25">
      <c r="A114" s="161"/>
      <c r="B114" s="162" t="s">
        <v>123</v>
      </c>
      <c r="C114" s="163">
        <v>654</v>
      </c>
      <c r="D114" s="163">
        <v>152</v>
      </c>
      <c r="E114" s="163">
        <v>5444</v>
      </c>
      <c r="F114" s="163">
        <v>4068</v>
      </c>
      <c r="G114" s="163">
        <v>2983</v>
      </c>
      <c r="H114" s="163">
        <v>3784</v>
      </c>
      <c r="I114" s="164">
        <f t="shared" si="36"/>
        <v>0.26852162252765677</v>
      </c>
      <c r="J114" s="163">
        <f t="shared" si="35"/>
        <v>801</v>
      </c>
      <c r="K114" s="164">
        <f t="shared" si="37"/>
        <v>1.2821642281601756E-3</v>
      </c>
      <c r="L114" s="79"/>
    </row>
    <row r="115" spans="1:12" x14ac:dyDescent="0.25">
      <c r="A115" s="161"/>
      <c r="B115" s="162" t="s">
        <v>119</v>
      </c>
      <c r="C115" s="163">
        <v>1005</v>
      </c>
      <c r="D115" s="163">
        <v>852</v>
      </c>
      <c r="E115" s="163">
        <v>4541</v>
      </c>
      <c r="F115" s="163">
        <v>3083</v>
      </c>
      <c r="G115" s="163">
        <v>2968</v>
      </c>
      <c r="H115" s="163">
        <v>4117</v>
      </c>
      <c r="I115" s="164">
        <f t="shared" si="36"/>
        <v>0.3871293800539084</v>
      </c>
      <c r="J115" s="163">
        <f t="shared" si="35"/>
        <v>1149</v>
      </c>
      <c r="K115" s="164">
        <f t="shared" si="37"/>
        <v>1.3949973909448846E-3</v>
      </c>
      <c r="L115" s="79"/>
    </row>
    <row r="116" spans="1:12" x14ac:dyDescent="0.25">
      <c r="A116" s="161"/>
      <c r="B116" s="162" t="s">
        <v>128</v>
      </c>
      <c r="C116" s="163">
        <v>487</v>
      </c>
      <c r="D116" s="163">
        <v>0</v>
      </c>
      <c r="E116" s="163">
        <v>982</v>
      </c>
      <c r="F116" s="163">
        <v>1528</v>
      </c>
      <c r="G116" s="163">
        <v>2780</v>
      </c>
      <c r="H116" s="163">
        <v>1536</v>
      </c>
      <c r="I116" s="164">
        <f t="shared" si="36"/>
        <v>-0.44748201438848922</v>
      </c>
      <c r="J116" s="163">
        <f t="shared" si="35"/>
        <v>-1244</v>
      </c>
      <c r="K116" s="164">
        <f t="shared" si="37"/>
        <v>5.2045566978172039E-4</v>
      </c>
      <c r="L116" s="79"/>
    </row>
    <row r="117" spans="1:12" x14ac:dyDescent="0.25">
      <c r="A117" s="161" t="s">
        <v>144</v>
      </c>
      <c r="B117" s="162" t="s">
        <v>131</v>
      </c>
      <c r="C117" s="163">
        <v>1095</v>
      </c>
      <c r="D117" s="163">
        <v>0</v>
      </c>
      <c r="E117" s="163">
        <v>1729</v>
      </c>
      <c r="F117" s="163">
        <v>882</v>
      </c>
      <c r="G117" s="163">
        <v>2778</v>
      </c>
      <c r="H117" s="163">
        <v>1386</v>
      </c>
      <c r="I117" s="164">
        <f t="shared" si="36"/>
        <v>-0.50107991360691151</v>
      </c>
      <c r="J117" s="163">
        <f t="shared" si="35"/>
        <v>-1392</v>
      </c>
      <c r="K117" s="164">
        <f t="shared" si="37"/>
        <v>4.6962992077959921E-4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7594</v>
      </c>
      <c r="D118" s="168">
        <f t="shared" ref="D118:H118" si="39">D110-SUM(D111:D117)</f>
        <v>3719</v>
      </c>
      <c r="E118" s="168">
        <f t="shared" si="39"/>
        <v>21095</v>
      </c>
      <c r="F118" s="168">
        <f t="shared" si="39"/>
        <v>15547</v>
      </c>
      <c r="G118" s="168">
        <f t="shared" si="39"/>
        <v>27054</v>
      </c>
      <c r="H118" s="168">
        <f t="shared" si="39"/>
        <v>19941</v>
      </c>
      <c r="I118" s="169">
        <f t="shared" si="36"/>
        <v>-0.2629186072299845</v>
      </c>
      <c r="J118" s="168">
        <f>H118-G118</f>
        <v>-7113</v>
      </c>
      <c r="K118" s="169">
        <f t="shared" si="37"/>
        <v>6.7567750723419827E-3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20252</v>
      </c>
      <c r="D120" s="175">
        <v>22329</v>
      </c>
      <c r="E120" s="175">
        <v>47103</v>
      </c>
      <c r="F120" s="175">
        <v>58354</v>
      </c>
      <c r="G120" s="175">
        <v>58643</v>
      </c>
      <c r="H120" s="175">
        <v>56752</v>
      </c>
      <c r="I120" s="176">
        <f>IFERROR(H120/G120-1,"-")</f>
        <v>-3.2245962860017352E-2</v>
      </c>
      <c r="J120" s="175">
        <f>H120-G120</f>
        <v>-1891</v>
      </c>
      <c r="K120" s="176">
        <f>H120/H$8</f>
        <v>1.9229752715789188E-2</v>
      </c>
      <c r="L120" s="79"/>
    </row>
    <row r="121" spans="1:12" x14ac:dyDescent="0.25">
      <c r="A121" s="161" t="s">
        <v>96</v>
      </c>
      <c r="B121" s="158" t="s">
        <v>97</v>
      </c>
      <c r="C121" s="159">
        <v>9500</v>
      </c>
      <c r="D121" s="159">
        <v>12289</v>
      </c>
      <c r="E121" s="159">
        <v>22226</v>
      </c>
      <c r="F121" s="159">
        <v>30146</v>
      </c>
      <c r="G121" s="159">
        <v>25658</v>
      </c>
      <c r="H121" s="159">
        <v>30942</v>
      </c>
      <c r="I121" s="160">
        <f>IFERROR(H121/G121-1,"-")</f>
        <v>0.20593966793982377</v>
      </c>
      <c r="J121" s="159">
        <f t="shared" ref="J121:J131" si="40">H121-G121</f>
        <v>5284</v>
      </c>
      <c r="K121" s="160">
        <f>H121/H$8</f>
        <v>1.0484335504157546E-2</v>
      </c>
      <c r="L121" s="79"/>
    </row>
    <row r="122" spans="1:12" x14ac:dyDescent="0.25">
      <c r="A122" s="161" t="s">
        <v>103</v>
      </c>
      <c r="B122" s="162" t="s">
        <v>103</v>
      </c>
      <c r="C122" s="163">
        <v>4206</v>
      </c>
      <c r="D122" s="163">
        <v>6367</v>
      </c>
      <c r="E122" s="163">
        <v>9595</v>
      </c>
      <c r="F122" s="163">
        <v>12059</v>
      </c>
      <c r="G122" s="163">
        <v>10788</v>
      </c>
      <c r="H122" s="163">
        <v>13746</v>
      </c>
      <c r="I122" s="164">
        <f>IFERROR(H122/G122-1,"-")</f>
        <v>0.27419354838709675</v>
      </c>
      <c r="J122" s="163">
        <f t="shared" si="40"/>
        <v>2958</v>
      </c>
      <c r="K122" s="164">
        <f>H122/H$8</f>
        <v>4.6576716385543799E-3</v>
      </c>
      <c r="L122" s="79"/>
    </row>
    <row r="123" spans="1:12" x14ac:dyDescent="0.25">
      <c r="A123" s="161" t="s">
        <v>100</v>
      </c>
      <c r="B123" s="162" t="s">
        <v>100</v>
      </c>
      <c r="C123" s="163">
        <v>5294</v>
      </c>
      <c r="D123" s="163">
        <v>5922</v>
      </c>
      <c r="E123" s="163">
        <v>12631</v>
      </c>
      <c r="F123" s="163">
        <v>18087</v>
      </c>
      <c r="G123" s="163">
        <v>14870</v>
      </c>
      <c r="H123" s="163">
        <v>17196</v>
      </c>
      <c r="I123" s="164">
        <f>IFERROR(H123/G123-1,"-")</f>
        <v>0.15642232683254886</v>
      </c>
      <c r="J123" s="163">
        <f t="shared" si="40"/>
        <v>2326</v>
      </c>
      <c r="K123" s="164">
        <f>H123/H$8</f>
        <v>5.8266638656031657E-3</v>
      </c>
      <c r="L123" s="79"/>
    </row>
    <row r="124" spans="1:12" x14ac:dyDescent="0.25">
      <c r="A124" s="161"/>
      <c r="B124" s="158" t="s">
        <v>107</v>
      </c>
      <c r="C124" s="159">
        <v>10752</v>
      </c>
      <c r="D124" s="159">
        <v>10040</v>
      </c>
      <c r="E124" s="159">
        <v>24877</v>
      </c>
      <c r="F124" s="159">
        <v>28208</v>
      </c>
      <c r="G124" s="159">
        <v>32985</v>
      </c>
      <c r="H124" s="159">
        <v>25810</v>
      </c>
      <c r="I124" s="160">
        <f>IFERROR(H124/G124-1,"-")</f>
        <v>-0.21752311656813705</v>
      </c>
      <c r="J124" s="159">
        <f t="shared" si="40"/>
        <v>-7175</v>
      </c>
      <c r="K124" s="160">
        <f>H124/H$8</f>
        <v>8.7454172116316429E-3</v>
      </c>
      <c r="L124" s="79"/>
    </row>
    <row r="125" spans="1:12" s="56" customFormat="1" x14ac:dyDescent="0.25">
      <c r="A125" s="161"/>
      <c r="B125" s="162" t="s">
        <v>110</v>
      </c>
      <c r="C125" s="163">
        <v>1454</v>
      </c>
      <c r="D125" s="163">
        <v>623</v>
      </c>
      <c r="E125" s="163">
        <v>3753</v>
      </c>
      <c r="F125" s="163">
        <v>3286</v>
      </c>
      <c r="G125" s="163">
        <v>4425</v>
      </c>
      <c r="H125" s="163">
        <v>2634</v>
      </c>
      <c r="I125" s="164">
        <f t="shared" ref="I125:I132" si="41">IFERROR(H125/G125-1,"-")</f>
        <v>-0.40474576271186435</v>
      </c>
      <c r="J125" s="163">
        <f t="shared" si="40"/>
        <v>-1791</v>
      </c>
      <c r="K125" s="164">
        <f t="shared" ref="K125:K132" si="42">H125/H$8</f>
        <v>8.9250015247724704E-4</v>
      </c>
      <c r="L125" s="165"/>
    </row>
    <row r="126" spans="1:12" s="56" customFormat="1" x14ac:dyDescent="0.25">
      <c r="A126" s="161"/>
      <c r="B126" s="162" t="s">
        <v>113</v>
      </c>
      <c r="C126" s="163">
        <v>1575</v>
      </c>
      <c r="D126" s="163">
        <v>979</v>
      </c>
      <c r="E126" s="163">
        <v>3699</v>
      </c>
      <c r="F126" s="163">
        <v>5403</v>
      </c>
      <c r="G126" s="163">
        <v>5795</v>
      </c>
      <c r="H126" s="163">
        <v>4786</v>
      </c>
      <c r="I126" s="164">
        <f t="shared" si="41"/>
        <v>-0.17411561691113031</v>
      </c>
      <c r="J126" s="163">
        <f t="shared" si="40"/>
        <v>-1009</v>
      </c>
      <c r="K126" s="164">
        <f t="shared" si="42"/>
        <v>1.6216802314943449E-3</v>
      </c>
      <c r="L126" s="165"/>
    </row>
    <row r="127" spans="1:12" x14ac:dyDescent="0.25">
      <c r="A127" s="161"/>
      <c r="B127" s="162" t="s">
        <v>116</v>
      </c>
      <c r="C127" s="163">
        <v>911</v>
      </c>
      <c r="D127" s="163">
        <v>1078</v>
      </c>
      <c r="E127" s="163">
        <v>2855</v>
      </c>
      <c r="F127" s="163">
        <v>2785</v>
      </c>
      <c r="G127" s="163">
        <v>2820</v>
      </c>
      <c r="H127" s="163">
        <v>1872</v>
      </c>
      <c r="I127" s="164">
        <f t="shared" si="41"/>
        <v>-0.33617021276595749</v>
      </c>
      <c r="J127" s="163">
        <f t="shared" si="40"/>
        <v>-948</v>
      </c>
      <c r="K127" s="164">
        <f t="shared" si="42"/>
        <v>6.3430534754647168E-4</v>
      </c>
      <c r="L127" s="79"/>
    </row>
    <row r="128" spans="1:12" x14ac:dyDescent="0.25">
      <c r="A128" s="161"/>
      <c r="B128" s="162" t="s">
        <v>123</v>
      </c>
      <c r="C128" s="163">
        <v>200</v>
      </c>
      <c r="D128" s="163">
        <v>113</v>
      </c>
      <c r="E128" s="163">
        <v>550</v>
      </c>
      <c r="F128" s="163">
        <v>645</v>
      </c>
      <c r="G128" s="163">
        <v>658</v>
      </c>
      <c r="H128" s="163">
        <v>653</v>
      </c>
      <c r="I128" s="164">
        <f t="shared" si="41"/>
        <v>-7.5987841945288626E-3</v>
      </c>
      <c r="J128" s="163">
        <f t="shared" si="40"/>
        <v>-5</v>
      </c>
      <c r="K128" s="164">
        <f t="shared" si="42"/>
        <v>2.212614273225673E-4</v>
      </c>
      <c r="L128" s="79"/>
    </row>
    <row r="129" spans="1:12" x14ac:dyDescent="0.25">
      <c r="A129" s="161"/>
      <c r="B129" s="162" t="s">
        <v>119</v>
      </c>
      <c r="C129" s="163">
        <v>258</v>
      </c>
      <c r="D129" s="163">
        <v>53</v>
      </c>
      <c r="E129" s="163">
        <v>494</v>
      </c>
      <c r="F129" s="163">
        <v>852</v>
      </c>
      <c r="G129" s="163">
        <v>529</v>
      </c>
      <c r="H129" s="163">
        <v>411</v>
      </c>
      <c r="I129" s="164">
        <f t="shared" si="41"/>
        <v>-0.22306238185255201</v>
      </c>
      <c r="J129" s="163">
        <f t="shared" si="40"/>
        <v>-118</v>
      </c>
      <c r="K129" s="164">
        <f t="shared" si="42"/>
        <v>1.3926255226581188E-4</v>
      </c>
      <c r="L129" s="79"/>
    </row>
    <row r="130" spans="1:12" x14ac:dyDescent="0.25">
      <c r="A130" s="161"/>
      <c r="B130" s="162" t="s">
        <v>128</v>
      </c>
      <c r="C130" s="163">
        <v>322</v>
      </c>
      <c r="D130" s="163">
        <v>9</v>
      </c>
      <c r="E130" s="163">
        <v>305</v>
      </c>
      <c r="F130" s="163">
        <v>538</v>
      </c>
      <c r="G130" s="163">
        <v>523</v>
      </c>
      <c r="H130" s="163">
        <v>403</v>
      </c>
      <c r="I130" s="164">
        <f t="shared" si="41"/>
        <v>-0.22944550669216057</v>
      </c>
      <c r="J130" s="163">
        <f t="shared" si="40"/>
        <v>-120</v>
      </c>
      <c r="K130" s="164">
        <f t="shared" si="42"/>
        <v>1.3655184565236544E-4</v>
      </c>
      <c r="L130" s="79"/>
    </row>
    <row r="131" spans="1:12" x14ac:dyDescent="0.25">
      <c r="A131" s="161" t="s">
        <v>144</v>
      </c>
      <c r="B131" s="162" t="s">
        <v>131</v>
      </c>
      <c r="C131" s="163">
        <v>339</v>
      </c>
      <c r="D131" s="163">
        <v>48</v>
      </c>
      <c r="E131" s="163">
        <v>386</v>
      </c>
      <c r="F131" s="163">
        <v>626</v>
      </c>
      <c r="G131" s="163">
        <v>694</v>
      </c>
      <c r="H131" s="163">
        <v>528</v>
      </c>
      <c r="I131" s="164">
        <f t="shared" si="41"/>
        <v>-0.23919308357348701</v>
      </c>
      <c r="J131" s="163">
        <f t="shared" si="40"/>
        <v>-166</v>
      </c>
      <c r="K131" s="164">
        <f t="shared" si="42"/>
        <v>1.7890663648746638E-4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5693</v>
      </c>
      <c r="D132" s="168">
        <f t="shared" ref="D132:H132" si="44">D124-SUM(D125:D131)</f>
        <v>7137</v>
      </c>
      <c r="E132" s="168">
        <f t="shared" si="44"/>
        <v>12835</v>
      </c>
      <c r="F132" s="168">
        <f t="shared" si="44"/>
        <v>14073</v>
      </c>
      <c r="G132" s="168">
        <f t="shared" si="44"/>
        <v>17541</v>
      </c>
      <c r="H132" s="168">
        <f t="shared" si="44"/>
        <v>14523</v>
      </c>
      <c r="I132" s="169">
        <f t="shared" si="41"/>
        <v>-0.17205404480930386</v>
      </c>
      <c r="J132" s="168">
        <f>H132-G132</f>
        <v>-3018</v>
      </c>
      <c r="K132" s="169">
        <f t="shared" si="42"/>
        <v>4.9209490183853679E-3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82007</v>
      </c>
      <c r="D134" s="175">
        <v>22143</v>
      </c>
      <c r="E134" s="175">
        <v>148905</v>
      </c>
      <c r="F134" s="175">
        <v>146134</v>
      </c>
      <c r="G134" s="175">
        <v>176870</v>
      </c>
      <c r="H134" s="175">
        <v>166403</v>
      </c>
      <c r="I134" s="176">
        <f>IFERROR(H134/G134-1,"-")</f>
        <v>-5.9179058065245704E-2</v>
      </c>
      <c r="J134" s="175">
        <f>H134-G134</f>
        <v>-10467</v>
      </c>
      <c r="K134" s="176">
        <f>H134/H$8</f>
        <v>5.6383714074666413E-2</v>
      </c>
      <c r="L134" s="79"/>
    </row>
    <row r="135" spans="1:12" x14ac:dyDescent="0.25">
      <c r="A135" s="161" t="s">
        <v>96</v>
      </c>
      <c r="B135" s="158" t="s">
        <v>97</v>
      </c>
      <c r="C135" s="159">
        <v>1861</v>
      </c>
      <c r="D135" s="159">
        <v>6981</v>
      </c>
      <c r="E135" s="159">
        <v>4758</v>
      </c>
      <c r="F135" s="159">
        <v>6445</v>
      </c>
      <c r="G135" s="159">
        <v>7332</v>
      </c>
      <c r="H135" s="159">
        <v>3474</v>
      </c>
      <c r="I135" s="160">
        <f>IFERROR(H135/G135-1,"-")</f>
        <v>-0.52618657937806868</v>
      </c>
      <c r="J135" s="159">
        <f t="shared" ref="J135:J145" si="45">H135-G135</f>
        <v>-3858</v>
      </c>
      <c r="K135" s="160">
        <f>H135/H$8</f>
        <v>1.1771243468891254E-3</v>
      </c>
      <c r="L135" s="79"/>
    </row>
    <row r="136" spans="1:12" x14ac:dyDescent="0.25">
      <c r="A136" s="161" t="s">
        <v>103</v>
      </c>
      <c r="B136" s="162" t="s">
        <v>103</v>
      </c>
      <c r="C136" s="163">
        <v>1072</v>
      </c>
      <c r="D136" s="163">
        <v>5611</v>
      </c>
      <c r="E136" s="163">
        <v>2145</v>
      </c>
      <c r="F136" s="163">
        <v>3322</v>
      </c>
      <c r="G136" s="163">
        <v>3987</v>
      </c>
      <c r="H136" s="163">
        <v>693</v>
      </c>
      <c r="I136" s="164">
        <f>IFERROR(H136/G136-1,"-")</f>
        <v>-0.82618510158013547</v>
      </c>
      <c r="J136" s="163">
        <f t="shared" si="45"/>
        <v>-3294</v>
      </c>
      <c r="K136" s="164">
        <f>H136/H$8</f>
        <v>2.3481496038979961E-4</v>
      </c>
      <c r="L136" s="79"/>
    </row>
    <row r="137" spans="1:12" x14ac:dyDescent="0.25">
      <c r="A137" s="161" t="s">
        <v>100</v>
      </c>
      <c r="B137" s="162" t="s">
        <v>100</v>
      </c>
      <c r="C137" s="163">
        <v>789</v>
      </c>
      <c r="D137" s="163">
        <v>1370</v>
      </c>
      <c r="E137" s="163">
        <v>2613</v>
      </c>
      <c r="F137" s="163">
        <v>3123</v>
      </c>
      <c r="G137" s="163">
        <v>3345</v>
      </c>
      <c r="H137" s="163">
        <v>2781</v>
      </c>
      <c r="I137" s="164">
        <f>IFERROR(H137/G137-1,"-")</f>
        <v>-0.16860986547085199</v>
      </c>
      <c r="J137" s="163">
        <f t="shared" si="45"/>
        <v>-564</v>
      </c>
      <c r="K137" s="164">
        <f>H137/H$8</f>
        <v>9.4230938649932572E-4</v>
      </c>
      <c r="L137" s="79"/>
    </row>
    <row r="138" spans="1:12" x14ac:dyDescent="0.25">
      <c r="A138" s="161"/>
      <c r="B138" s="158" t="s">
        <v>107</v>
      </c>
      <c r="C138" s="159">
        <v>80146</v>
      </c>
      <c r="D138" s="159">
        <v>15162</v>
      </c>
      <c r="E138" s="159">
        <v>144147</v>
      </c>
      <c r="F138" s="159">
        <v>139689</v>
      </c>
      <c r="G138" s="159">
        <v>169538</v>
      </c>
      <c r="H138" s="159">
        <v>162929</v>
      </c>
      <c r="I138" s="160">
        <f>IFERROR(H138/G138-1,"-")</f>
        <v>-3.8982411022897567E-2</v>
      </c>
      <c r="J138" s="159">
        <f t="shared" si="45"/>
        <v>-6609</v>
      </c>
      <c r="K138" s="160">
        <f>H138/H$8</f>
        <v>5.520658972777729E-2</v>
      </c>
      <c r="L138" s="79"/>
    </row>
    <row r="139" spans="1:12" s="56" customFormat="1" x14ac:dyDescent="0.25">
      <c r="A139" s="161"/>
      <c r="B139" s="162" t="s">
        <v>110</v>
      </c>
      <c r="C139" s="163">
        <v>42067</v>
      </c>
      <c r="D139" s="163">
        <v>248</v>
      </c>
      <c r="E139" s="163">
        <v>65273</v>
      </c>
      <c r="F139" s="163">
        <v>46927</v>
      </c>
      <c r="G139" s="163">
        <v>62209</v>
      </c>
      <c r="H139" s="163">
        <v>65836</v>
      </c>
      <c r="I139" s="164">
        <f t="shared" ref="I139:I146" si="46">IFERROR(H139/G139-1,"-")</f>
        <v>5.8303460914015615E-2</v>
      </c>
      <c r="J139" s="163">
        <f t="shared" si="45"/>
        <v>3627</v>
      </c>
      <c r="K139" s="164">
        <f t="shared" ref="K139:K146" si="47">H139/H$8</f>
        <v>2.2307760075357643E-2</v>
      </c>
      <c r="L139" s="165"/>
    </row>
    <row r="140" spans="1:12" s="56" customFormat="1" x14ac:dyDescent="0.25">
      <c r="A140" s="161"/>
      <c r="B140" s="162" t="s">
        <v>113</v>
      </c>
      <c r="C140" s="163">
        <v>6218</v>
      </c>
      <c r="D140" s="163">
        <v>2285</v>
      </c>
      <c r="E140" s="163">
        <v>11533</v>
      </c>
      <c r="F140" s="163">
        <v>17535</v>
      </c>
      <c r="G140" s="163">
        <v>27146</v>
      </c>
      <c r="H140" s="163">
        <v>19555</v>
      </c>
      <c r="I140" s="164">
        <f t="shared" si="46"/>
        <v>-0.27963604214248872</v>
      </c>
      <c r="J140" s="163">
        <f t="shared" si="45"/>
        <v>-7591</v>
      </c>
      <c r="K140" s="164">
        <f t="shared" si="47"/>
        <v>6.6259834782431909E-3</v>
      </c>
      <c r="L140" s="165"/>
    </row>
    <row r="141" spans="1:12" x14ac:dyDescent="0.25">
      <c r="A141" s="161"/>
      <c r="B141" s="162" t="s">
        <v>116</v>
      </c>
      <c r="C141" s="163">
        <v>5151</v>
      </c>
      <c r="D141" s="163">
        <v>4791</v>
      </c>
      <c r="E141" s="163">
        <v>13393</v>
      </c>
      <c r="F141" s="163">
        <v>12285</v>
      </c>
      <c r="G141" s="163">
        <v>17270</v>
      </c>
      <c r="H141" s="163">
        <v>13070</v>
      </c>
      <c r="I141" s="164">
        <f t="shared" si="46"/>
        <v>-0.24319629415170818</v>
      </c>
      <c r="J141" s="163">
        <f t="shared" si="45"/>
        <v>-4200</v>
      </c>
      <c r="K141" s="164">
        <f t="shared" si="47"/>
        <v>4.4286169297181547E-3</v>
      </c>
      <c r="L141" s="79"/>
    </row>
    <row r="142" spans="1:12" x14ac:dyDescent="0.25">
      <c r="A142" s="161"/>
      <c r="B142" s="162" t="s">
        <v>123</v>
      </c>
      <c r="C142" s="163">
        <v>1287</v>
      </c>
      <c r="D142" s="163">
        <v>99</v>
      </c>
      <c r="E142" s="163">
        <v>3695</v>
      </c>
      <c r="F142" s="163">
        <v>4750</v>
      </c>
      <c r="G142" s="163">
        <v>4950</v>
      </c>
      <c r="H142" s="163">
        <v>4108</v>
      </c>
      <c r="I142" s="164">
        <f t="shared" si="46"/>
        <v>-0.17010101010101009</v>
      </c>
      <c r="J142" s="163">
        <f t="shared" si="45"/>
        <v>-842</v>
      </c>
      <c r="K142" s="164">
        <f t="shared" si="47"/>
        <v>1.3919478460047573E-3</v>
      </c>
      <c r="L142" s="79"/>
    </row>
    <row r="143" spans="1:12" x14ac:dyDescent="0.25">
      <c r="A143" s="161"/>
      <c r="B143" s="162" t="s">
        <v>119</v>
      </c>
      <c r="C143" s="163">
        <v>1630</v>
      </c>
      <c r="D143" s="163">
        <v>105</v>
      </c>
      <c r="E143" s="163">
        <v>2516</v>
      </c>
      <c r="F143" s="163">
        <v>2951</v>
      </c>
      <c r="G143" s="163">
        <v>4561</v>
      </c>
      <c r="H143" s="163">
        <v>2940</v>
      </c>
      <c r="I143" s="164">
        <f t="shared" si="46"/>
        <v>-0.35540451655338745</v>
      </c>
      <c r="J143" s="163">
        <f t="shared" si="45"/>
        <v>-1621</v>
      </c>
      <c r="K143" s="164">
        <f t="shared" si="47"/>
        <v>9.9618468044157418E-4</v>
      </c>
      <c r="L143" s="79"/>
    </row>
    <row r="144" spans="1:12" x14ac:dyDescent="0.25">
      <c r="A144" s="161"/>
      <c r="B144" s="162" t="s">
        <v>128</v>
      </c>
      <c r="C144" s="163">
        <v>3235</v>
      </c>
      <c r="D144" s="163">
        <v>3</v>
      </c>
      <c r="E144" s="163">
        <v>4011</v>
      </c>
      <c r="F144" s="163">
        <v>3783</v>
      </c>
      <c r="G144" s="163">
        <v>4024</v>
      </c>
      <c r="H144" s="163">
        <v>5135</v>
      </c>
      <c r="I144" s="164">
        <f t="shared" si="46"/>
        <v>0.27609343936381703</v>
      </c>
      <c r="J144" s="163">
        <f t="shared" si="45"/>
        <v>1111</v>
      </c>
      <c r="K144" s="164">
        <f t="shared" si="47"/>
        <v>1.7399348075059467E-3</v>
      </c>
      <c r="L144" s="79"/>
    </row>
    <row r="145" spans="1:12" x14ac:dyDescent="0.25">
      <c r="A145" s="161" t="s">
        <v>144</v>
      </c>
      <c r="B145" s="162" t="s">
        <v>131</v>
      </c>
      <c r="C145" s="163">
        <v>4046</v>
      </c>
      <c r="D145" s="163">
        <v>64</v>
      </c>
      <c r="E145" s="163">
        <v>2215</v>
      </c>
      <c r="F145" s="163">
        <v>2337</v>
      </c>
      <c r="G145" s="163">
        <v>2853</v>
      </c>
      <c r="H145" s="163">
        <v>2401</v>
      </c>
      <c r="I145" s="164">
        <f t="shared" si="46"/>
        <v>-0.15842972309849279</v>
      </c>
      <c r="J145" s="163">
        <f t="shared" si="45"/>
        <v>-452</v>
      </c>
      <c r="K145" s="164">
        <f t="shared" si="47"/>
        <v>8.1355082236061885E-4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16512</v>
      </c>
      <c r="D146" s="168">
        <f t="shared" ref="D146:H146" si="49">D138-SUM(D139:D145)</f>
        <v>7567</v>
      </c>
      <c r="E146" s="168">
        <f t="shared" si="49"/>
        <v>41511</v>
      </c>
      <c r="F146" s="168">
        <f t="shared" si="49"/>
        <v>49121</v>
      </c>
      <c r="G146" s="168">
        <f t="shared" si="49"/>
        <v>46525</v>
      </c>
      <c r="H146" s="168">
        <f t="shared" si="49"/>
        <v>49884</v>
      </c>
      <c r="I146" s="169">
        <f t="shared" si="46"/>
        <v>7.2197743148844751E-2</v>
      </c>
      <c r="J146" s="168">
        <f>H146-G146</f>
        <v>3359</v>
      </c>
      <c r="K146" s="169">
        <f t="shared" si="47"/>
        <v>1.6902611088145402E-2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33385</v>
      </c>
      <c r="D148" s="175">
        <v>11647</v>
      </c>
      <c r="E148" s="175">
        <v>55041</v>
      </c>
      <c r="F148" s="175">
        <v>75483</v>
      </c>
      <c r="G148" s="175">
        <v>68531</v>
      </c>
      <c r="H148" s="175">
        <v>67103</v>
      </c>
      <c r="I148" s="176">
        <f>IFERROR(H148/G148-1,"-")</f>
        <v>-2.0837285316134269E-2</v>
      </c>
      <c r="J148" s="175">
        <f>H148-G148</f>
        <v>-1428</v>
      </c>
      <c r="K148" s="176">
        <f>H148/H$8</f>
        <v>2.2737068235262226E-2</v>
      </c>
      <c r="L148" s="79"/>
    </row>
    <row r="149" spans="1:12" x14ac:dyDescent="0.25">
      <c r="A149" s="161" t="s">
        <v>96</v>
      </c>
      <c r="B149" s="158" t="s">
        <v>97</v>
      </c>
      <c r="C149" s="159">
        <v>13183</v>
      </c>
      <c r="D149" s="159">
        <v>6092</v>
      </c>
      <c r="E149" s="159">
        <v>20498</v>
      </c>
      <c r="F149" s="159">
        <v>25316</v>
      </c>
      <c r="G149" s="159">
        <v>22329</v>
      </c>
      <c r="H149" s="159">
        <v>23832</v>
      </c>
      <c r="I149" s="160">
        <f>IFERROR(H149/G149-1,"-")</f>
        <v>6.7311567916162884E-2</v>
      </c>
      <c r="J149" s="159">
        <f t="shared" ref="J149:J159" si="50">H149-G149</f>
        <v>1503</v>
      </c>
      <c r="K149" s="160">
        <f>H149/H$8</f>
        <v>8.0751950014570049E-3</v>
      </c>
      <c r="L149" s="79"/>
    </row>
    <row r="150" spans="1:12" x14ac:dyDescent="0.25">
      <c r="A150" s="161" t="s">
        <v>103</v>
      </c>
      <c r="B150" s="162" t="s">
        <v>103</v>
      </c>
      <c r="C150" s="163">
        <v>6719</v>
      </c>
      <c r="D150" s="163">
        <v>5497</v>
      </c>
      <c r="E150" s="163">
        <v>10769</v>
      </c>
      <c r="F150" s="163">
        <v>15730</v>
      </c>
      <c r="G150" s="163">
        <v>15293</v>
      </c>
      <c r="H150" s="163">
        <v>16649</v>
      </c>
      <c r="I150" s="164">
        <f>IFERROR(H150/G150-1,"-")</f>
        <v>8.8668018047472597E-2</v>
      </c>
      <c r="J150" s="163">
        <f t="shared" si="50"/>
        <v>1356</v>
      </c>
      <c r="K150" s="164">
        <f>H150/H$8</f>
        <v>5.6413193009087646E-3</v>
      </c>
      <c r="L150" s="79"/>
    </row>
    <row r="151" spans="1:12" x14ac:dyDescent="0.25">
      <c r="A151" s="161" t="s">
        <v>100</v>
      </c>
      <c r="B151" s="162" t="s">
        <v>100</v>
      </c>
      <c r="C151" s="163">
        <v>6464</v>
      </c>
      <c r="D151" s="163">
        <v>595</v>
      </c>
      <c r="E151" s="163">
        <v>9729</v>
      </c>
      <c r="F151" s="163">
        <v>9586</v>
      </c>
      <c r="G151" s="163">
        <v>7036</v>
      </c>
      <c r="H151" s="163">
        <v>7183</v>
      </c>
      <c r="I151" s="164">
        <f>IFERROR(H151/G151-1,"-")</f>
        <v>2.0892552586696977E-2</v>
      </c>
      <c r="J151" s="163">
        <f t="shared" si="50"/>
        <v>147</v>
      </c>
      <c r="K151" s="164">
        <f>H151/H$8</f>
        <v>2.4338757005482404E-3</v>
      </c>
      <c r="L151" s="79"/>
    </row>
    <row r="152" spans="1:12" x14ac:dyDescent="0.25">
      <c r="A152" s="161"/>
      <c r="B152" s="158" t="s">
        <v>107</v>
      </c>
      <c r="C152" s="159">
        <v>20202</v>
      </c>
      <c r="D152" s="159">
        <v>5555</v>
      </c>
      <c r="E152" s="159">
        <v>34543</v>
      </c>
      <c r="F152" s="159">
        <v>50167</v>
      </c>
      <c r="G152" s="159">
        <v>46202</v>
      </c>
      <c r="H152" s="159">
        <v>43271</v>
      </c>
      <c r="I152" s="160">
        <f>IFERROR(H152/G152-1,"-")</f>
        <v>-6.3438812172633252E-2</v>
      </c>
      <c r="J152" s="159">
        <f t="shared" si="50"/>
        <v>-2931</v>
      </c>
      <c r="K152" s="160">
        <f>H152/H$8</f>
        <v>1.4661873233805222E-2</v>
      </c>
      <c r="L152" s="79"/>
    </row>
    <row r="153" spans="1:12" s="56" customFormat="1" x14ac:dyDescent="0.25">
      <c r="A153" s="161"/>
      <c r="B153" s="162" t="s">
        <v>110</v>
      </c>
      <c r="C153" s="163">
        <v>4812</v>
      </c>
      <c r="D153" s="163">
        <v>73</v>
      </c>
      <c r="E153" s="163">
        <v>13488</v>
      </c>
      <c r="F153" s="163">
        <v>20681</v>
      </c>
      <c r="G153" s="163">
        <v>16119</v>
      </c>
      <c r="H153" s="163">
        <v>10473</v>
      </c>
      <c r="I153" s="164">
        <f t="shared" ref="I153:I160" si="51">IFERROR(H153/G153-1,"-")</f>
        <v>-0.35026986785780756</v>
      </c>
      <c r="J153" s="163">
        <f t="shared" si="50"/>
        <v>-5646</v>
      </c>
      <c r="K153" s="164">
        <f t="shared" ref="K153:K160" si="52">H153/H$8</f>
        <v>3.5486537953280974E-3</v>
      </c>
      <c r="L153" s="165"/>
    </row>
    <row r="154" spans="1:12" s="56" customFormat="1" x14ac:dyDescent="0.25">
      <c r="A154" s="161"/>
      <c r="B154" s="162" t="s">
        <v>113</v>
      </c>
      <c r="C154" s="163">
        <v>8847</v>
      </c>
      <c r="D154" s="163">
        <v>2321</v>
      </c>
      <c r="E154" s="163">
        <v>9983</v>
      </c>
      <c r="F154" s="163">
        <v>12043</v>
      </c>
      <c r="G154" s="163">
        <v>13141</v>
      </c>
      <c r="H154" s="163">
        <v>11449</v>
      </c>
      <c r="I154" s="164">
        <f t="shared" si="51"/>
        <v>-0.12875732440453547</v>
      </c>
      <c r="J154" s="163">
        <f t="shared" si="50"/>
        <v>-1692</v>
      </c>
      <c r="K154" s="164">
        <f t="shared" si="52"/>
        <v>3.8793600021685653E-3</v>
      </c>
      <c r="L154" s="165"/>
    </row>
    <row r="155" spans="1:12" x14ac:dyDescent="0.25">
      <c r="A155" s="161"/>
      <c r="B155" s="162" t="s">
        <v>116</v>
      </c>
      <c r="C155" s="163">
        <v>1603</v>
      </c>
      <c r="D155" s="163">
        <v>1361</v>
      </c>
      <c r="E155" s="163">
        <v>2983</v>
      </c>
      <c r="F155" s="163">
        <v>5756</v>
      </c>
      <c r="G155" s="163">
        <v>4227</v>
      </c>
      <c r="H155" s="163">
        <v>10256</v>
      </c>
      <c r="I155" s="164">
        <f t="shared" si="51"/>
        <v>1.4263070735746393</v>
      </c>
      <c r="J155" s="163">
        <f t="shared" si="50"/>
        <v>6029</v>
      </c>
      <c r="K155" s="164">
        <f t="shared" si="52"/>
        <v>3.4751258784383619E-3</v>
      </c>
      <c r="L155" s="79"/>
    </row>
    <row r="156" spans="1:12" x14ac:dyDescent="0.25">
      <c r="A156" s="161"/>
      <c r="B156" s="162" t="s">
        <v>123</v>
      </c>
      <c r="C156" s="163">
        <v>586</v>
      </c>
      <c r="D156" s="163">
        <v>194</v>
      </c>
      <c r="E156" s="163">
        <v>658</v>
      </c>
      <c r="F156" s="163">
        <v>1141</v>
      </c>
      <c r="G156" s="163">
        <v>1225</v>
      </c>
      <c r="H156" s="163">
        <v>1437</v>
      </c>
      <c r="I156" s="164">
        <f t="shared" si="51"/>
        <v>0.173061224489796</v>
      </c>
      <c r="J156" s="163">
        <f t="shared" si="50"/>
        <v>212</v>
      </c>
      <c r="K156" s="164">
        <f t="shared" si="52"/>
        <v>4.8691067544032039E-4</v>
      </c>
      <c r="L156" s="79"/>
    </row>
    <row r="157" spans="1:12" x14ac:dyDescent="0.25">
      <c r="A157" s="161"/>
      <c r="B157" s="162" t="s">
        <v>119</v>
      </c>
      <c r="C157" s="163">
        <v>564</v>
      </c>
      <c r="D157" s="163">
        <v>198</v>
      </c>
      <c r="E157" s="163">
        <v>1669</v>
      </c>
      <c r="F157" s="163">
        <v>2182</v>
      </c>
      <c r="G157" s="163">
        <v>1682</v>
      </c>
      <c r="H157" s="163">
        <v>1067</v>
      </c>
      <c r="I157" s="164">
        <f t="shared" si="51"/>
        <v>-0.36563614744351958</v>
      </c>
      <c r="J157" s="163">
        <f t="shared" si="50"/>
        <v>-615</v>
      </c>
      <c r="K157" s="164">
        <f t="shared" si="52"/>
        <v>3.6154049456842163E-4</v>
      </c>
      <c r="L157" s="79"/>
    </row>
    <row r="158" spans="1:12" x14ac:dyDescent="0.25">
      <c r="A158" s="161"/>
      <c r="B158" s="162" t="s">
        <v>128</v>
      </c>
      <c r="C158" s="163">
        <v>513</v>
      </c>
      <c r="D158" s="163">
        <v>62</v>
      </c>
      <c r="E158" s="163">
        <v>308</v>
      </c>
      <c r="F158" s="163">
        <v>836</v>
      </c>
      <c r="G158" s="163">
        <v>364</v>
      </c>
      <c r="H158" s="163">
        <v>404</v>
      </c>
      <c r="I158" s="164">
        <f t="shared" si="51"/>
        <v>0.10989010989010994</v>
      </c>
      <c r="J158" s="163">
        <f t="shared" si="50"/>
        <v>40</v>
      </c>
      <c r="K158" s="164">
        <f t="shared" si="52"/>
        <v>1.3689068397904625E-4</v>
      </c>
      <c r="L158" s="79"/>
    </row>
    <row r="159" spans="1:12" x14ac:dyDescent="0.25">
      <c r="A159" s="161" t="s">
        <v>144</v>
      </c>
      <c r="B159" s="162" t="s">
        <v>131</v>
      </c>
      <c r="C159" s="163">
        <v>846</v>
      </c>
      <c r="D159" s="163">
        <v>13</v>
      </c>
      <c r="E159" s="163">
        <v>905</v>
      </c>
      <c r="F159" s="163">
        <v>1176</v>
      </c>
      <c r="G159" s="163">
        <v>1169</v>
      </c>
      <c r="H159" s="163">
        <v>633</v>
      </c>
      <c r="I159" s="164">
        <f t="shared" si="51"/>
        <v>-0.45851154833190766</v>
      </c>
      <c r="J159" s="163">
        <f t="shared" si="50"/>
        <v>-536</v>
      </c>
      <c r="K159" s="164">
        <f t="shared" si="52"/>
        <v>2.1448466078895115E-4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2431</v>
      </c>
      <c r="D160" s="168">
        <f t="shared" ref="D160:H160" si="54">D152-SUM(D153:D159)</f>
        <v>1333</v>
      </c>
      <c r="E160" s="168">
        <f t="shared" si="54"/>
        <v>4549</v>
      </c>
      <c r="F160" s="168">
        <f t="shared" si="54"/>
        <v>6352</v>
      </c>
      <c r="G160" s="168">
        <f t="shared" si="54"/>
        <v>8275</v>
      </c>
      <c r="H160" s="168">
        <f t="shared" si="54"/>
        <v>7552</v>
      </c>
      <c r="I160" s="169">
        <f t="shared" si="51"/>
        <v>-8.7371601208459215E-2</v>
      </c>
      <c r="J160" s="168">
        <f>H160-G160</f>
        <v>-723</v>
      </c>
      <c r="K160" s="169">
        <f t="shared" si="52"/>
        <v>2.5589070430934585E-3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955D-DBCD-46FA-BD22-8E5A28B8724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1"/>
      <c r="D3" s="271"/>
      <c r="E3" s="271"/>
      <c r="F3" s="271"/>
      <c r="G3" s="271"/>
      <c r="H3" s="271"/>
      <c r="I3" s="271"/>
      <c r="J3" s="271"/>
      <c r="K3" s="271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258</v>
      </c>
      <c r="D6" s="171" t="s">
        <v>259</v>
      </c>
      <c r="E6" s="171" t="s">
        <v>260</v>
      </c>
      <c r="F6" s="171" t="s">
        <v>261</v>
      </c>
      <c r="G6" s="171" t="s">
        <v>262</v>
      </c>
      <c r="H6" s="171" t="s">
        <v>263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7198644</v>
      </c>
      <c r="D8" s="175">
        <v>856476</v>
      </c>
      <c r="E8" s="175">
        <v>6883018</v>
      </c>
      <c r="F8" s="175">
        <v>8612481</v>
      </c>
      <c r="G8" s="175">
        <v>9184014</v>
      </c>
      <c r="H8" s="175">
        <v>8845981</v>
      </c>
      <c r="I8" s="176">
        <f>IFERROR(H8/G8-1,"-")</f>
        <v>-3.6806672986343436E-2</v>
      </c>
      <c r="J8" s="175">
        <f>H8-G8</f>
        <v>-338033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625970</v>
      </c>
      <c r="D9" s="159">
        <v>220038</v>
      </c>
      <c r="E9" s="159">
        <v>650595</v>
      </c>
      <c r="F9" s="159">
        <v>783461</v>
      </c>
      <c r="G9" s="159">
        <v>754110</v>
      </c>
      <c r="H9" s="159">
        <v>688088</v>
      </c>
      <c r="I9" s="160">
        <f>IFERROR(H9/G9-1,"-")</f>
        <v>-8.7549561735025372E-2</v>
      </c>
      <c r="J9" s="159">
        <f t="shared" ref="J9:J19" si="0">H9-G9</f>
        <v>-66022</v>
      </c>
      <c r="K9" s="160">
        <f>H9/H$8</f>
        <v>7.7785380728265185E-2</v>
      </c>
      <c r="L9" s="79"/>
    </row>
    <row r="10" spans="1:12" x14ac:dyDescent="0.25">
      <c r="A10" s="161" t="s">
        <v>103</v>
      </c>
      <c r="B10" s="162" t="s">
        <v>103</v>
      </c>
      <c r="C10" s="163">
        <v>156153</v>
      </c>
      <c r="D10" s="163">
        <v>138781</v>
      </c>
      <c r="E10" s="163">
        <v>187337</v>
      </c>
      <c r="F10" s="163">
        <v>225075</v>
      </c>
      <c r="G10" s="163">
        <v>227638</v>
      </c>
      <c r="H10" s="163">
        <v>186532</v>
      </c>
      <c r="I10" s="164">
        <f>IFERROR(H10/G10-1,"-")</f>
        <v>-0.18057617796677183</v>
      </c>
      <c r="J10" s="163">
        <f t="shared" si="0"/>
        <v>-41106</v>
      </c>
      <c r="K10" s="164">
        <f>H10/H$8</f>
        <v>2.1086638101528818E-2</v>
      </c>
      <c r="L10" s="79"/>
    </row>
    <row r="11" spans="1:12" x14ac:dyDescent="0.25">
      <c r="A11" s="161" t="s">
        <v>100</v>
      </c>
      <c r="B11" s="162" t="s">
        <v>100</v>
      </c>
      <c r="C11" s="163">
        <v>469817</v>
      </c>
      <c r="D11" s="163">
        <v>81257</v>
      </c>
      <c r="E11" s="163">
        <v>463258</v>
      </c>
      <c r="F11" s="163">
        <v>558386</v>
      </c>
      <c r="G11" s="163">
        <v>526472</v>
      </c>
      <c r="H11" s="163">
        <v>501556</v>
      </c>
      <c r="I11" s="164">
        <f>IFERROR(H11/G11-1,"-")</f>
        <v>-4.7326353538269861E-2</v>
      </c>
      <c r="J11" s="163">
        <f t="shared" si="0"/>
        <v>-24916</v>
      </c>
      <c r="K11" s="164">
        <f>H11/H$8</f>
        <v>5.6698742626736368E-2</v>
      </c>
      <c r="L11" s="79"/>
    </row>
    <row r="12" spans="1:12" x14ac:dyDescent="0.25">
      <c r="A12" s="1"/>
      <c r="B12" s="158" t="s">
        <v>107</v>
      </c>
      <c r="C12" s="159">
        <v>6572674</v>
      </c>
      <c r="D12" s="159">
        <v>636438</v>
      </c>
      <c r="E12" s="159">
        <v>6232423</v>
      </c>
      <c r="F12" s="159">
        <v>7829020</v>
      </c>
      <c r="G12" s="159">
        <v>8429904</v>
      </c>
      <c r="H12" s="159">
        <v>8157893</v>
      </c>
      <c r="I12" s="160">
        <f>IFERROR(H12/G12-1,"-")</f>
        <v>-3.2267389996374796E-2</v>
      </c>
      <c r="J12" s="159">
        <f t="shared" si="0"/>
        <v>-272011</v>
      </c>
      <c r="K12" s="160">
        <f>H12/H$8</f>
        <v>0.92221461927173476</v>
      </c>
      <c r="L12" s="79"/>
    </row>
    <row r="13" spans="1:12" s="56" customFormat="1" x14ac:dyDescent="0.25">
      <c r="A13" s="161"/>
      <c r="B13" s="162" t="s">
        <v>110</v>
      </c>
      <c r="C13" s="163">
        <v>2636464</v>
      </c>
      <c r="D13" s="163">
        <v>57429</v>
      </c>
      <c r="E13" s="163">
        <v>2438703</v>
      </c>
      <c r="F13" s="163">
        <v>3067931</v>
      </c>
      <c r="G13" s="163">
        <v>3287870</v>
      </c>
      <c r="H13" s="163">
        <v>3242037</v>
      </c>
      <c r="I13" s="164">
        <f t="shared" ref="I13:I20" si="1">IFERROR(H13/G13-1,"-")</f>
        <v>-1.3940028042471297E-2</v>
      </c>
      <c r="J13" s="163">
        <f t="shared" si="0"/>
        <v>-45833</v>
      </c>
      <c r="K13" s="164">
        <f t="shared" ref="K13:K20" si="2">H13/H$8</f>
        <v>0.3664983001885263</v>
      </c>
      <c r="L13" s="165"/>
    </row>
    <row r="14" spans="1:12" s="56" customFormat="1" x14ac:dyDescent="0.25">
      <c r="A14" s="161"/>
      <c r="B14" s="162" t="s">
        <v>113</v>
      </c>
      <c r="C14" s="163">
        <v>982879</v>
      </c>
      <c r="D14" s="163">
        <v>111692</v>
      </c>
      <c r="E14" s="163">
        <v>783338</v>
      </c>
      <c r="F14" s="163">
        <v>1036263</v>
      </c>
      <c r="G14" s="163">
        <v>1151084</v>
      </c>
      <c r="H14" s="163">
        <v>1075806</v>
      </c>
      <c r="I14" s="164">
        <f t="shared" si="1"/>
        <v>-6.5397486195620802E-2</v>
      </c>
      <c r="J14" s="163">
        <f t="shared" si="0"/>
        <v>-75278</v>
      </c>
      <c r="K14" s="164">
        <f t="shared" si="2"/>
        <v>0.12161522842972419</v>
      </c>
      <c r="L14" s="165"/>
    </row>
    <row r="15" spans="1:12" x14ac:dyDescent="0.25">
      <c r="A15" s="161"/>
      <c r="B15" s="162" t="s">
        <v>116</v>
      </c>
      <c r="C15" s="163">
        <v>257401</v>
      </c>
      <c r="D15" s="163">
        <v>117980</v>
      </c>
      <c r="E15" s="163">
        <v>301555</v>
      </c>
      <c r="F15" s="163">
        <v>402324</v>
      </c>
      <c r="G15" s="163">
        <v>430468</v>
      </c>
      <c r="H15" s="163">
        <v>393544</v>
      </c>
      <c r="I15" s="164">
        <f t="shared" si="1"/>
        <v>-8.5776410790116775E-2</v>
      </c>
      <c r="J15" s="163">
        <f t="shared" si="0"/>
        <v>-36924</v>
      </c>
      <c r="K15" s="164">
        <f t="shared" si="2"/>
        <v>4.4488451874359666E-2</v>
      </c>
      <c r="L15" s="79"/>
    </row>
    <row r="16" spans="1:12" x14ac:dyDescent="0.25">
      <c r="A16" s="161"/>
      <c r="B16" s="162" t="s">
        <v>123</v>
      </c>
      <c r="C16" s="163">
        <v>215512</v>
      </c>
      <c r="D16" s="163">
        <v>10070</v>
      </c>
      <c r="E16" s="163">
        <v>300968</v>
      </c>
      <c r="F16" s="163">
        <v>286634</v>
      </c>
      <c r="G16" s="163">
        <v>319849</v>
      </c>
      <c r="H16" s="163">
        <v>315657</v>
      </c>
      <c r="I16" s="164">
        <f t="shared" si="1"/>
        <v>-1.3106184480801919E-2</v>
      </c>
      <c r="J16" s="163">
        <f t="shared" si="0"/>
        <v>-4192</v>
      </c>
      <c r="K16" s="164">
        <f t="shared" si="2"/>
        <v>3.5683662445126212E-2</v>
      </c>
      <c r="L16" s="79"/>
    </row>
    <row r="17" spans="1:12" x14ac:dyDescent="0.25">
      <c r="A17" s="161"/>
      <c r="B17" s="162" t="s">
        <v>119</v>
      </c>
      <c r="C17" s="163">
        <v>250591</v>
      </c>
      <c r="D17" s="163">
        <v>26990</v>
      </c>
      <c r="E17" s="163">
        <v>296011</v>
      </c>
      <c r="F17" s="163">
        <v>293236</v>
      </c>
      <c r="G17" s="163">
        <v>309666</v>
      </c>
      <c r="H17" s="163">
        <v>295544</v>
      </c>
      <c r="I17" s="164">
        <f t="shared" si="1"/>
        <v>-4.5603973313182555E-2</v>
      </c>
      <c r="J17" s="163">
        <f t="shared" si="0"/>
        <v>-14122</v>
      </c>
      <c r="K17" s="164">
        <f t="shared" si="2"/>
        <v>3.3409974540980811E-2</v>
      </c>
      <c r="L17" s="79"/>
    </row>
    <row r="18" spans="1:12" x14ac:dyDescent="0.25">
      <c r="A18" s="161"/>
      <c r="B18" s="162" t="s">
        <v>128</v>
      </c>
      <c r="C18" s="163">
        <v>238981</v>
      </c>
      <c r="D18" s="163">
        <v>1976</v>
      </c>
      <c r="E18" s="163">
        <v>205028</v>
      </c>
      <c r="F18" s="163">
        <v>275930</v>
      </c>
      <c r="G18" s="163">
        <v>258186</v>
      </c>
      <c r="H18" s="163">
        <v>237378</v>
      </c>
      <c r="I18" s="164">
        <f t="shared" si="1"/>
        <v>-8.0593060816620543E-2</v>
      </c>
      <c r="J18" s="163">
        <f t="shared" si="0"/>
        <v>-20808</v>
      </c>
      <c r="K18" s="164">
        <f t="shared" si="2"/>
        <v>2.6834559106559238E-2</v>
      </c>
      <c r="L18" s="79"/>
    </row>
    <row r="19" spans="1:12" x14ac:dyDescent="0.25">
      <c r="A19" s="161" t="s">
        <v>144</v>
      </c>
      <c r="B19" s="162" t="s">
        <v>131</v>
      </c>
      <c r="C19" s="163">
        <v>338187</v>
      </c>
      <c r="D19" s="163">
        <v>16268</v>
      </c>
      <c r="E19" s="163">
        <v>163833</v>
      </c>
      <c r="F19" s="163">
        <v>249427</v>
      </c>
      <c r="G19" s="163">
        <v>277342</v>
      </c>
      <c r="H19" s="163">
        <v>233736</v>
      </c>
      <c r="I19" s="164">
        <f t="shared" si="1"/>
        <v>-0.1572282596938076</v>
      </c>
      <c r="J19" s="163">
        <f t="shared" si="0"/>
        <v>-43606</v>
      </c>
      <c r="K19" s="164">
        <f t="shared" si="2"/>
        <v>2.6422846714231018E-2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1652659</v>
      </c>
      <c r="D20" s="168">
        <f t="shared" ref="D20:H20" si="4">D12-SUM(D13:D19)</f>
        <v>294033</v>
      </c>
      <c r="E20" s="168">
        <f t="shared" si="4"/>
        <v>1742987</v>
      </c>
      <c r="F20" s="168">
        <f t="shared" si="4"/>
        <v>2217275</v>
      </c>
      <c r="G20" s="168">
        <f t="shared" si="4"/>
        <v>2395439</v>
      </c>
      <c r="H20" s="168">
        <f t="shared" si="4"/>
        <v>2364191</v>
      </c>
      <c r="I20" s="169">
        <f t="shared" si="1"/>
        <v>-1.3044790537350304E-2</v>
      </c>
      <c r="J20" s="168">
        <f>H20-G20</f>
        <v>-31248</v>
      </c>
      <c r="K20" s="169">
        <f t="shared" si="2"/>
        <v>0.26726159597222737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2766306</v>
      </c>
      <c r="D22" s="175">
        <v>325017</v>
      </c>
      <c r="E22" s="175">
        <v>2755890</v>
      </c>
      <c r="F22" s="175">
        <v>3281102</v>
      </c>
      <c r="G22" s="175">
        <v>3478302</v>
      </c>
      <c r="H22" s="175">
        <v>3274179</v>
      </c>
      <c r="I22" s="176">
        <f>IFERROR(H22/G22-1,"-")</f>
        <v>-5.8684668553794395E-2</v>
      </c>
      <c r="J22" s="175">
        <f>H22-G22</f>
        <v>-204123</v>
      </c>
      <c r="K22" s="176">
        <f>H22/H$8</f>
        <v>0.37013181466250039</v>
      </c>
      <c r="L22" s="79"/>
    </row>
    <row r="23" spans="1:12" x14ac:dyDescent="0.25">
      <c r="A23" s="161" t="s">
        <v>96</v>
      </c>
      <c r="B23" s="158" t="s">
        <v>97</v>
      </c>
      <c r="C23" s="159">
        <v>95533</v>
      </c>
      <c r="D23" s="159">
        <v>76495</v>
      </c>
      <c r="E23" s="159">
        <v>121775</v>
      </c>
      <c r="F23" s="159">
        <v>122132</v>
      </c>
      <c r="G23" s="159">
        <v>131087</v>
      </c>
      <c r="H23" s="159">
        <v>89326</v>
      </c>
      <c r="I23" s="160">
        <f>IFERROR(H23/G23-1,"-")</f>
        <v>-0.31857468703990477</v>
      </c>
      <c r="J23" s="159">
        <f t="shared" ref="J23:J33" si="5">H23-G23</f>
        <v>-41761</v>
      </c>
      <c r="K23" s="160">
        <f>H23/H$8</f>
        <v>1.009791904368775E-2</v>
      </c>
      <c r="L23" s="79"/>
    </row>
    <row r="24" spans="1:12" x14ac:dyDescent="0.25">
      <c r="A24" s="161" t="s">
        <v>103</v>
      </c>
      <c r="B24" s="162" t="s">
        <v>103</v>
      </c>
      <c r="C24" s="163">
        <v>36093</v>
      </c>
      <c r="D24" s="163">
        <v>41557</v>
      </c>
      <c r="E24" s="163">
        <v>37824</v>
      </c>
      <c r="F24" s="163">
        <v>41572</v>
      </c>
      <c r="G24" s="163">
        <v>41587</v>
      </c>
      <c r="H24" s="163">
        <v>23858</v>
      </c>
      <c r="I24" s="164">
        <f>IFERROR(H24/G24-1,"-")</f>
        <v>-0.42631110683627094</v>
      </c>
      <c r="J24" s="163">
        <f t="shared" si="5"/>
        <v>-17729</v>
      </c>
      <c r="K24" s="164">
        <f>H24/H$8</f>
        <v>2.6970440022423743E-3</v>
      </c>
      <c r="L24" s="79"/>
    </row>
    <row r="25" spans="1:12" x14ac:dyDescent="0.25">
      <c r="A25" s="161" t="s">
        <v>100</v>
      </c>
      <c r="B25" s="162" t="s">
        <v>100</v>
      </c>
      <c r="C25" s="163">
        <v>59440</v>
      </c>
      <c r="D25" s="163">
        <v>34938</v>
      </c>
      <c r="E25" s="163">
        <v>83951</v>
      </c>
      <c r="F25" s="163">
        <v>80560</v>
      </c>
      <c r="G25" s="163">
        <v>89500</v>
      </c>
      <c r="H25" s="163">
        <v>65468</v>
      </c>
      <c r="I25" s="164">
        <f>IFERROR(H25/G25-1,"-")</f>
        <v>-0.2685139664804469</v>
      </c>
      <c r="J25" s="163">
        <f t="shared" si="5"/>
        <v>-24032</v>
      </c>
      <c r="K25" s="164">
        <f>H25/H$8</f>
        <v>7.4008750414453752E-3</v>
      </c>
      <c r="L25" s="79"/>
    </row>
    <row r="26" spans="1:12" x14ac:dyDescent="0.25">
      <c r="A26" s="161"/>
      <c r="B26" s="158" t="s">
        <v>107</v>
      </c>
      <c r="C26" s="159">
        <v>2670773</v>
      </c>
      <c r="D26" s="159">
        <v>248522</v>
      </c>
      <c r="E26" s="159">
        <v>2634115</v>
      </c>
      <c r="F26" s="159">
        <v>3158970</v>
      </c>
      <c r="G26" s="159">
        <v>3347215</v>
      </c>
      <c r="H26" s="159">
        <v>3184853</v>
      </c>
      <c r="I26" s="160">
        <f>IFERROR(H26/G26-1,"-")</f>
        <v>-4.8506594288087235E-2</v>
      </c>
      <c r="J26" s="159">
        <f t="shared" si="5"/>
        <v>-162362</v>
      </c>
      <c r="K26" s="160">
        <f>H26/H$8</f>
        <v>0.36003389561881266</v>
      </c>
      <c r="L26" s="79"/>
    </row>
    <row r="27" spans="1:12" s="56" customFormat="1" x14ac:dyDescent="0.25">
      <c r="A27" s="161"/>
      <c r="B27" s="162" t="s">
        <v>110</v>
      </c>
      <c r="C27" s="163">
        <v>1178371</v>
      </c>
      <c r="D27" s="163">
        <v>16249</v>
      </c>
      <c r="E27" s="163">
        <v>1146932</v>
      </c>
      <c r="F27" s="163">
        <v>1427394</v>
      </c>
      <c r="G27" s="163">
        <v>1498155</v>
      </c>
      <c r="H27" s="163">
        <v>1472601</v>
      </c>
      <c r="I27" s="164">
        <f t="shared" ref="I27:I34" si="6">IFERROR(H27/G27-1,"-")</f>
        <v>-1.7056980085505158E-2</v>
      </c>
      <c r="J27" s="163">
        <f t="shared" si="5"/>
        <v>-25554</v>
      </c>
      <c r="K27" s="164">
        <f t="shared" ref="K27:K34" si="7">H27/H$8</f>
        <v>0.16647119183276562</v>
      </c>
      <c r="L27" s="165"/>
    </row>
    <row r="28" spans="1:12" s="56" customFormat="1" x14ac:dyDescent="0.25">
      <c r="A28" s="161"/>
      <c r="B28" s="162" t="s">
        <v>113</v>
      </c>
      <c r="C28" s="163">
        <v>362212</v>
      </c>
      <c r="D28" s="163">
        <v>40574</v>
      </c>
      <c r="E28" s="163">
        <v>311270</v>
      </c>
      <c r="F28" s="163">
        <v>375903</v>
      </c>
      <c r="G28" s="163">
        <v>395185</v>
      </c>
      <c r="H28" s="163">
        <v>363218</v>
      </c>
      <c r="I28" s="164">
        <f t="shared" si="6"/>
        <v>-8.0891228158963546E-2</v>
      </c>
      <c r="J28" s="163">
        <f t="shared" si="5"/>
        <v>-31967</v>
      </c>
      <c r="K28" s="164">
        <f t="shared" si="7"/>
        <v>4.1060228368114286E-2</v>
      </c>
      <c r="L28" s="165"/>
    </row>
    <row r="29" spans="1:12" x14ac:dyDescent="0.25">
      <c r="A29" s="161"/>
      <c r="B29" s="162" t="s">
        <v>116</v>
      </c>
      <c r="C29" s="163">
        <v>111783</v>
      </c>
      <c r="D29" s="163">
        <v>56387</v>
      </c>
      <c r="E29" s="163">
        <v>120214</v>
      </c>
      <c r="F29" s="163">
        <v>141563</v>
      </c>
      <c r="G29" s="163">
        <v>164778</v>
      </c>
      <c r="H29" s="163">
        <v>114706</v>
      </c>
      <c r="I29" s="164">
        <f t="shared" si="6"/>
        <v>-0.30387551736275475</v>
      </c>
      <c r="J29" s="163">
        <f t="shared" si="5"/>
        <v>-50072</v>
      </c>
      <c r="K29" s="164">
        <f t="shared" si="7"/>
        <v>1.2967018581658721E-2</v>
      </c>
      <c r="L29" s="79"/>
    </row>
    <row r="30" spans="1:12" x14ac:dyDescent="0.25">
      <c r="A30" s="161"/>
      <c r="B30" s="162" t="s">
        <v>123</v>
      </c>
      <c r="C30" s="163">
        <v>100752</v>
      </c>
      <c r="D30" s="163">
        <v>4149</v>
      </c>
      <c r="E30" s="163">
        <v>140776</v>
      </c>
      <c r="F30" s="163">
        <v>121195</v>
      </c>
      <c r="G30" s="163">
        <v>129459</v>
      </c>
      <c r="H30" s="163">
        <v>127826</v>
      </c>
      <c r="I30" s="164">
        <f t="shared" si="6"/>
        <v>-1.2614032241868078E-2</v>
      </c>
      <c r="J30" s="163">
        <f t="shared" si="5"/>
        <v>-1633</v>
      </c>
      <c r="K30" s="164">
        <f t="shared" si="7"/>
        <v>1.4450177996086585E-2</v>
      </c>
      <c r="L30" s="79"/>
    </row>
    <row r="31" spans="1:12" x14ac:dyDescent="0.25">
      <c r="A31" s="161"/>
      <c r="B31" s="162" t="s">
        <v>119</v>
      </c>
      <c r="C31" s="163">
        <v>139238</v>
      </c>
      <c r="D31" s="163">
        <v>14321</v>
      </c>
      <c r="E31" s="163">
        <v>179752</v>
      </c>
      <c r="F31" s="163">
        <v>159758</v>
      </c>
      <c r="G31" s="163">
        <v>162890</v>
      </c>
      <c r="H31" s="163">
        <v>163129</v>
      </c>
      <c r="I31" s="164">
        <f t="shared" si="6"/>
        <v>1.4672478359629704E-3</v>
      </c>
      <c r="J31" s="163">
        <f t="shared" si="5"/>
        <v>239</v>
      </c>
      <c r="K31" s="164">
        <f t="shared" si="7"/>
        <v>1.8441029886905703E-2</v>
      </c>
      <c r="L31" s="79"/>
    </row>
    <row r="32" spans="1:12" x14ac:dyDescent="0.25">
      <c r="A32" s="161"/>
      <c r="B32" s="162" t="s">
        <v>128</v>
      </c>
      <c r="C32" s="163">
        <v>94416</v>
      </c>
      <c r="D32" s="163">
        <v>456</v>
      </c>
      <c r="E32" s="163">
        <v>74204</v>
      </c>
      <c r="F32" s="163">
        <v>93565</v>
      </c>
      <c r="G32" s="163">
        <v>85362</v>
      </c>
      <c r="H32" s="163">
        <v>74621</v>
      </c>
      <c r="I32" s="164">
        <f t="shared" si="6"/>
        <v>-0.12582882312972987</v>
      </c>
      <c r="J32" s="163">
        <f t="shared" si="5"/>
        <v>-10741</v>
      </c>
      <c r="K32" s="164">
        <f t="shared" si="7"/>
        <v>8.4355822152455441E-3</v>
      </c>
      <c r="L32" s="79"/>
    </row>
    <row r="33" spans="1:12" x14ac:dyDescent="0.25">
      <c r="A33" s="161" t="s">
        <v>144</v>
      </c>
      <c r="B33" s="162" t="s">
        <v>131</v>
      </c>
      <c r="C33" s="163">
        <v>102903</v>
      </c>
      <c r="D33" s="163">
        <v>1730</v>
      </c>
      <c r="E33" s="163">
        <v>46273</v>
      </c>
      <c r="F33" s="163">
        <v>83136</v>
      </c>
      <c r="G33" s="163">
        <v>83359</v>
      </c>
      <c r="H33" s="163">
        <v>68546</v>
      </c>
      <c r="I33" s="164">
        <f t="shared" si="6"/>
        <v>-0.17770126800945307</v>
      </c>
      <c r="J33" s="163">
        <f t="shared" si="5"/>
        <v>-14813</v>
      </c>
      <c r="K33" s="164">
        <f t="shared" si="7"/>
        <v>7.7488296662631311E-3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581098</v>
      </c>
      <c r="D34" s="168">
        <f t="shared" ref="D34:H34" si="9">D26-SUM(D27:D33)</f>
        <v>114656</v>
      </c>
      <c r="E34" s="168">
        <f t="shared" si="9"/>
        <v>614694</v>
      </c>
      <c r="F34" s="168">
        <f t="shared" si="9"/>
        <v>756456</v>
      </c>
      <c r="G34" s="168">
        <f t="shared" si="9"/>
        <v>828027</v>
      </c>
      <c r="H34" s="168">
        <f t="shared" si="9"/>
        <v>800206</v>
      </c>
      <c r="I34" s="169">
        <f t="shared" si="6"/>
        <v>-3.3599145921570206E-2</v>
      </c>
      <c r="J34" s="168">
        <f>H34-G34</f>
        <v>-27821</v>
      </c>
      <c r="K34" s="169">
        <f t="shared" si="7"/>
        <v>9.0459837071773047E-2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2107837</v>
      </c>
      <c r="D36" s="175">
        <v>179001</v>
      </c>
      <c r="E36" s="175">
        <v>1933319</v>
      </c>
      <c r="F36" s="175">
        <v>2402979</v>
      </c>
      <c r="G36" s="175">
        <v>2528389</v>
      </c>
      <c r="H36" s="175">
        <v>2517003</v>
      </c>
      <c r="I36" s="176">
        <f>IFERROR(H36/G36-1,"-")</f>
        <v>-4.5032627495215083E-3</v>
      </c>
      <c r="J36" s="175">
        <f>H36-G36</f>
        <v>-11386</v>
      </c>
      <c r="K36" s="176">
        <f>H36/H$8</f>
        <v>0.28453633350557728</v>
      </c>
      <c r="L36" s="79"/>
    </row>
    <row r="37" spans="1:12" x14ac:dyDescent="0.25">
      <c r="A37" s="161" t="s">
        <v>96</v>
      </c>
      <c r="B37" s="158" t="s">
        <v>97</v>
      </c>
      <c r="C37" s="159">
        <v>83093</v>
      </c>
      <c r="D37" s="159">
        <v>25515</v>
      </c>
      <c r="E37" s="159">
        <v>73703</v>
      </c>
      <c r="F37" s="159">
        <v>77351</v>
      </c>
      <c r="G37" s="159">
        <v>97924</v>
      </c>
      <c r="H37" s="159">
        <v>94359</v>
      </c>
      <c r="I37" s="160">
        <f>IFERROR(H37/G37-1,"-")</f>
        <v>-3.6405784077447767E-2</v>
      </c>
      <c r="J37" s="159">
        <f t="shared" ref="J37:J47" si="10">H37-G37</f>
        <v>-3565</v>
      </c>
      <c r="K37" s="160">
        <f>H37/H$8</f>
        <v>1.0666877986737705E-2</v>
      </c>
      <c r="L37" s="79"/>
    </row>
    <row r="38" spans="1:12" x14ac:dyDescent="0.25">
      <c r="A38" s="161" t="s">
        <v>103</v>
      </c>
      <c r="B38" s="162" t="s">
        <v>103</v>
      </c>
      <c r="C38" s="163">
        <v>30721</v>
      </c>
      <c r="D38" s="163">
        <v>16341</v>
      </c>
      <c r="E38" s="163">
        <v>22693</v>
      </c>
      <c r="F38" s="163">
        <v>18115</v>
      </c>
      <c r="G38" s="163">
        <v>42030</v>
      </c>
      <c r="H38" s="163">
        <v>35024</v>
      </c>
      <c r="I38" s="164">
        <f>IFERROR(H38/G38-1,"-")</f>
        <v>-0.16669045919581249</v>
      </c>
      <c r="J38" s="163">
        <f t="shared" si="10"/>
        <v>-7006</v>
      </c>
      <c r="K38" s="164">
        <f>H38/H$8</f>
        <v>3.9593121441251116E-3</v>
      </c>
      <c r="L38" s="79"/>
    </row>
    <row r="39" spans="1:12" x14ac:dyDescent="0.25">
      <c r="A39" s="161" t="s">
        <v>100</v>
      </c>
      <c r="B39" s="162" t="s">
        <v>100</v>
      </c>
      <c r="C39" s="163">
        <v>52372</v>
      </c>
      <c r="D39" s="163">
        <v>9174</v>
      </c>
      <c r="E39" s="163">
        <v>51010</v>
      </c>
      <c r="F39" s="163">
        <v>59236</v>
      </c>
      <c r="G39" s="163">
        <v>55894</v>
      </c>
      <c r="H39" s="163">
        <v>59335</v>
      </c>
      <c r="I39" s="164">
        <f>IFERROR(H39/G39-1,"-")</f>
        <v>6.1562958457079375E-2</v>
      </c>
      <c r="J39" s="163">
        <f t="shared" si="10"/>
        <v>3441</v>
      </c>
      <c r="K39" s="164">
        <f>H39/H$8</f>
        <v>6.7075658426125947E-3</v>
      </c>
      <c r="L39" s="79"/>
    </row>
    <row r="40" spans="1:12" x14ac:dyDescent="0.25">
      <c r="A40" s="161"/>
      <c r="B40" s="158" t="s">
        <v>107</v>
      </c>
      <c r="C40" s="159">
        <v>2024744</v>
      </c>
      <c r="D40" s="159">
        <v>153486</v>
      </c>
      <c r="E40" s="159">
        <v>1859616</v>
      </c>
      <c r="F40" s="159">
        <v>2325628</v>
      </c>
      <c r="G40" s="159">
        <v>2430465</v>
      </c>
      <c r="H40" s="159">
        <v>2422644</v>
      </c>
      <c r="I40" s="160">
        <f>IFERROR(H40/G40-1,"-")</f>
        <v>-3.2179027470051746E-3</v>
      </c>
      <c r="J40" s="159">
        <f t="shared" si="10"/>
        <v>-7821</v>
      </c>
      <c r="K40" s="160">
        <f>H40/H$8</f>
        <v>0.27386945551883957</v>
      </c>
      <c r="L40" s="79"/>
    </row>
    <row r="41" spans="1:12" s="56" customFormat="1" x14ac:dyDescent="0.25">
      <c r="A41" s="161"/>
      <c r="B41" s="162" t="s">
        <v>110</v>
      </c>
      <c r="C41" s="163">
        <v>902556</v>
      </c>
      <c r="D41" s="163">
        <v>11144</v>
      </c>
      <c r="E41" s="163">
        <v>752759</v>
      </c>
      <c r="F41" s="163">
        <v>965867</v>
      </c>
      <c r="G41" s="163">
        <v>1021538</v>
      </c>
      <c r="H41" s="163">
        <v>1035861</v>
      </c>
      <c r="I41" s="164">
        <f t="shared" ref="I41:I48" si="11">IFERROR(H41/G41-1,"-")</f>
        <v>1.4021015370940582E-2</v>
      </c>
      <c r="J41" s="163">
        <f t="shared" si="10"/>
        <v>14323</v>
      </c>
      <c r="K41" s="164">
        <f t="shared" ref="K41:K48" si="12">H41/H$8</f>
        <v>0.11709961845950155</v>
      </c>
      <c r="L41" s="165"/>
    </row>
    <row r="42" spans="1:12" s="56" customFormat="1" x14ac:dyDescent="0.25">
      <c r="A42" s="161"/>
      <c r="B42" s="162" t="s">
        <v>113</v>
      </c>
      <c r="C42" s="163">
        <v>105694</v>
      </c>
      <c r="D42" s="163">
        <v>14862</v>
      </c>
      <c r="E42" s="163">
        <v>79331</v>
      </c>
      <c r="F42" s="163">
        <v>109892</v>
      </c>
      <c r="G42" s="163">
        <v>107729</v>
      </c>
      <c r="H42" s="163">
        <v>100730</v>
      </c>
      <c r="I42" s="164">
        <f t="shared" si="11"/>
        <v>-6.4968578562875412E-2</v>
      </c>
      <c r="J42" s="163">
        <f t="shared" si="10"/>
        <v>-6999</v>
      </c>
      <c r="K42" s="164">
        <f t="shared" si="12"/>
        <v>1.1387092059094406E-2</v>
      </c>
      <c r="L42" s="165"/>
    </row>
    <row r="43" spans="1:12" x14ac:dyDescent="0.25">
      <c r="A43" s="161"/>
      <c r="B43" s="162" t="s">
        <v>116</v>
      </c>
      <c r="C43" s="163">
        <v>43618</v>
      </c>
      <c r="D43" s="163">
        <v>18268</v>
      </c>
      <c r="E43" s="163">
        <v>47219</v>
      </c>
      <c r="F43" s="163">
        <v>59693</v>
      </c>
      <c r="G43" s="163">
        <v>57665</v>
      </c>
      <c r="H43" s="163">
        <v>64943</v>
      </c>
      <c r="I43" s="164">
        <f t="shared" si="11"/>
        <v>0.12621174022370596</v>
      </c>
      <c r="J43" s="163">
        <f t="shared" si="10"/>
        <v>7278</v>
      </c>
      <c r="K43" s="164">
        <f t="shared" si="12"/>
        <v>7.3415260557308454E-3</v>
      </c>
      <c r="L43" s="79"/>
    </row>
    <row r="44" spans="1:12" x14ac:dyDescent="0.25">
      <c r="A44" s="161"/>
      <c r="B44" s="162" t="s">
        <v>123</v>
      </c>
      <c r="C44" s="163">
        <v>87975</v>
      </c>
      <c r="D44" s="163">
        <v>2402</v>
      </c>
      <c r="E44" s="163">
        <v>101958</v>
      </c>
      <c r="F44" s="163">
        <v>109956</v>
      </c>
      <c r="G44" s="163">
        <v>114651</v>
      </c>
      <c r="H44" s="163">
        <v>111116</v>
      </c>
      <c r="I44" s="164">
        <f t="shared" si="11"/>
        <v>-3.083270097949431E-2</v>
      </c>
      <c r="J44" s="163">
        <f t="shared" si="10"/>
        <v>-3535</v>
      </c>
      <c r="K44" s="164">
        <f t="shared" si="12"/>
        <v>1.2561184565058415E-2</v>
      </c>
      <c r="L44" s="79"/>
    </row>
    <row r="45" spans="1:12" x14ac:dyDescent="0.25">
      <c r="A45" s="161"/>
      <c r="B45" s="162" t="s">
        <v>119</v>
      </c>
      <c r="C45" s="163">
        <v>80980</v>
      </c>
      <c r="D45" s="163">
        <v>3688</v>
      </c>
      <c r="E45" s="163">
        <v>73260</v>
      </c>
      <c r="F45" s="163">
        <v>86629</v>
      </c>
      <c r="G45" s="163">
        <v>97595</v>
      </c>
      <c r="H45" s="163">
        <v>84937</v>
      </c>
      <c r="I45" s="164">
        <f t="shared" si="11"/>
        <v>-0.12969926738050108</v>
      </c>
      <c r="J45" s="163">
        <f t="shared" si="10"/>
        <v>-12658</v>
      </c>
      <c r="K45" s="164">
        <f t="shared" si="12"/>
        <v>9.6017615231142814E-3</v>
      </c>
      <c r="L45" s="79"/>
    </row>
    <row r="46" spans="1:12" x14ac:dyDescent="0.25">
      <c r="A46" s="161"/>
      <c r="B46" s="162" t="s">
        <v>128</v>
      </c>
      <c r="C46" s="163">
        <v>85742</v>
      </c>
      <c r="D46" s="163">
        <v>810</v>
      </c>
      <c r="E46" s="163">
        <v>83931</v>
      </c>
      <c r="F46" s="163">
        <v>95084</v>
      </c>
      <c r="G46" s="163">
        <v>91635</v>
      </c>
      <c r="H46" s="163">
        <v>93757</v>
      </c>
      <c r="I46" s="164">
        <f t="shared" si="11"/>
        <v>2.3157090631308996E-2</v>
      </c>
      <c r="J46" s="163">
        <f t="shared" si="10"/>
        <v>2122</v>
      </c>
      <c r="K46" s="164">
        <f t="shared" si="12"/>
        <v>1.0598824483118378E-2</v>
      </c>
      <c r="L46" s="79"/>
    </row>
    <row r="47" spans="1:12" x14ac:dyDescent="0.25">
      <c r="A47" s="161" t="s">
        <v>144</v>
      </c>
      <c r="B47" s="162" t="s">
        <v>131</v>
      </c>
      <c r="C47" s="163">
        <v>138797</v>
      </c>
      <c r="D47" s="163">
        <v>12781</v>
      </c>
      <c r="E47" s="163">
        <v>81744</v>
      </c>
      <c r="F47" s="163">
        <v>102085</v>
      </c>
      <c r="G47" s="163">
        <v>118014</v>
      </c>
      <c r="H47" s="163">
        <v>100638</v>
      </c>
      <c r="I47" s="164">
        <f t="shared" si="11"/>
        <v>-0.14723676851898926</v>
      </c>
      <c r="J47" s="163">
        <f t="shared" si="10"/>
        <v>-17376</v>
      </c>
      <c r="K47" s="164">
        <f t="shared" si="12"/>
        <v>1.137669185588348E-2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579382</v>
      </c>
      <c r="D48" s="168">
        <f t="shared" ref="D48:H48" si="14">D40-SUM(D41:D47)</f>
        <v>89531</v>
      </c>
      <c r="E48" s="168">
        <f t="shared" si="14"/>
        <v>639414</v>
      </c>
      <c r="F48" s="168">
        <f t="shared" si="14"/>
        <v>796422</v>
      </c>
      <c r="G48" s="168">
        <f t="shared" si="14"/>
        <v>821638</v>
      </c>
      <c r="H48" s="168">
        <f t="shared" si="14"/>
        <v>830662</v>
      </c>
      <c r="I48" s="169">
        <f t="shared" si="11"/>
        <v>1.0982938958519428E-2</v>
      </c>
      <c r="J48" s="168">
        <f>H48-G48</f>
        <v>9024</v>
      </c>
      <c r="K48" s="169">
        <f t="shared" si="12"/>
        <v>9.3902756517338218E-2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53738</v>
      </c>
      <c r="D50" s="175">
        <v>8847</v>
      </c>
      <c r="E50" s="175">
        <v>44159</v>
      </c>
      <c r="F50" s="175">
        <v>52432</v>
      </c>
      <c r="G50" s="175">
        <v>60753</v>
      </c>
      <c r="H50" s="175">
        <v>56753</v>
      </c>
      <c r="I50" s="176">
        <f>IFERROR(H50/G50-1,"-")</f>
        <v>-6.5840370022879569E-2</v>
      </c>
      <c r="J50" s="175">
        <f>H50-G50</f>
        <v>-4000</v>
      </c>
      <c r="K50" s="176">
        <f>H50/H$8</f>
        <v>6.415681878584184E-3</v>
      </c>
      <c r="L50" s="79"/>
    </row>
    <row r="51" spans="1:12" x14ac:dyDescent="0.25">
      <c r="A51" s="161" t="s">
        <v>96</v>
      </c>
      <c r="B51" s="158" t="s">
        <v>97</v>
      </c>
      <c r="C51" s="159">
        <v>2905</v>
      </c>
      <c r="D51" s="159">
        <v>1762</v>
      </c>
      <c r="E51" s="159">
        <v>3336</v>
      </c>
      <c r="F51" s="159">
        <v>13100</v>
      </c>
      <c r="G51" s="159">
        <v>8356</v>
      </c>
      <c r="H51" s="159">
        <v>5935</v>
      </c>
      <c r="I51" s="160">
        <f>IFERROR(H51/G51-1,"-")</f>
        <v>-0.28973192915270463</v>
      </c>
      <c r="J51" s="159">
        <f t="shared" ref="J51:J61" si="15">H51-G51</f>
        <v>-2421</v>
      </c>
      <c r="K51" s="160">
        <f>H51/H$8</f>
        <v>6.7092615279187233E-4</v>
      </c>
      <c r="L51" s="79"/>
    </row>
    <row r="52" spans="1:12" x14ac:dyDescent="0.25">
      <c r="A52" s="161" t="s">
        <v>103</v>
      </c>
      <c r="B52" s="162" t="s">
        <v>103</v>
      </c>
      <c r="C52" s="163">
        <v>1316</v>
      </c>
      <c r="D52" s="163">
        <v>1129</v>
      </c>
      <c r="E52" s="163">
        <v>357</v>
      </c>
      <c r="F52" s="163">
        <v>8775</v>
      </c>
      <c r="G52" s="163">
        <v>4224</v>
      </c>
      <c r="H52" s="163">
        <v>2852</v>
      </c>
      <c r="I52" s="164">
        <f>IFERROR(H52/G52-1,"-")</f>
        <v>-0.32481060606060608</v>
      </c>
      <c r="J52" s="163">
        <f t="shared" si="15"/>
        <v>-1372</v>
      </c>
      <c r="K52" s="164">
        <f>H52/H$8</f>
        <v>3.2240629953873969E-4</v>
      </c>
      <c r="L52" s="79"/>
    </row>
    <row r="53" spans="1:12" x14ac:dyDescent="0.25">
      <c r="A53" s="161" t="s">
        <v>100</v>
      </c>
      <c r="B53" s="162" t="s">
        <v>100</v>
      </c>
      <c r="C53" s="163">
        <v>1589</v>
      </c>
      <c r="D53" s="163">
        <v>633</v>
      </c>
      <c r="E53" s="163">
        <v>2979</v>
      </c>
      <c r="F53" s="163">
        <v>4325</v>
      </c>
      <c r="G53" s="163">
        <v>4132</v>
      </c>
      <c r="H53" s="163">
        <v>3083</v>
      </c>
      <c r="I53" s="164">
        <f>IFERROR(H53/G53-1,"-")</f>
        <v>-0.25387221684414329</v>
      </c>
      <c r="J53" s="163">
        <f t="shared" si="15"/>
        <v>-1049</v>
      </c>
      <c r="K53" s="164">
        <f>H53/H$8</f>
        <v>3.4851985325313269E-4</v>
      </c>
      <c r="L53" s="79"/>
    </row>
    <row r="54" spans="1:12" x14ac:dyDescent="0.25">
      <c r="A54" s="161"/>
      <c r="B54" s="158" t="s">
        <v>107</v>
      </c>
      <c r="C54" s="159">
        <v>50833</v>
      </c>
      <c r="D54" s="159">
        <v>7085</v>
      </c>
      <c r="E54" s="159">
        <v>40823</v>
      </c>
      <c r="F54" s="159">
        <v>39332</v>
      </c>
      <c r="G54" s="159">
        <v>52397</v>
      </c>
      <c r="H54" s="159">
        <v>50818</v>
      </c>
      <c r="I54" s="160">
        <f>IFERROR(H54/G54-1,"-")</f>
        <v>-3.0135313090444149E-2</v>
      </c>
      <c r="J54" s="159">
        <f t="shared" si="15"/>
        <v>-1579</v>
      </c>
      <c r="K54" s="160">
        <f>H54/H$8</f>
        <v>5.7447557257923115E-3</v>
      </c>
      <c r="L54" s="79"/>
    </row>
    <row r="55" spans="1:12" s="56" customFormat="1" x14ac:dyDescent="0.25">
      <c r="A55" s="161"/>
      <c r="B55" s="162" t="s">
        <v>110</v>
      </c>
      <c r="C55" s="163">
        <v>18908</v>
      </c>
      <c r="D55" s="163">
        <v>289</v>
      </c>
      <c r="E55" s="163">
        <v>16688</v>
      </c>
      <c r="F55" s="163">
        <v>15137</v>
      </c>
      <c r="G55" s="163">
        <v>17355</v>
      </c>
      <c r="H55" s="163">
        <v>18991</v>
      </c>
      <c r="I55" s="164">
        <f t="shared" ref="I55:I62" si="16">IFERROR(H55/G55-1,"-")</f>
        <v>9.4266781907231367E-2</v>
      </c>
      <c r="J55" s="163">
        <f t="shared" si="15"/>
        <v>1636</v>
      </c>
      <c r="K55" s="164">
        <f t="shared" ref="K55:K62" si="17">H55/H$8</f>
        <v>2.1468506432469163E-3</v>
      </c>
      <c r="L55" s="165"/>
    </row>
    <row r="56" spans="1:12" s="56" customFormat="1" x14ac:dyDescent="0.25">
      <c r="A56" s="161"/>
      <c r="B56" s="162" t="s">
        <v>113</v>
      </c>
      <c r="C56" s="163">
        <v>14632</v>
      </c>
      <c r="D56" s="163">
        <v>3420</v>
      </c>
      <c r="E56" s="163">
        <v>11562</v>
      </c>
      <c r="F56" s="163">
        <v>9322</v>
      </c>
      <c r="G56" s="163">
        <v>15612</v>
      </c>
      <c r="H56" s="163">
        <v>13271</v>
      </c>
      <c r="I56" s="164">
        <f t="shared" si="16"/>
        <v>-0.14994875736612867</v>
      </c>
      <c r="J56" s="163">
        <f t="shared" si="15"/>
        <v>-2341</v>
      </c>
      <c r="K56" s="164">
        <f t="shared" si="17"/>
        <v>1.5002293131762322E-3</v>
      </c>
      <c r="L56" s="165"/>
    </row>
    <row r="57" spans="1:12" x14ac:dyDescent="0.25">
      <c r="A57" s="161"/>
      <c r="B57" s="162" t="s">
        <v>116</v>
      </c>
      <c r="C57" s="163">
        <v>1120</v>
      </c>
      <c r="D57" s="163">
        <v>618</v>
      </c>
      <c r="E57" s="163">
        <v>1342</v>
      </c>
      <c r="F57" s="163">
        <v>2056</v>
      </c>
      <c r="G57" s="163">
        <v>1944</v>
      </c>
      <c r="H57" s="163">
        <v>1498</v>
      </c>
      <c r="I57" s="164">
        <f t="shared" si="16"/>
        <v>-0.22942386831275718</v>
      </c>
      <c r="J57" s="163">
        <f t="shared" si="15"/>
        <v>-446</v>
      </c>
      <c r="K57" s="164">
        <f t="shared" si="17"/>
        <v>1.6934243923879104E-4</v>
      </c>
      <c r="L57" s="79"/>
    </row>
    <row r="58" spans="1:12" x14ac:dyDescent="0.25">
      <c r="A58" s="161"/>
      <c r="B58" s="162" t="s">
        <v>123</v>
      </c>
      <c r="C58" s="163">
        <v>588</v>
      </c>
      <c r="D58" s="163">
        <v>234</v>
      </c>
      <c r="E58" s="163">
        <v>1051</v>
      </c>
      <c r="F58" s="163">
        <v>714</v>
      </c>
      <c r="G58" s="163">
        <v>1776</v>
      </c>
      <c r="H58" s="163">
        <v>1536</v>
      </c>
      <c r="I58" s="164">
        <f t="shared" si="16"/>
        <v>-0.13513513513513509</v>
      </c>
      <c r="J58" s="163">
        <f t="shared" si="15"/>
        <v>-240</v>
      </c>
      <c r="K58" s="164">
        <f t="shared" si="17"/>
        <v>1.7363817534765222E-4</v>
      </c>
      <c r="L58" s="79"/>
    </row>
    <row r="59" spans="1:12" x14ac:dyDescent="0.25">
      <c r="A59" s="161"/>
      <c r="B59" s="162" t="s">
        <v>119</v>
      </c>
      <c r="C59" s="163">
        <v>725</v>
      </c>
      <c r="D59" s="163">
        <v>102</v>
      </c>
      <c r="E59" s="163">
        <v>802</v>
      </c>
      <c r="F59" s="163">
        <v>892</v>
      </c>
      <c r="G59" s="163">
        <v>1189</v>
      </c>
      <c r="H59" s="163">
        <v>962</v>
      </c>
      <c r="I59" s="164">
        <f t="shared" si="16"/>
        <v>-0.19091673675357446</v>
      </c>
      <c r="J59" s="163">
        <f t="shared" si="15"/>
        <v>-227</v>
      </c>
      <c r="K59" s="164">
        <f t="shared" si="17"/>
        <v>1.0874995096643323E-4</v>
      </c>
      <c r="L59" s="79"/>
    </row>
    <row r="60" spans="1:12" x14ac:dyDescent="0.25">
      <c r="A60" s="161"/>
      <c r="B60" s="162" t="s">
        <v>128</v>
      </c>
      <c r="C60" s="163">
        <v>713</v>
      </c>
      <c r="D60" s="163">
        <v>20</v>
      </c>
      <c r="E60" s="163">
        <v>181</v>
      </c>
      <c r="F60" s="163">
        <v>447</v>
      </c>
      <c r="G60" s="163">
        <v>355</v>
      </c>
      <c r="H60" s="163">
        <v>509</v>
      </c>
      <c r="I60" s="164">
        <f t="shared" si="16"/>
        <v>0.43380281690140854</v>
      </c>
      <c r="J60" s="163">
        <f t="shared" si="15"/>
        <v>154</v>
      </c>
      <c r="K60" s="164">
        <f t="shared" si="17"/>
        <v>5.7540254721324858E-5</v>
      </c>
      <c r="L60" s="79"/>
    </row>
    <row r="61" spans="1:12" x14ac:dyDescent="0.25">
      <c r="A61" s="161" t="s">
        <v>144</v>
      </c>
      <c r="B61" s="162" t="s">
        <v>131</v>
      </c>
      <c r="C61" s="163">
        <v>1488</v>
      </c>
      <c r="D61" s="163">
        <v>40</v>
      </c>
      <c r="E61" s="163">
        <v>225</v>
      </c>
      <c r="F61" s="163">
        <v>382</v>
      </c>
      <c r="G61" s="163">
        <v>287</v>
      </c>
      <c r="H61" s="163">
        <v>616</v>
      </c>
      <c r="I61" s="164">
        <f t="shared" si="16"/>
        <v>1.1463414634146343</v>
      </c>
      <c r="J61" s="163">
        <f t="shared" si="15"/>
        <v>329</v>
      </c>
      <c r="K61" s="164">
        <f t="shared" si="17"/>
        <v>6.9636143238381356E-5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12659</v>
      </c>
      <c r="D62" s="168">
        <f t="shared" ref="D62:H62" si="19">D54-SUM(D55:D61)</f>
        <v>2362</v>
      </c>
      <c r="E62" s="168">
        <f t="shared" si="19"/>
        <v>8972</v>
      </c>
      <c r="F62" s="168">
        <f t="shared" si="19"/>
        <v>10382</v>
      </c>
      <c r="G62" s="168">
        <f t="shared" si="19"/>
        <v>13879</v>
      </c>
      <c r="H62" s="168">
        <f t="shared" si="19"/>
        <v>13435</v>
      </c>
      <c r="I62" s="169">
        <f t="shared" si="16"/>
        <v>-3.1990777433532624E-2</v>
      </c>
      <c r="J62" s="168">
        <f>H62-G62</f>
        <v>-444</v>
      </c>
      <c r="K62" s="169">
        <f t="shared" si="17"/>
        <v>1.5187688058565805E-3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148054</v>
      </c>
      <c r="D64" s="175">
        <v>45039</v>
      </c>
      <c r="E64" s="175">
        <v>195589</v>
      </c>
      <c r="F64" s="175">
        <v>344543</v>
      </c>
      <c r="G64" s="175">
        <v>364225</v>
      </c>
      <c r="H64" s="175">
        <v>276788</v>
      </c>
      <c r="I64" s="176">
        <f>IFERROR(H64/G64-1,"-")</f>
        <v>-0.24006314777953186</v>
      </c>
      <c r="J64" s="175">
        <f>H64-G64</f>
        <v>-87437</v>
      </c>
      <c r="K64" s="176">
        <f>H64/H$8</f>
        <v>3.1289689634196594E-2</v>
      </c>
      <c r="L64" s="79"/>
    </row>
    <row r="65" spans="1:12" x14ac:dyDescent="0.25">
      <c r="A65" s="161" t="s">
        <v>96</v>
      </c>
      <c r="B65" s="158" t="s">
        <v>97</v>
      </c>
      <c r="C65" s="159">
        <v>21111</v>
      </c>
      <c r="D65" s="159">
        <v>9901</v>
      </c>
      <c r="E65" s="159">
        <v>25243</v>
      </c>
      <c r="F65" s="159">
        <v>23056</v>
      </c>
      <c r="G65" s="159">
        <v>34333</v>
      </c>
      <c r="H65" s="159">
        <v>26209</v>
      </c>
      <c r="I65" s="160">
        <f>IFERROR(H65/G65-1,"-")</f>
        <v>-0.23662365654035478</v>
      </c>
      <c r="J65" s="159">
        <f t="shared" ref="J65:J75" si="20">H65-G65</f>
        <v>-8124</v>
      </c>
      <c r="K65" s="160">
        <f>H65/H$8</f>
        <v>2.9628144125563916E-3</v>
      </c>
      <c r="L65" s="79"/>
    </row>
    <row r="66" spans="1:12" x14ac:dyDescent="0.25">
      <c r="A66" s="161" t="s">
        <v>103</v>
      </c>
      <c r="B66" s="162" t="s">
        <v>103</v>
      </c>
      <c r="C66" s="163">
        <v>5837</v>
      </c>
      <c r="D66" s="163">
        <v>9552</v>
      </c>
      <c r="E66" s="163">
        <v>13822</v>
      </c>
      <c r="F66" s="163">
        <v>15290</v>
      </c>
      <c r="G66" s="163">
        <v>14354</v>
      </c>
      <c r="H66" s="163">
        <v>6436</v>
      </c>
      <c r="I66" s="164">
        <f>IFERROR(H66/G66-1,"-")</f>
        <v>-0.5516232409084576</v>
      </c>
      <c r="J66" s="163">
        <f t="shared" si="20"/>
        <v>-7918</v>
      </c>
      <c r="K66" s="164">
        <f>H66/H$8</f>
        <v>7.2756204201659491E-4</v>
      </c>
      <c r="L66" s="79"/>
    </row>
    <row r="67" spans="1:12" x14ac:dyDescent="0.25">
      <c r="A67" s="161" t="s">
        <v>100</v>
      </c>
      <c r="B67" s="162" t="s">
        <v>100</v>
      </c>
      <c r="C67" s="163">
        <v>15274</v>
      </c>
      <c r="D67" s="163">
        <v>349</v>
      </c>
      <c r="E67" s="163">
        <v>11421</v>
      </c>
      <c r="F67" s="163">
        <v>7766</v>
      </c>
      <c r="G67" s="163">
        <v>19979</v>
      </c>
      <c r="H67" s="163">
        <v>19773</v>
      </c>
      <c r="I67" s="164">
        <f>IFERROR(H67/G67-1,"-")</f>
        <v>-1.0310826367686099E-2</v>
      </c>
      <c r="J67" s="163">
        <f t="shared" si="20"/>
        <v>-206</v>
      </c>
      <c r="K67" s="164">
        <f>H67/H$8</f>
        <v>2.2352523705397964E-3</v>
      </c>
      <c r="L67" s="79"/>
    </row>
    <row r="68" spans="1:12" x14ac:dyDescent="0.25">
      <c r="A68" s="161"/>
      <c r="B68" s="158" t="s">
        <v>107</v>
      </c>
      <c r="C68" s="159">
        <v>126943</v>
      </c>
      <c r="D68" s="159">
        <v>35138</v>
      </c>
      <c r="E68" s="159">
        <v>170346</v>
      </c>
      <c r="F68" s="159">
        <v>321487</v>
      </c>
      <c r="G68" s="159">
        <v>329892</v>
      </c>
      <c r="H68" s="159">
        <v>250579</v>
      </c>
      <c r="I68" s="160">
        <f>IFERROR(H68/G68-1,"-")</f>
        <v>-0.24042110751397427</v>
      </c>
      <c r="J68" s="159">
        <f t="shared" si="20"/>
        <v>-79313</v>
      </c>
      <c r="K68" s="160">
        <f>H68/H$8</f>
        <v>2.8326875221640201E-2</v>
      </c>
      <c r="L68" s="79"/>
    </row>
    <row r="69" spans="1:12" s="56" customFormat="1" x14ac:dyDescent="0.25">
      <c r="A69" s="161"/>
      <c r="B69" s="162" t="s">
        <v>110</v>
      </c>
      <c r="C69" s="163">
        <v>48594</v>
      </c>
      <c r="D69" s="163">
        <v>345</v>
      </c>
      <c r="E69" s="163">
        <v>59461</v>
      </c>
      <c r="F69" s="163">
        <v>106700</v>
      </c>
      <c r="G69" s="163">
        <v>106979</v>
      </c>
      <c r="H69" s="163">
        <v>103034</v>
      </c>
      <c r="I69" s="164">
        <f t="shared" ref="I69:I76" si="21">IFERROR(H69/G69-1,"-")</f>
        <v>-3.6876396302077952E-2</v>
      </c>
      <c r="J69" s="163">
        <f t="shared" si="20"/>
        <v>-3945</v>
      </c>
      <c r="K69" s="164">
        <f t="shared" ref="K69:K76" si="22">H69/H$8</f>
        <v>1.1647549322115884E-2</v>
      </c>
      <c r="L69" s="165"/>
    </row>
    <row r="70" spans="1:12" s="56" customFormat="1" x14ac:dyDescent="0.25">
      <c r="A70" s="161"/>
      <c r="B70" s="162" t="s">
        <v>113</v>
      </c>
      <c r="C70" s="163">
        <v>16991</v>
      </c>
      <c r="D70" s="163">
        <v>9543</v>
      </c>
      <c r="E70" s="163">
        <v>22427</v>
      </c>
      <c r="F70" s="163">
        <v>22122</v>
      </c>
      <c r="G70" s="163">
        <v>29264</v>
      </c>
      <c r="H70" s="163">
        <v>23956</v>
      </c>
      <c r="I70" s="164">
        <f t="shared" si="21"/>
        <v>-0.1813832695462001</v>
      </c>
      <c r="J70" s="163">
        <f t="shared" si="20"/>
        <v>-5308</v>
      </c>
      <c r="K70" s="164">
        <f t="shared" si="22"/>
        <v>2.7081224795757531E-3</v>
      </c>
      <c r="L70" s="165"/>
    </row>
    <row r="71" spans="1:12" x14ac:dyDescent="0.25">
      <c r="A71" s="161"/>
      <c r="B71" s="162" t="s">
        <v>116</v>
      </c>
      <c r="C71" s="163">
        <v>15594</v>
      </c>
      <c r="D71" s="163">
        <v>2764</v>
      </c>
      <c r="E71" s="163">
        <v>17425</v>
      </c>
      <c r="F71" s="163">
        <v>47715</v>
      </c>
      <c r="G71" s="163">
        <v>35992</v>
      </c>
      <c r="H71" s="163">
        <v>15556</v>
      </c>
      <c r="I71" s="164">
        <f t="shared" si="21"/>
        <v>-0.56779284285396758</v>
      </c>
      <c r="J71" s="163">
        <f t="shared" si="20"/>
        <v>-20436</v>
      </c>
      <c r="K71" s="164">
        <f t="shared" si="22"/>
        <v>1.7585387081432799E-3</v>
      </c>
      <c r="L71" s="79"/>
    </row>
    <row r="72" spans="1:12" x14ac:dyDescent="0.25">
      <c r="A72" s="161"/>
      <c r="B72" s="162" t="s">
        <v>123</v>
      </c>
      <c r="C72" s="163">
        <v>1231</v>
      </c>
      <c r="D72" s="163">
        <v>933</v>
      </c>
      <c r="E72" s="163">
        <v>8563</v>
      </c>
      <c r="F72" s="163">
        <v>6841</v>
      </c>
      <c r="G72" s="163">
        <v>13597</v>
      </c>
      <c r="H72" s="163">
        <v>10508</v>
      </c>
      <c r="I72" s="164">
        <f t="shared" si="21"/>
        <v>-0.22718246672060016</v>
      </c>
      <c r="J72" s="163">
        <f t="shared" si="20"/>
        <v>-3089</v>
      </c>
      <c r="K72" s="164">
        <f t="shared" si="22"/>
        <v>1.1878840797871937E-3</v>
      </c>
      <c r="L72" s="79"/>
    </row>
    <row r="73" spans="1:12" x14ac:dyDescent="0.25">
      <c r="A73" s="161"/>
      <c r="B73" s="162" t="s">
        <v>119</v>
      </c>
      <c r="C73" s="163">
        <v>2635</v>
      </c>
      <c r="D73" s="163">
        <v>4910</v>
      </c>
      <c r="E73" s="163">
        <v>5926</v>
      </c>
      <c r="F73" s="163">
        <v>5026</v>
      </c>
      <c r="G73" s="163">
        <v>7311</v>
      </c>
      <c r="H73" s="163">
        <v>5634</v>
      </c>
      <c r="I73" s="164">
        <f t="shared" si="21"/>
        <v>-0.22938038572014774</v>
      </c>
      <c r="J73" s="163">
        <f t="shared" si="20"/>
        <v>-1677</v>
      </c>
      <c r="K73" s="164">
        <f t="shared" si="22"/>
        <v>6.3689940098220872E-4</v>
      </c>
      <c r="L73" s="79"/>
    </row>
    <row r="74" spans="1:12" x14ac:dyDescent="0.25">
      <c r="A74" s="161"/>
      <c r="B74" s="162" t="s">
        <v>128</v>
      </c>
      <c r="C74" s="163">
        <v>5452</v>
      </c>
      <c r="D74" s="163">
        <v>0</v>
      </c>
      <c r="E74" s="163">
        <v>6675</v>
      </c>
      <c r="F74" s="163">
        <v>21659</v>
      </c>
      <c r="G74" s="163">
        <v>16248</v>
      </c>
      <c r="H74" s="163">
        <v>9141</v>
      </c>
      <c r="I74" s="164">
        <f t="shared" si="21"/>
        <v>-0.4374076809453471</v>
      </c>
      <c r="J74" s="163">
        <f t="shared" si="20"/>
        <v>-7107</v>
      </c>
      <c r="K74" s="164">
        <f t="shared" si="22"/>
        <v>1.0333506255552664E-3</v>
      </c>
      <c r="L74" s="79"/>
    </row>
    <row r="75" spans="1:12" x14ac:dyDescent="0.25">
      <c r="A75" s="161" t="s">
        <v>144</v>
      </c>
      <c r="B75" s="162" t="s">
        <v>131</v>
      </c>
      <c r="C75" s="163">
        <v>4537</v>
      </c>
      <c r="D75" s="163">
        <v>0</v>
      </c>
      <c r="E75" s="163">
        <v>2066</v>
      </c>
      <c r="F75" s="163">
        <v>5459</v>
      </c>
      <c r="G75" s="163">
        <v>8973</v>
      </c>
      <c r="H75" s="163">
        <v>12424</v>
      </c>
      <c r="I75" s="164">
        <f t="shared" si="21"/>
        <v>0.38459823916193026</v>
      </c>
      <c r="J75" s="163">
        <f t="shared" si="20"/>
        <v>3451</v>
      </c>
      <c r="K75" s="164">
        <f t="shared" si="22"/>
        <v>1.4044796162234578E-3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31909</v>
      </c>
      <c r="D76" s="168">
        <f t="shared" ref="D76:H76" si="24">D68-SUM(D69:D75)</f>
        <v>16643</v>
      </c>
      <c r="E76" s="168">
        <f t="shared" si="24"/>
        <v>47803</v>
      </c>
      <c r="F76" s="168">
        <f t="shared" si="24"/>
        <v>105965</v>
      </c>
      <c r="G76" s="168">
        <f t="shared" si="24"/>
        <v>111528</v>
      </c>
      <c r="H76" s="168">
        <f t="shared" si="24"/>
        <v>70326</v>
      </c>
      <c r="I76" s="169">
        <f t="shared" si="21"/>
        <v>-0.36943189154293088</v>
      </c>
      <c r="J76" s="168">
        <f>H76-G76</f>
        <v>-41202</v>
      </c>
      <c r="K76" s="169">
        <f t="shared" si="22"/>
        <v>7.9500509892571555E-3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1142147</v>
      </c>
      <c r="D78" s="175">
        <v>91345</v>
      </c>
      <c r="E78" s="175">
        <v>928655</v>
      </c>
      <c r="F78" s="175">
        <v>1307268</v>
      </c>
      <c r="G78" s="175">
        <v>1458253</v>
      </c>
      <c r="H78" s="175">
        <v>1472865</v>
      </c>
      <c r="I78" s="176">
        <f>IFERROR(H78/G78-1,"-")</f>
        <v>1.0020209113233536E-2</v>
      </c>
      <c r="J78" s="175">
        <f>H78-G78</f>
        <v>14612</v>
      </c>
      <c r="K78" s="176">
        <f>H78/H$8</f>
        <v>0.16650103589415352</v>
      </c>
      <c r="L78" s="79"/>
    </row>
    <row r="79" spans="1:12" x14ac:dyDescent="0.25">
      <c r="A79" s="161" t="s">
        <v>96</v>
      </c>
      <c r="B79" s="158" t="s">
        <v>97</v>
      </c>
      <c r="C79" s="159">
        <v>252645</v>
      </c>
      <c r="D79" s="159">
        <v>24945</v>
      </c>
      <c r="E79" s="159">
        <v>263122</v>
      </c>
      <c r="F79" s="159">
        <v>321995</v>
      </c>
      <c r="G79" s="159">
        <v>279394</v>
      </c>
      <c r="H79" s="159">
        <v>275362</v>
      </c>
      <c r="I79" s="160">
        <f>IFERROR(H79/G79-1,"-")</f>
        <v>-1.4431233312096947E-2</v>
      </c>
      <c r="J79" s="159">
        <f t="shared" ref="J79:J89" si="25">H79-G79</f>
        <v>-4032</v>
      </c>
      <c r="K79" s="160">
        <f>H79/H$8</f>
        <v>3.1128486484427221E-2</v>
      </c>
      <c r="L79" s="79"/>
    </row>
    <row r="80" spans="1:12" x14ac:dyDescent="0.25">
      <c r="A80" s="161" t="s">
        <v>103</v>
      </c>
      <c r="B80" s="162" t="s">
        <v>103</v>
      </c>
      <c r="C80" s="163">
        <v>22000</v>
      </c>
      <c r="D80" s="163">
        <v>11650</v>
      </c>
      <c r="E80" s="163">
        <v>33787</v>
      </c>
      <c r="F80" s="163">
        <v>34913</v>
      </c>
      <c r="G80" s="163">
        <v>30679</v>
      </c>
      <c r="H80" s="163">
        <v>29722</v>
      </c>
      <c r="I80" s="164">
        <f>IFERROR(H80/G80-1,"-")</f>
        <v>-3.1193976335604168E-2</v>
      </c>
      <c r="J80" s="163">
        <f t="shared" si="25"/>
        <v>-957</v>
      </c>
      <c r="K80" s="164">
        <f>H80/H$8</f>
        <v>3.3599439112519005E-3</v>
      </c>
      <c r="L80" s="79"/>
    </row>
    <row r="81" spans="1:12" x14ac:dyDescent="0.25">
      <c r="A81" s="161" t="s">
        <v>100</v>
      </c>
      <c r="B81" s="162" t="s">
        <v>100</v>
      </c>
      <c r="C81" s="163">
        <v>230645</v>
      </c>
      <c r="D81" s="163">
        <v>13295</v>
      </c>
      <c r="E81" s="163">
        <v>229335</v>
      </c>
      <c r="F81" s="163">
        <v>287082</v>
      </c>
      <c r="G81" s="163">
        <v>248715</v>
      </c>
      <c r="H81" s="163">
        <v>245640</v>
      </c>
      <c r="I81" s="164">
        <f>IFERROR(H81/G81-1,"-")</f>
        <v>-1.2363548640009658E-2</v>
      </c>
      <c r="J81" s="163">
        <f t="shared" si="25"/>
        <v>-3075</v>
      </c>
      <c r="K81" s="164">
        <f>H81/H$8</f>
        <v>2.776854257317532E-2</v>
      </c>
      <c r="L81" s="79"/>
    </row>
    <row r="82" spans="1:12" x14ac:dyDescent="0.25">
      <c r="A82" s="161"/>
      <c r="B82" s="158" t="s">
        <v>107</v>
      </c>
      <c r="C82" s="159">
        <v>889502</v>
      </c>
      <c r="D82" s="159">
        <v>66400</v>
      </c>
      <c r="E82" s="159">
        <v>665533</v>
      </c>
      <c r="F82" s="159">
        <v>985273</v>
      </c>
      <c r="G82" s="159">
        <v>1178859</v>
      </c>
      <c r="H82" s="159">
        <v>1197503</v>
      </c>
      <c r="I82" s="160">
        <f>IFERROR(H82/G82-1,"-")</f>
        <v>1.5815292583761131E-2</v>
      </c>
      <c r="J82" s="159">
        <f t="shared" si="25"/>
        <v>18644</v>
      </c>
      <c r="K82" s="160">
        <f>H82/H$8</f>
        <v>0.13537254940972629</v>
      </c>
      <c r="L82" s="79"/>
    </row>
    <row r="83" spans="1:12" s="56" customFormat="1" x14ac:dyDescent="0.25">
      <c r="A83" s="161"/>
      <c r="B83" s="162" t="s">
        <v>110</v>
      </c>
      <c r="C83" s="163">
        <v>132162</v>
      </c>
      <c r="D83" s="163">
        <v>8582</v>
      </c>
      <c r="E83" s="163">
        <v>97067</v>
      </c>
      <c r="F83" s="163">
        <v>154181</v>
      </c>
      <c r="G83" s="163">
        <v>204057</v>
      </c>
      <c r="H83" s="163">
        <v>193676</v>
      </c>
      <c r="I83" s="164">
        <f t="shared" ref="I83:I90" si="26">IFERROR(H83/G83-1,"-")</f>
        <v>-5.08730403759734E-2</v>
      </c>
      <c r="J83" s="163">
        <f t="shared" si="25"/>
        <v>-10381</v>
      </c>
      <c r="K83" s="164">
        <f t="shared" ref="K83:K90" si="27">H83/H$8</f>
        <v>2.1894236489994723E-2</v>
      </c>
      <c r="L83" s="165"/>
    </row>
    <row r="84" spans="1:12" s="56" customFormat="1" x14ac:dyDescent="0.25">
      <c r="A84" s="161"/>
      <c r="B84" s="162" t="s">
        <v>113</v>
      </c>
      <c r="C84" s="163">
        <v>383453</v>
      </c>
      <c r="D84" s="163">
        <v>21653</v>
      </c>
      <c r="E84" s="163">
        <v>265292</v>
      </c>
      <c r="F84" s="163">
        <v>392587</v>
      </c>
      <c r="G84" s="163">
        <v>458386</v>
      </c>
      <c r="H84" s="163">
        <v>444975</v>
      </c>
      <c r="I84" s="164">
        <f t="shared" si="26"/>
        <v>-2.9257001740890853E-2</v>
      </c>
      <c r="J84" s="163">
        <f t="shared" si="25"/>
        <v>-13411</v>
      </c>
      <c r="K84" s="164">
        <f t="shared" si="27"/>
        <v>5.0302504606329138E-2</v>
      </c>
      <c r="L84" s="165"/>
    </row>
    <row r="85" spans="1:12" x14ac:dyDescent="0.25">
      <c r="A85" s="161"/>
      <c r="B85" s="162" t="s">
        <v>116</v>
      </c>
      <c r="C85" s="163">
        <v>35742</v>
      </c>
      <c r="D85" s="163">
        <v>10857</v>
      </c>
      <c r="E85" s="163">
        <v>42718</v>
      </c>
      <c r="F85" s="163">
        <v>62359</v>
      </c>
      <c r="G85" s="163">
        <v>88919</v>
      </c>
      <c r="H85" s="163">
        <v>93899</v>
      </c>
      <c r="I85" s="164">
        <f t="shared" si="26"/>
        <v>5.6006027958029225E-2</v>
      </c>
      <c r="J85" s="163">
        <f t="shared" si="25"/>
        <v>4980</v>
      </c>
      <c r="K85" s="164">
        <f t="shared" si="27"/>
        <v>1.0614876970683071E-2</v>
      </c>
      <c r="L85" s="79"/>
    </row>
    <row r="86" spans="1:12" x14ac:dyDescent="0.25">
      <c r="A86" s="161"/>
      <c r="B86" s="162" t="s">
        <v>123</v>
      </c>
      <c r="C86" s="163">
        <v>10923</v>
      </c>
      <c r="D86" s="163">
        <v>851</v>
      </c>
      <c r="E86" s="163">
        <v>17116</v>
      </c>
      <c r="F86" s="163">
        <v>17218</v>
      </c>
      <c r="G86" s="163">
        <v>23948</v>
      </c>
      <c r="H86" s="163">
        <v>32143</v>
      </c>
      <c r="I86" s="164">
        <f t="shared" si="26"/>
        <v>0.34219976616001335</v>
      </c>
      <c r="J86" s="163">
        <f t="shared" si="25"/>
        <v>8195</v>
      </c>
      <c r="K86" s="164">
        <f t="shared" si="27"/>
        <v>3.6336275196611886E-3</v>
      </c>
      <c r="L86" s="79"/>
    </row>
    <row r="87" spans="1:12" x14ac:dyDescent="0.25">
      <c r="A87" s="161"/>
      <c r="B87" s="162" t="s">
        <v>119</v>
      </c>
      <c r="C87" s="163">
        <v>7617</v>
      </c>
      <c r="D87" s="163">
        <v>603</v>
      </c>
      <c r="E87" s="163">
        <v>8837</v>
      </c>
      <c r="F87" s="163">
        <v>10371</v>
      </c>
      <c r="G87" s="163">
        <v>11406</v>
      </c>
      <c r="H87" s="163">
        <v>14835</v>
      </c>
      <c r="I87" s="164">
        <f t="shared" si="26"/>
        <v>0.30063124671225672</v>
      </c>
      <c r="J87" s="163">
        <f t="shared" si="25"/>
        <v>3429</v>
      </c>
      <c r="K87" s="164">
        <f t="shared" si="27"/>
        <v>1.6770327677619926E-3</v>
      </c>
      <c r="L87" s="79"/>
    </row>
    <row r="88" spans="1:12" x14ac:dyDescent="0.25">
      <c r="A88" s="161"/>
      <c r="B88" s="162" t="s">
        <v>128</v>
      </c>
      <c r="C88" s="163">
        <v>30187</v>
      </c>
      <c r="D88" s="163">
        <v>428</v>
      </c>
      <c r="E88" s="163">
        <v>23756</v>
      </c>
      <c r="F88" s="163">
        <v>40113</v>
      </c>
      <c r="G88" s="163">
        <v>37184</v>
      </c>
      <c r="H88" s="163">
        <v>36824</v>
      </c>
      <c r="I88" s="164">
        <f t="shared" si="26"/>
        <v>-9.6815834767641773E-3</v>
      </c>
      <c r="J88" s="163">
        <f t="shared" si="25"/>
        <v>-360</v>
      </c>
      <c r="K88" s="164">
        <f t="shared" si="27"/>
        <v>4.1627943808606417E-3</v>
      </c>
      <c r="L88" s="79"/>
    </row>
    <row r="89" spans="1:12" x14ac:dyDescent="0.25">
      <c r="A89" s="161" t="s">
        <v>144</v>
      </c>
      <c r="B89" s="162" t="s">
        <v>131</v>
      </c>
      <c r="C89" s="163">
        <v>48638</v>
      </c>
      <c r="D89" s="163">
        <v>1344</v>
      </c>
      <c r="E89" s="163">
        <v>20629</v>
      </c>
      <c r="F89" s="163">
        <v>38294</v>
      </c>
      <c r="G89" s="163">
        <v>42940</v>
      </c>
      <c r="H89" s="163">
        <v>34906</v>
      </c>
      <c r="I89" s="164">
        <f t="shared" si="26"/>
        <v>-0.18709827666511414</v>
      </c>
      <c r="J89" s="163">
        <f t="shared" si="25"/>
        <v>-8034</v>
      </c>
      <c r="K89" s="164">
        <f t="shared" si="27"/>
        <v>3.9459727530502271E-3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240780</v>
      </c>
      <c r="D90" s="168">
        <f t="shared" ref="D90:H90" si="29">D82-SUM(D83:D89)</f>
        <v>22082</v>
      </c>
      <c r="E90" s="168">
        <f t="shared" si="29"/>
        <v>190118</v>
      </c>
      <c r="F90" s="168">
        <f t="shared" si="29"/>
        <v>270150</v>
      </c>
      <c r="G90" s="168">
        <f t="shared" si="29"/>
        <v>312019</v>
      </c>
      <c r="H90" s="168">
        <f t="shared" si="29"/>
        <v>346245</v>
      </c>
      <c r="I90" s="169">
        <f t="shared" si="26"/>
        <v>0.10969203798486626</v>
      </c>
      <c r="J90" s="168">
        <f>H90-G90</f>
        <v>34226</v>
      </c>
      <c r="K90" s="169">
        <f t="shared" si="27"/>
        <v>3.9141503921385316E-2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33659</v>
      </c>
      <c r="D92" s="175">
        <v>10819</v>
      </c>
      <c r="E92" s="175">
        <v>35493</v>
      </c>
      <c r="F92" s="175">
        <v>44207</v>
      </c>
      <c r="G92" s="175">
        <v>45011</v>
      </c>
      <c r="H92" s="175">
        <v>41460</v>
      </c>
      <c r="I92" s="176">
        <f>IFERROR(H92/G92-1,"-")</f>
        <v>-7.8891826442425206E-2</v>
      </c>
      <c r="J92" s="175">
        <f>H92-G92</f>
        <v>-3551</v>
      </c>
      <c r="K92" s="176">
        <f>H92/H$8</f>
        <v>4.6868741861417068E-3</v>
      </c>
      <c r="L92" s="79"/>
    </row>
    <row r="93" spans="1:12" x14ac:dyDescent="0.25">
      <c r="A93" s="161" t="s">
        <v>96</v>
      </c>
      <c r="B93" s="158" t="s">
        <v>97</v>
      </c>
      <c r="C93" s="159">
        <v>13378</v>
      </c>
      <c r="D93" s="159">
        <v>4922</v>
      </c>
      <c r="E93" s="159">
        <v>14795</v>
      </c>
      <c r="F93" s="159">
        <v>17825</v>
      </c>
      <c r="G93" s="159">
        <v>14026</v>
      </c>
      <c r="H93" s="159">
        <v>13493</v>
      </c>
      <c r="I93" s="160">
        <f>IFERROR(H93/G93-1,"-")</f>
        <v>-3.8000855553971147E-2</v>
      </c>
      <c r="J93" s="159">
        <f t="shared" ref="J93:J103" si="30">H93-G93</f>
        <v>-533</v>
      </c>
      <c r="K93" s="160">
        <f>H93/H$8</f>
        <v>1.5253254557069476E-3</v>
      </c>
      <c r="L93" s="79"/>
    </row>
    <row r="94" spans="1:12" x14ac:dyDescent="0.25">
      <c r="A94" s="161" t="s">
        <v>103</v>
      </c>
      <c r="B94" s="162" t="s">
        <v>103</v>
      </c>
      <c r="C94" s="163">
        <v>6425</v>
      </c>
      <c r="D94" s="163">
        <v>2839</v>
      </c>
      <c r="E94" s="163">
        <v>6706</v>
      </c>
      <c r="F94" s="163">
        <v>4103</v>
      </c>
      <c r="G94" s="163">
        <v>3688</v>
      </c>
      <c r="H94" s="163">
        <v>3948</v>
      </c>
      <c r="I94" s="164">
        <f>IFERROR(H94/G94-1,"-")</f>
        <v>7.0498915401301598E-2</v>
      </c>
      <c r="J94" s="163">
        <f t="shared" si="30"/>
        <v>260</v>
      </c>
      <c r="K94" s="164">
        <f>H94/H$8</f>
        <v>4.4630437257326235E-4</v>
      </c>
      <c r="L94" s="79"/>
    </row>
    <row r="95" spans="1:12" x14ac:dyDescent="0.25">
      <c r="A95" s="161" t="s">
        <v>100</v>
      </c>
      <c r="B95" s="162" t="s">
        <v>100</v>
      </c>
      <c r="C95" s="163">
        <v>6953</v>
      </c>
      <c r="D95" s="163">
        <v>2083</v>
      </c>
      <c r="E95" s="163">
        <v>8089</v>
      </c>
      <c r="F95" s="163">
        <v>13722</v>
      </c>
      <c r="G95" s="163">
        <v>10338</v>
      </c>
      <c r="H95" s="163">
        <v>9545</v>
      </c>
      <c r="I95" s="164">
        <f>IFERROR(H95/G95-1,"-")</f>
        <v>-7.6707293480363758E-2</v>
      </c>
      <c r="J95" s="163">
        <f t="shared" si="30"/>
        <v>-793</v>
      </c>
      <c r="K95" s="164">
        <f>H95/H$8</f>
        <v>1.0790210831336852E-3</v>
      </c>
      <c r="L95" s="79"/>
    </row>
    <row r="96" spans="1:12" x14ac:dyDescent="0.25">
      <c r="A96" s="161"/>
      <c r="B96" s="158" t="s">
        <v>107</v>
      </c>
      <c r="C96" s="159">
        <v>20281</v>
      </c>
      <c r="D96" s="159">
        <v>5897</v>
      </c>
      <c r="E96" s="159">
        <v>20698</v>
      </c>
      <c r="F96" s="159">
        <v>26382</v>
      </c>
      <c r="G96" s="159">
        <v>30985</v>
      </c>
      <c r="H96" s="159">
        <v>27967</v>
      </c>
      <c r="I96" s="160">
        <f>IFERROR(H96/G96-1,"-")</f>
        <v>-9.7401968694529661E-2</v>
      </c>
      <c r="J96" s="159">
        <f t="shared" si="30"/>
        <v>-3018</v>
      </c>
      <c r="K96" s="160">
        <f>H96/H$8</f>
        <v>3.1615487304347588E-3</v>
      </c>
      <c r="L96" s="79"/>
    </row>
    <row r="97" spans="1:12" s="56" customFormat="1" x14ac:dyDescent="0.25">
      <c r="A97" s="161"/>
      <c r="B97" s="162" t="s">
        <v>110</v>
      </c>
      <c r="C97" s="163">
        <v>4441</v>
      </c>
      <c r="D97" s="163">
        <v>129</v>
      </c>
      <c r="E97" s="163">
        <v>3423</v>
      </c>
      <c r="F97" s="163">
        <v>5016</v>
      </c>
      <c r="G97" s="163">
        <v>5438</v>
      </c>
      <c r="H97" s="163">
        <v>4339</v>
      </c>
      <c r="I97" s="164">
        <f t="shared" ref="I97:I104" si="31">IFERROR(H97/G97-1,"-")</f>
        <v>-0.20209635895549838</v>
      </c>
      <c r="J97" s="163">
        <f t="shared" si="30"/>
        <v>-1099</v>
      </c>
      <c r="K97" s="164">
        <f t="shared" ref="K97:K104" si="32">H97/H$8</f>
        <v>4.9050523621970246E-4</v>
      </c>
      <c r="L97" s="165"/>
    </row>
    <row r="98" spans="1:12" s="56" customFormat="1" x14ac:dyDescent="0.25">
      <c r="A98" s="161"/>
      <c r="B98" s="162" t="s">
        <v>113</v>
      </c>
      <c r="C98" s="163">
        <v>6467</v>
      </c>
      <c r="D98" s="163">
        <v>1899</v>
      </c>
      <c r="E98" s="163">
        <v>6643</v>
      </c>
      <c r="F98" s="163">
        <v>8511</v>
      </c>
      <c r="G98" s="163">
        <v>10033</v>
      </c>
      <c r="H98" s="163">
        <v>9234</v>
      </c>
      <c r="I98" s="164">
        <f t="shared" si="31"/>
        <v>-7.9637197249078029E-2</v>
      </c>
      <c r="J98" s="163">
        <f t="shared" si="30"/>
        <v>-799</v>
      </c>
      <c r="K98" s="164">
        <f t="shared" si="32"/>
        <v>1.0438638744532686E-3</v>
      </c>
      <c r="L98" s="165"/>
    </row>
    <row r="99" spans="1:12" x14ac:dyDescent="0.25">
      <c r="A99" s="161"/>
      <c r="B99" s="162" t="s">
        <v>116</v>
      </c>
      <c r="C99" s="163">
        <v>2656</v>
      </c>
      <c r="D99" s="163">
        <v>1761</v>
      </c>
      <c r="E99" s="163">
        <v>2579</v>
      </c>
      <c r="F99" s="163">
        <v>3163</v>
      </c>
      <c r="G99" s="163">
        <v>3516</v>
      </c>
      <c r="H99" s="163">
        <v>3310</v>
      </c>
      <c r="I99" s="164">
        <f t="shared" si="31"/>
        <v>-5.8589306029579014E-2</v>
      </c>
      <c r="J99" s="163">
        <f t="shared" si="30"/>
        <v>-206</v>
      </c>
      <c r="K99" s="164">
        <f t="shared" si="32"/>
        <v>3.7418122421922453E-4</v>
      </c>
      <c r="L99" s="79"/>
    </row>
    <row r="100" spans="1:12" x14ac:dyDescent="0.25">
      <c r="A100" s="161"/>
      <c r="B100" s="162" t="s">
        <v>123</v>
      </c>
      <c r="C100" s="163">
        <v>839</v>
      </c>
      <c r="D100" s="163">
        <v>74</v>
      </c>
      <c r="E100" s="163">
        <v>1343</v>
      </c>
      <c r="F100" s="163">
        <v>1581</v>
      </c>
      <c r="G100" s="163">
        <v>1667</v>
      </c>
      <c r="H100" s="163">
        <v>1217</v>
      </c>
      <c r="I100" s="164">
        <f t="shared" si="31"/>
        <v>-0.26994601079784042</v>
      </c>
      <c r="J100" s="163">
        <f t="shared" si="30"/>
        <v>-450</v>
      </c>
      <c r="K100" s="164">
        <f t="shared" si="32"/>
        <v>1.3757660117063331E-4</v>
      </c>
      <c r="L100" s="79"/>
    </row>
    <row r="101" spans="1:12" x14ac:dyDescent="0.25">
      <c r="A101" s="161"/>
      <c r="B101" s="162" t="s">
        <v>119</v>
      </c>
      <c r="C101" s="163">
        <v>294</v>
      </c>
      <c r="D101" s="163">
        <v>186</v>
      </c>
      <c r="E101" s="163">
        <v>741</v>
      </c>
      <c r="F101" s="163">
        <v>605</v>
      </c>
      <c r="G101" s="163">
        <v>985</v>
      </c>
      <c r="H101" s="163">
        <v>1039</v>
      </c>
      <c r="I101" s="164">
        <f t="shared" si="31"/>
        <v>5.4822335025380697E-2</v>
      </c>
      <c r="J101" s="163">
        <f t="shared" si="30"/>
        <v>54</v>
      </c>
      <c r="K101" s="164">
        <f t="shared" si="32"/>
        <v>1.1745446887123091E-4</v>
      </c>
      <c r="L101" s="79"/>
    </row>
    <row r="102" spans="1:12" x14ac:dyDescent="0.25">
      <c r="A102" s="161"/>
      <c r="B102" s="162" t="s">
        <v>128</v>
      </c>
      <c r="C102" s="163">
        <v>565</v>
      </c>
      <c r="D102" s="163">
        <v>17</v>
      </c>
      <c r="E102" s="163">
        <v>478</v>
      </c>
      <c r="F102" s="163">
        <v>189</v>
      </c>
      <c r="G102" s="163">
        <v>369</v>
      </c>
      <c r="H102" s="163">
        <v>238</v>
      </c>
      <c r="I102" s="164">
        <f t="shared" si="31"/>
        <v>-0.3550135501355014</v>
      </c>
      <c r="J102" s="163">
        <f t="shared" si="30"/>
        <v>-131</v>
      </c>
      <c r="K102" s="164">
        <f t="shared" si="32"/>
        <v>2.6904873523920073E-5</v>
      </c>
      <c r="L102" s="79"/>
    </row>
    <row r="103" spans="1:12" x14ac:dyDescent="0.25">
      <c r="A103" s="161" t="s">
        <v>144</v>
      </c>
      <c r="B103" s="162" t="s">
        <v>131</v>
      </c>
      <c r="C103" s="163">
        <v>210</v>
      </c>
      <c r="D103" s="163">
        <v>70</v>
      </c>
      <c r="E103" s="163">
        <v>174</v>
      </c>
      <c r="F103" s="163">
        <v>400</v>
      </c>
      <c r="G103" s="163">
        <v>752</v>
      </c>
      <c r="H103" s="163">
        <v>328</v>
      </c>
      <c r="I103" s="164">
        <f t="shared" si="31"/>
        <v>-0.56382978723404253</v>
      </c>
      <c r="J103" s="163">
        <f t="shared" si="30"/>
        <v>-424</v>
      </c>
      <c r="K103" s="164">
        <f t="shared" si="32"/>
        <v>3.7078985360696567E-5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4809</v>
      </c>
      <c r="D104" s="168">
        <f t="shared" ref="D104:H104" si="34">D96-SUM(D97:D103)</f>
        <v>1761</v>
      </c>
      <c r="E104" s="168">
        <f t="shared" si="34"/>
        <v>5317</v>
      </c>
      <c r="F104" s="168">
        <f t="shared" si="34"/>
        <v>6917</v>
      </c>
      <c r="G104" s="168">
        <f t="shared" si="34"/>
        <v>8225</v>
      </c>
      <c r="H104" s="168">
        <f t="shared" si="34"/>
        <v>8262</v>
      </c>
      <c r="I104" s="169">
        <f t="shared" si="31"/>
        <v>4.4984802431611293E-3</v>
      </c>
      <c r="J104" s="168">
        <f>H104-G104</f>
        <v>37</v>
      </c>
      <c r="K104" s="169">
        <f t="shared" si="32"/>
        <v>9.3398346661608246E-4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248643</v>
      </c>
      <c r="D106" s="175">
        <v>54271</v>
      </c>
      <c r="E106" s="175">
        <v>306345</v>
      </c>
      <c r="F106" s="175">
        <v>315450</v>
      </c>
      <c r="G106" s="175">
        <v>350741</v>
      </c>
      <c r="H106" s="175">
        <v>343323</v>
      </c>
      <c r="I106" s="176">
        <f>IFERROR(H106/G106-1,"-")</f>
        <v>-2.114950918198899E-2</v>
      </c>
      <c r="J106" s="175">
        <f>H106-G106</f>
        <v>-7418</v>
      </c>
      <c r="K106" s="176">
        <f>H106/H$8</f>
        <v>3.8811184423751303E-2</v>
      </c>
      <c r="L106" s="79"/>
    </row>
    <row r="107" spans="1:12" x14ac:dyDescent="0.25">
      <c r="A107" s="161" t="s">
        <v>96</v>
      </c>
      <c r="B107" s="158" t="s">
        <v>97</v>
      </c>
      <c r="C107" s="159">
        <v>42776</v>
      </c>
      <c r="D107" s="159">
        <v>14828</v>
      </c>
      <c r="E107" s="159">
        <v>29442</v>
      </c>
      <c r="F107" s="159">
        <v>39536</v>
      </c>
      <c r="G107" s="159">
        <v>35763</v>
      </c>
      <c r="H107" s="159">
        <v>38292</v>
      </c>
      <c r="I107" s="160">
        <f>IFERROR(H107/G107-1,"-")</f>
        <v>7.0715543997986741E-2</v>
      </c>
      <c r="J107" s="159">
        <f t="shared" ref="J107:J117" si="35">H107-G107</f>
        <v>2529</v>
      </c>
      <c r="K107" s="160">
        <f>H107/H$8</f>
        <v>4.3287454494871742E-3</v>
      </c>
      <c r="L107" s="79"/>
    </row>
    <row r="108" spans="1:12" x14ac:dyDescent="0.25">
      <c r="A108" s="161" t="s">
        <v>103</v>
      </c>
      <c r="B108" s="162" t="s">
        <v>103</v>
      </c>
      <c r="C108" s="163">
        <v>3635</v>
      </c>
      <c r="D108" s="163">
        <v>14473</v>
      </c>
      <c r="E108" s="163">
        <v>13494</v>
      </c>
      <c r="F108" s="163">
        <v>9743</v>
      </c>
      <c r="G108" s="163">
        <v>7916</v>
      </c>
      <c r="H108" s="163">
        <v>11881</v>
      </c>
      <c r="I108" s="164">
        <f>IFERROR(H108/G108-1,"-")</f>
        <v>0.50088428499242044</v>
      </c>
      <c r="J108" s="163">
        <f t="shared" si="35"/>
        <v>3965</v>
      </c>
      <c r="K108" s="164">
        <f>H108/H$8</f>
        <v>1.3430958081415731E-3</v>
      </c>
      <c r="L108" s="79"/>
    </row>
    <row r="109" spans="1:12" x14ac:dyDescent="0.25">
      <c r="A109" s="161" t="s">
        <v>100</v>
      </c>
      <c r="B109" s="162" t="s">
        <v>100</v>
      </c>
      <c r="C109" s="163">
        <v>39141</v>
      </c>
      <c r="D109" s="163">
        <v>355</v>
      </c>
      <c r="E109" s="163">
        <v>15948</v>
      </c>
      <c r="F109" s="163">
        <v>29793</v>
      </c>
      <c r="G109" s="163">
        <v>27847</v>
      </c>
      <c r="H109" s="163">
        <v>26411</v>
      </c>
      <c r="I109" s="164">
        <f>IFERROR(H109/G109-1,"-")</f>
        <v>-5.1567493805436904E-2</v>
      </c>
      <c r="J109" s="163">
        <f t="shared" si="35"/>
        <v>-1436</v>
      </c>
      <c r="K109" s="164">
        <f>H109/H$8</f>
        <v>2.9856496413456007E-3</v>
      </c>
      <c r="L109" s="79"/>
    </row>
    <row r="110" spans="1:12" x14ac:dyDescent="0.25">
      <c r="A110" s="161"/>
      <c r="B110" s="158" t="s">
        <v>107</v>
      </c>
      <c r="C110" s="159">
        <v>205867</v>
      </c>
      <c r="D110" s="159">
        <v>39443</v>
      </c>
      <c r="E110" s="159">
        <v>276903</v>
      </c>
      <c r="F110" s="159">
        <v>275914</v>
      </c>
      <c r="G110" s="159">
        <v>314978</v>
      </c>
      <c r="H110" s="159">
        <v>305031</v>
      </c>
      <c r="I110" s="160">
        <f>IFERROR(H110/G110-1,"-")</f>
        <v>-3.157998336391743E-2</v>
      </c>
      <c r="J110" s="159">
        <f t="shared" si="35"/>
        <v>-9947</v>
      </c>
      <c r="K110" s="160">
        <f>H110/H$8</f>
        <v>3.4482438974264132E-2</v>
      </c>
      <c r="L110" s="79"/>
    </row>
    <row r="111" spans="1:12" s="56" customFormat="1" x14ac:dyDescent="0.25">
      <c r="A111" s="161"/>
      <c r="B111" s="162" t="s">
        <v>110</v>
      </c>
      <c r="C111" s="163">
        <v>117809</v>
      </c>
      <c r="D111" s="163">
        <v>18144</v>
      </c>
      <c r="E111" s="163">
        <v>162740</v>
      </c>
      <c r="F111" s="163">
        <v>160080</v>
      </c>
      <c r="G111" s="163">
        <v>175140</v>
      </c>
      <c r="H111" s="163">
        <v>163395</v>
      </c>
      <c r="I111" s="164">
        <f t="shared" ref="I111:I118" si="36">IFERROR(H111/G111-1,"-")</f>
        <v>-6.7060637204522044E-2</v>
      </c>
      <c r="J111" s="163">
        <f t="shared" si="35"/>
        <v>-11745</v>
      </c>
      <c r="K111" s="164">
        <f t="shared" ref="K111:K118" si="37">H111/H$8</f>
        <v>1.8471100039667732E-2</v>
      </c>
      <c r="L111" s="165"/>
    </row>
    <row r="112" spans="1:12" s="56" customFormat="1" x14ac:dyDescent="0.25">
      <c r="A112" s="161"/>
      <c r="B112" s="162" t="s">
        <v>113</v>
      </c>
      <c r="C112" s="163">
        <v>14803</v>
      </c>
      <c r="D112" s="163">
        <v>6429</v>
      </c>
      <c r="E112" s="163">
        <v>15839</v>
      </c>
      <c r="F112" s="163">
        <v>16705</v>
      </c>
      <c r="G112" s="163">
        <v>17105</v>
      </c>
      <c r="H112" s="163">
        <v>19156</v>
      </c>
      <c r="I112" s="164">
        <f t="shared" si="36"/>
        <v>0.11990646009938621</v>
      </c>
      <c r="J112" s="163">
        <f t="shared" si="35"/>
        <v>2051</v>
      </c>
      <c r="K112" s="164">
        <f t="shared" si="37"/>
        <v>2.1655031816143399E-3</v>
      </c>
      <c r="L112" s="165"/>
    </row>
    <row r="113" spans="1:12" x14ac:dyDescent="0.25">
      <c r="A113" s="161"/>
      <c r="B113" s="162" t="s">
        <v>116</v>
      </c>
      <c r="C113" s="163">
        <v>7410</v>
      </c>
      <c r="D113" s="163">
        <v>7184</v>
      </c>
      <c r="E113" s="163">
        <v>15724</v>
      </c>
      <c r="F113" s="163">
        <v>22256</v>
      </c>
      <c r="G113" s="163">
        <v>15443</v>
      </c>
      <c r="H113" s="163">
        <v>22055</v>
      </c>
      <c r="I113" s="164">
        <f t="shared" si="36"/>
        <v>0.42815515120119141</v>
      </c>
      <c r="J113" s="163">
        <f t="shared" si="35"/>
        <v>6612</v>
      </c>
      <c r="K113" s="164">
        <f t="shared" si="37"/>
        <v>2.4932226284456183E-3</v>
      </c>
      <c r="L113" s="79"/>
    </row>
    <row r="114" spans="1:12" x14ac:dyDescent="0.25">
      <c r="A114" s="161"/>
      <c r="B114" s="162" t="s">
        <v>123</v>
      </c>
      <c r="C114" s="163">
        <v>4179</v>
      </c>
      <c r="D114" s="163">
        <v>241</v>
      </c>
      <c r="E114" s="163">
        <v>13009</v>
      </c>
      <c r="F114" s="163">
        <v>9012</v>
      </c>
      <c r="G114" s="163">
        <v>10809</v>
      </c>
      <c r="H114" s="163">
        <v>11184</v>
      </c>
      <c r="I114" s="164">
        <f t="shared" si="36"/>
        <v>3.4693311129614157E-2</v>
      </c>
      <c r="J114" s="163">
        <f t="shared" si="35"/>
        <v>375</v>
      </c>
      <c r="K114" s="164">
        <f t="shared" si="37"/>
        <v>1.2643029642500929E-3</v>
      </c>
      <c r="L114" s="79"/>
    </row>
    <row r="115" spans="1:12" x14ac:dyDescent="0.25">
      <c r="A115" s="161"/>
      <c r="B115" s="162" t="s">
        <v>119</v>
      </c>
      <c r="C115" s="163">
        <v>5827</v>
      </c>
      <c r="D115" s="163">
        <v>973</v>
      </c>
      <c r="E115" s="163">
        <v>10988</v>
      </c>
      <c r="F115" s="163">
        <v>10657</v>
      </c>
      <c r="G115" s="163">
        <v>9911</v>
      </c>
      <c r="H115" s="163">
        <v>10032</v>
      </c>
      <c r="I115" s="164">
        <f t="shared" si="36"/>
        <v>1.2208657047724669E-2</v>
      </c>
      <c r="J115" s="163">
        <f t="shared" si="35"/>
        <v>121</v>
      </c>
      <c r="K115" s="164">
        <f t="shared" si="37"/>
        <v>1.1340743327393535E-3</v>
      </c>
      <c r="L115" s="79"/>
    </row>
    <row r="116" spans="1:12" x14ac:dyDescent="0.25">
      <c r="A116" s="161"/>
      <c r="B116" s="162" t="s">
        <v>128</v>
      </c>
      <c r="C116" s="163">
        <v>2277</v>
      </c>
      <c r="D116" s="163">
        <v>0</v>
      </c>
      <c r="E116" s="163">
        <v>2746</v>
      </c>
      <c r="F116" s="163">
        <v>4614</v>
      </c>
      <c r="G116" s="163">
        <v>8592</v>
      </c>
      <c r="H116" s="163">
        <v>4530</v>
      </c>
      <c r="I116" s="164">
        <f t="shared" si="36"/>
        <v>-0.4727653631284916</v>
      </c>
      <c r="J116" s="163">
        <f t="shared" si="35"/>
        <v>-4062</v>
      </c>
      <c r="K116" s="164">
        <f t="shared" si="37"/>
        <v>5.1209696245108375E-4</v>
      </c>
      <c r="L116" s="79"/>
    </row>
    <row r="117" spans="1:12" x14ac:dyDescent="0.25">
      <c r="A117" s="161" t="s">
        <v>144</v>
      </c>
      <c r="B117" s="162" t="s">
        <v>131</v>
      </c>
      <c r="C117" s="163">
        <v>7210</v>
      </c>
      <c r="D117" s="163">
        <v>0</v>
      </c>
      <c r="E117" s="163">
        <v>3981</v>
      </c>
      <c r="F117" s="163">
        <v>3983</v>
      </c>
      <c r="G117" s="163">
        <v>7689</v>
      </c>
      <c r="H117" s="163">
        <v>4154</v>
      </c>
      <c r="I117" s="164">
        <f t="shared" si="36"/>
        <v>-0.45974769150734818</v>
      </c>
      <c r="J117" s="163">
        <f t="shared" si="35"/>
        <v>-3535</v>
      </c>
      <c r="K117" s="164">
        <f t="shared" si="37"/>
        <v>4.69591784110773E-4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46352</v>
      </c>
      <c r="D118" s="168">
        <f t="shared" ref="D118:H118" si="39">D110-SUM(D111:D117)</f>
        <v>6472</v>
      </c>
      <c r="E118" s="168">
        <f t="shared" si="39"/>
        <v>51876</v>
      </c>
      <c r="F118" s="168">
        <f t="shared" si="39"/>
        <v>48607</v>
      </c>
      <c r="G118" s="168">
        <f t="shared" si="39"/>
        <v>70289</v>
      </c>
      <c r="H118" s="168">
        <f t="shared" si="39"/>
        <v>70525</v>
      </c>
      <c r="I118" s="169">
        <f t="shared" si="36"/>
        <v>3.3575666178207175E-3</v>
      </c>
      <c r="J118" s="168">
        <f>H118-G118</f>
        <v>236</v>
      </c>
      <c r="K118" s="169">
        <f t="shared" si="37"/>
        <v>7.9725470809851387E-3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118261</v>
      </c>
      <c r="D120" s="175">
        <v>46539</v>
      </c>
      <c r="E120" s="175">
        <v>129077</v>
      </c>
      <c r="F120" s="175">
        <v>170126</v>
      </c>
      <c r="G120" s="175">
        <v>177251</v>
      </c>
      <c r="H120" s="175">
        <v>166467</v>
      </c>
      <c r="I120" s="176">
        <f>IFERROR(H120/G120-1,"-")</f>
        <v>-6.0840277346813298E-2</v>
      </c>
      <c r="J120" s="175">
        <f>H120-G120</f>
        <v>-10784</v>
      </c>
      <c r="K120" s="176">
        <f>H120/H$8</f>
        <v>1.8818376390363035E-2</v>
      </c>
      <c r="L120" s="79"/>
    </row>
    <row r="121" spans="1:12" x14ac:dyDescent="0.25">
      <c r="A121" s="161" t="s">
        <v>96</v>
      </c>
      <c r="B121" s="158" t="s">
        <v>97</v>
      </c>
      <c r="C121" s="159">
        <v>50965</v>
      </c>
      <c r="D121" s="159">
        <v>26296</v>
      </c>
      <c r="E121" s="159">
        <v>55267</v>
      </c>
      <c r="F121" s="159">
        <v>75433</v>
      </c>
      <c r="G121" s="159">
        <v>75281</v>
      </c>
      <c r="H121" s="159">
        <v>77894</v>
      </c>
      <c r="I121" s="160">
        <f>IFERROR(H121/G121-1,"-")</f>
        <v>3.4709953374689517E-2</v>
      </c>
      <c r="J121" s="159">
        <f t="shared" ref="J121:J131" si="40">H121-G121</f>
        <v>2613</v>
      </c>
      <c r="K121" s="160">
        <f>H121/H$8</f>
        <v>8.8055807490429842E-3</v>
      </c>
      <c r="L121" s="79"/>
    </row>
    <row r="122" spans="1:12" x14ac:dyDescent="0.25">
      <c r="A122" s="161" t="s">
        <v>103</v>
      </c>
      <c r="B122" s="162" t="s">
        <v>103</v>
      </c>
      <c r="C122" s="163">
        <v>23473</v>
      </c>
      <c r="D122" s="163">
        <v>12361</v>
      </c>
      <c r="E122" s="163">
        <v>22365</v>
      </c>
      <c r="F122" s="163">
        <v>31669</v>
      </c>
      <c r="G122" s="163">
        <v>29809</v>
      </c>
      <c r="H122" s="163">
        <v>31667</v>
      </c>
      <c r="I122" s="164">
        <f>IFERROR(H122/G122-1,"-")</f>
        <v>6.2330168740984293E-2</v>
      </c>
      <c r="J122" s="163">
        <f t="shared" si="40"/>
        <v>1858</v>
      </c>
      <c r="K122" s="164">
        <f>H122/H$8</f>
        <v>3.5798177726133482E-3</v>
      </c>
      <c r="L122" s="79"/>
    </row>
    <row r="123" spans="1:12" x14ac:dyDescent="0.25">
      <c r="A123" s="161" t="s">
        <v>100</v>
      </c>
      <c r="B123" s="162" t="s">
        <v>100</v>
      </c>
      <c r="C123" s="163">
        <v>27492</v>
      </c>
      <c r="D123" s="163">
        <v>13935</v>
      </c>
      <c r="E123" s="163">
        <v>32902</v>
      </c>
      <c r="F123" s="163">
        <v>43764</v>
      </c>
      <c r="G123" s="163">
        <v>45472</v>
      </c>
      <c r="H123" s="163">
        <v>46227</v>
      </c>
      <c r="I123" s="164">
        <f>IFERROR(H123/G123-1,"-")</f>
        <v>1.660362420830408E-2</v>
      </c>
      <c r="J123" s="163">
        <f t="shared" si="40"/>
        <v>755</v>
      </c>
      <c r="K123" s="164">
        <f>H123/H$8</f>
        <v>5.2257629764296352E-3</v>
      </c>
      <c r="L123" s="79"/>
    </row>
    <row r="124" spans="1:12" x14ac:dyDescent="0.25">
      <c r="A124" s="161"/>
      <c r="B124" s="158" t="s">
        <v>107</v>
      </c>
      <c r="C124" s="159">
        <v>67296</v>
      </c>
      <c r="D124" s="159">
        <v>20243</v>
      </c>
      <c r="E124" s="159">
        <v>73810</v>
      </c>
      <c r="F124" s="159">
        <v>94693</v>
      </c>
      <c r="G124" s="159">
        <v>101970</v>
      </c>
      <c r="H124" s="159">
        <v>88573</v>
      </c>
      <c r="I124" s="160">
        <f>IFERROR(H124/G124-1,"-")</f>
        <v>-0.13138177895459446</v>
      </c>
      <c r="J124" s="159">
        <f t="shared" si="40"/>
        <v>-13397</v>
      </c>
      <c r="K124" s="160">
        <f>H124/H$8</f>
        <v>1.0012795641320052E-2</v>
      </c>
      <c r="L124" s="79"/>
    </row>
    <row r="125" spans="1:12" s="56" customFormat="1" x14ac:dyDescent="0.25">
      <c r="A125" s="161"/>
      <c r="B125" s="162" t="s">
        <v>110</v>
      </c>
      <c r="C125" s="163">
        <v>8916</v>
      </c>
      <c r="D125" s="163">
        <v>887</v>
      </c>
      <c r="E125" s="163">
        <v>10760</v>
      </c>
      <c r="F125" s="163">
        <v>11768</v>
      </c>
      <c r="G125" s="163">
        <v>15016</v>
      </c>
      <c r="H125" s="163">
        <v>11654</v>
      </c>
      <c r="I125" s="164">
        <f t="shared" ref="I125:I132" si="41">IFERROR(H125/G125-1,"-")</f>
        <v>-0.22389451251997872</v>
      </c>
      <c r="J125" s="163">
        <f t="shared" si="40"/>
        <v>-3362</v>
      </c>
      <c r="K125" s="164">
        <f t="shared" ref="K125:K132" si="42">H125/H$8</f>
        <v>1.3174344371754811E-3</v>
      </c>
      <c r="L125" s="165"/>
    </row>
    <row r="126" spans="1:12" s="56" customFormat="1" x14ac:dyDescent="0.25">
      <c r="A126" s="161"/>
      <c r="B126" s="162" t="s">
        <v>113</v>
      </c>
      <c r="C126" s="163">
        <v>8926</v>
      </c>
      <c r="D126" s="163">
        <v>2092</v>
      </c>
      <c r="E126" s="163">
        <v>9836</v>
      </c>
      <c r="F126" s="163">
        <v>16609</v>
      </c>
      <c r="G126" s="163">
        <v>16423</v>
      </c>
      <c r="H126" s="163">
        <v>15670</v>
      </c>
      <c r="I126" s="164">
        <f t="shared" si="41"/>
        <v>-4.5850331851671422E-2</v>
      </c>
      <c r="J126" s="163">
        <f t="shared" si="40"/>
        <v>-753</v>
      </c>
      <c r="K126" s="164">
        <f t="shared" si="42"/>
        <v>1.7714259164698636E-3</v>
      </c>
      <c r="L126" s="165"/>
    </row>
    <row r="127" spans="1:12" x14ac:dyDescent="0.25">
      <c r="A127" s="161"/>
      <c r="B127" s="162" t="s">
        <v>116</v>
      </c>
      <c r="C127" s="163">
        <v>4918</v>
      </c>
      <c r="D127" s="163">
        <v>2314</v>
      </c>
      <c r="E127" s="163">
        <v>6760</v>
      </c>
      <c r="F127" s="163">
        <v>8485</v>
      </c>
      <c r="G127" s="163">
        <v>8176</v>
      </c>
      <c r="H127" s="163">
        <v>6726</v>
      </c>
      <c r="I127" s="164">
        <f t="shared" si="41"/>
        <v>-0.17734833659491189</v>
      </c>
      <c r="J127" s="163">
        <f t="shared" si="40"/>
        <v>-1450</v>
      </c>
      <c r="K127" s="164">
        <f t="shared" si="42"/>
        <v>7.6034529126843022E-4</v>
      </c>
      <c r="L127" s="79"/>
    </row>
    <row r="128" spans="1:12" x14ac:dyDescent="0.25">
      <c r="A128" s="161"/>
      <c r="B128" s="162" t="s">
        <v>123</v>
      </c>
      <c r="C128" s="163">
        <v>1311</v>
      </c>
      <c r="D128" s="163">
        <v>258</v>
      </c>
      <c r="E128" s="163">
        <v>2043</v>
      </c>
      <c r="F128" s="163">
        <v>2131</v>
      </c>
      <c r="G128" s="163">
        <v>2365</v>
      </c>
      <c r="H128" s="163">
        <v>2648</v>
      </c>
      <c r="I128" s="164">
        <f t="shared" si="41"/>
        <v>0.11966173361522192</v>
      </c>
      <c r="J128" s="163">
        <f t="shared" si="40"/>
        <v>283</v>
      </c>
      <c r="K128" s="164">
        <f t="shared" si="42"/>
        <v>2.9934497937537962E-4</v>
      </c>
      <c r="L128" s="79"/>
    </row>
    <row r="129" spans="1:12" x14ac:dyDescent="0.25">
      <c r="A129" s="161"/>
      <c r="B129" s="162" t="s">
        <v>119</v>
      </c>
      <c r="C129" s="163">
        <v>1120</v>
      </c>
      <c r="D129" s="163">
        <v>206</v>
      </c>
      <c r="E129" s="163">
        <v>1414</v>
      </c>
      <c r="F129" s="163">
        <v>1985</v>
      </c>
      <c r="G129" s="163">
        <v>1905</v>
      </c>
      <c r="H129" s="163">
        <v>1916</v>
      </c>
      <c r="I129" s="164">
        <f t="shared" si="41"/>
        <v>5.7742782152230276E-3</v>
      </c>
      <c r="J129" s="163">
        <f t="shared" si="40"/>
        <v>11</v>
      </c>
      <c r="K129" s="164">
        <f t="shared" si="42"/>
        <v>2.165955364362641E-4</v>
      </c>
      <c r="L129" s="79"/>
    </row>
    <row r="130" spans="1:12" x14ac:dyDescent="0.25">
      <c r="A130" s="161"/>
      <c r="B130" s="162" t="s">
        <v>128</v>
      </c>
      <c r="C130" s="163">
        <v>1580</v>
      </c>
      <c r="D130" s="163">
        <v>17</v>
      </c>
      <c r="E130" s="163">
        <v>1030</v>
      </c>
      <c r="F130" s="163">
        <v>1458</v>
      </c>
      <c r="G130" s="163">
        <v>2029</v>
      </c>
      <c r="H130" s="163">
        <v>1386</v>
      </c>
      <c r="I130" s="164">
        <f t="shared" si="41"/>
        <v>-0.31690487925086253</v>
      </c>
      <c r="J130" s="163">
        <f t="shared" si="40"/>
        <v>-643</v>
      </c>
      <c r="K130" s="164">
        <f t="shared" si="42"/>
        <v>1.5668132228635807E-4</v>
      </c>
      <c r="L130" s="79"/>
    </row>
    <row r="131" spans="1:12" x14ac:dyDescent="0.25">
      <c r="A131" s="161" t="s">
        <v>144</v>
      </c>
      <c r="B131" s="162" t="s">
        <v>131</v>
      </c>
      <c r="C131" s="163">
        <v>1898</v>
      </c>
      <c r="D131" s="163">
        <v>97</v>
      </c>
      <c r="E131" s="163">
        <v>1508</v>
      </c>
      <c r="F131" s="163">
        <v>2237</v>
      </c>
      <c r="G131" s="163">
        <v>2387</v>
      </c>
      <c r="H131" s="163">
        <v>2166</v>
      </c>
      <c r="I131" s="164">
        <f t="shared" si="41"/>
        <v>-9.2584834520318404E-2</v>
      </c>
      <c r="J131" s="163">
        <f t="shared" si="40"/>
        <v>-221</v>
      </c>
      <c r="K131" s="164">
        <f t="shared" si="42"/>
        <v>2.4485695820508771E-4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38627</v>
      </c>
      <c r="D132" s="168">
        <f t="shared" ref="D132:H132" si="44">D124-SUM(D125:D131)</f>
        <v>14372</v>
      </c>
      <c r="E132" s="168">
        <f t="shared" si="44"/>
        <v>40459</v>
      </c>
      <c r="F132" s="168">
        <f t="shared" si="44"/>
        <v>50020</v>
      </c>
      <c r="G132" s="168">
        <f t="shared" si="44"/>
        <v>53669</v>
      </c>
      <c r="H132" s="168">
        <f t="shared" si="44"/>
        <v>46407</v>
      </c>
      <c r="I132" s="169">
        <f t="shared" si="41"/>
        <v>-0.1353108871042874</v>
      </c>
      <c r="J132" s="168">
        <f>H132-G132</f>
        <v>-7262</v>
      </c>
      <c r="K132" s="169">
        <f t="shared" si="42"/>
        <v>5.2461112001031878E-3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412691</v>
      </c>
      <c r="D134" s="175">
        <v>67123</v>
      </c>
      <c r="E134" s="175">
        <v>405065</v>
      </c>
      <c r="F134" s="175">
        <v>466428</v>
      </c>
      <c r="G134" s="175">
        <v>517037</v>
      </c>
      <c r="H134" s="175">
        <v>504513</v>
      </c>
      <c r="I134" s="176">
        <f>IFERROR(H134/G134-1,"-")</f>
        <v>-2.4222637838297811E-2</v>
      </c>
      <c r="J134" s="175">
        <f>H134-G134</f>
        <v>-12524</v>
      </c>
      <c r="K134" s="176">
        <f>H134/H$8</f>
        <v>5.7033018723418011E-2</v>
      </c>
      <c r="L134" s="79"/>
    </row>
    <row r="135" spans="1:12" x14ac:dyDescent="0.25">
      <c r="A135" s="161" t="s">
        <v>96</v>
      </c>
      <c r="B135" s="158" t="s">
        <v>97</v>
      </c>
      <c r="C135" s="159">
        <v>9152</v>
      </c>
      <c r="D135" s="159">
        <v>21091</v>
      </c>
      <c r="E135" s="159">
        <v>13089</v>
      </c>
      <c r="F135" s="159">
        <v>18760</v>
      </c>
      <c r="G135" s="159">
        <v>15334</v>
      </c>
      <c r="H135" s="159">
        <v>10158</v>
      </c>
      <c r="I135" s="160">
        <f>IFERROR(H135/G135-1,"-")</f>
        <v>-0.33755054128081385</v>
      </c>
      <c r="J135" s="159">
        <f t="shared" ref="J135:J145" si="45">H135-G135</f>
        <v>-5176</v>
      </c>
      <c r="K135" s="160">
        <f>H135/H$8</f>
        <v>1.1483180893108408E-3</v>
      </c>
      <c r="L135" s="79"/>
    </row>
    <row r="136" spans="1:12" x14ac:dyDescent="0.25">
      <c r="A136" s="161" t="s">
        <v>103</v>
      </c>
      <c r="B136" s="162" t="s">
        <v>103</v>
      </c>
      <c r="C136" s="163">
        <v>5032</v>
      </c>
      <c r="D136" s="163">
        <v>16237</v>
      </c>
      <c r="E136" s="163">
        <v>5330</v>
      </c>
      <c r="F136" s="163">
        <v>9693</v>
      </c>
      <c r="G136" s="163">
        <v>7636</v>
      </c>
      <c r="H136" s="163">
        <v>1972</v>
      </c>
      <c r="I136" s="164">
        <f>IFERROR(H136/G136-1,"-")</f>
        <v>-0.74174960712414872</v>
      </c>
      <c r="J136" s="163">
        <f t="shared" si="45"/>
        <v>-5664</v>
      </c>
      <c r="K136" s="164">
        <f>H136/H$8</f>
        <v>2.229260949124806E-4</v>
      </c>
      <c r="L136" s="79"/>
    </row>
    <row r="137" spans="1:12" x14ac:dyDescent="0.25">
      <c r="A137" s="161" t="s">
        <v>100</v>
      </c>
      <c r="B137" s="162" t="s">
        <v>100</v>
      </c>
      <c r="C137" s="163">
        <v>4120</v>
      </c>
      <c r="D137" s="163">
        <v>4854</v>
      </c>
      <c r="E137" s="163">
        <v>7759</v>
      </c>
      <c r="F137" s="163">
        <v>9067</v>
      </c>
      <c r="G137" s="163">
        <v>7698</v>
      </c>
      <c r="H137" s="163">
        <v>8186</v>
      </c>
      <c r="I137" s="164">
        <f>IFERROR(H137/G137-1,"-")</f>
        <v>6.3393089114055501E-2</v>
      </c>
      <c r="J137" s="163">
        <f t="shared" si="45"/>
        <v>488</v>
      </c>
      <c r="K137" s="164">
        <f>H137/H$8</f>
        <v>9.2539199439836011E-4</v>
      </c>
      <c r="L137" s="79"/>
    </row>
    <row r="138" spans="1:12" x14ac:dyDescent="0.25">
      <c r="A138" s="161"/>
      <c r="B138" s="158" t="s">
        <v>107</v>
      </c>
      <c r="C138" s="159">
        <v>403539</v>
      </c>
      <c r="D138" s="159">
        <v>46032</v>
      </c>
      <c r="E138" s="159">
        <v>391976</v>
      </c>
      <c r="F138" s="159">
        <v>447668</v>
      </c>
      <c r="G138" s="159">
        <v>501703</v>
      </c>
      <c r="H138" s="159">
        <v>494355</v>
      </c>
      <c r="I138" s="160">
        <f>IFERROR(H138/G138-1,"-")</f>
        <v>-1.4646115331181986E-2</v>
      </c>
      <c r="J138" s="159">
        <f t="shared" si="45"/>
        <v>-7348</v>
      </c>
      <c r="K138" s="160">
        <f>H138/H$8</f>
        <v>5.5884700634107172E-2</v>
      </c>
      <c r="L138" s="79"/>
    </row>
    <row r="139" spans="1:12" s="56" customFormat="1" x14ac:dyDescent="0.25">
      <c r="A139" s="161"/>
      <c r="B139" s="162" t="s">
        <v>110</v>
      </c>
      <c r="C139" s="163">
        <v>198194</v>
      </c>
      <c r="D139" s="163">
        <v>1366</v>
      </c>
      <c r="E139" s="163">
        <v>154462</v>
      </c>
      <c r="F139" s="163">
        <v>163749</v>
      </c>
      <c r="G139" s="163">
        <v>197265</v>
      </c>
      <c r="H139" s="163">
        <v>210913</v>
      </c>
      <c r="I139" s="164">
        <f t="shared" ref="I139:I146" si="46">IFERROR(H139/G139-1,"-")</f>
        <v>6.9186120193648115E-2</v>
      </c>
      <c r="J139" s="163">
        <f t="shared" si="45"/>
        <v>13648</v>
      </c>
      <c r="K139" s="164">
        <f t="shared" ref="K139:K146" si="47">H139/H$8</f>
        <v>2.3842804998111571E-2</v>
      </c>
      <c r="L139" s="165"/>
    </row>
    <row r="140" spans="1:12" s="56" customFormat="1" x14ac:dyDescent="0.25">
      <c r="A140" s="161"/>
      <c r="B140" s="162" t="s">
        <v>113</v>
      </c>
      <c r="C140" s="163">
        <v>25529</v>
      </c>
      <c r="D140" s="163">
        <v>5443</v>
      </c>
      <c r="E140" s="163">
        <v>31116</v>
      </c>
      <c r="F140" s="163">
        <v>46246</v>
      </c>
      <c r="G140" s="163">
        <v>61189</v>
      </c>
      <c r="H140" s="163">
        <v>49587</v>
      </c>
      <c r="I140" s="164">
        <f t="shared" si="46"/>
        <v>-0.18960924349147723</v>
      </c>
      <c r="J140" s="163">
        <f t="shared" si="45"/>
        <v>-11602</v>
      </c>
      <c r="K140" s="164">
        <f t="shared" si="47"/>
        <v>5.605596485002624E-3</v>
      </c>
      <c r="L140" s="165"/>
    </row>
    <row r="141" spans="1:12" x14ac:dyDescent="0.25">
      <c r="A141" s="161"/>
      <c r="B141" s="162" t="s">
        <v>116</v>
      </c>
      <c r="C141" s="163">
        <v>22867</v>
      </c>
      <c r="D141" s="163">
        <v>15112</v>
      </c>
      <c r="E141" s="163">
        <v>39312</v>
      </c>
      <c r="F141" s="163">
        <v>37174</v>
      </c>
      <c r="G141" s="163">
        <v>41835</v>
      </c>
      <c r="H141" s="163">
        <v>39167</v>
      </c>
      <c r="I141" s="164">
        <f t="shared" si="46"/>
        <v>-6.3774351619457437E-2</v>
      </c>
      <c r="J141" s="163">
        <f t="shared" si="45"/>
        <v>-2668</v>
      </c>
      <c r="K141" s="164">
        <f t="shared" si="47"/>
        <v>4.4276604256780561E-3</v>
      </c>
      <c r="L141" s="79"/>
    </row>
    <row r="142" spans="1:12" x14ac:dyDescent="0.25">
      <c r="A142" s="161"/>
      <c r="B142" s="162" t="s">
        <v>123</v>
      </c>
      <c r="C142" s="163">
        <v>5400</v>
      </c>
      <c r="D142" s="163">
        <v>414</v>
      </c>
      <c r="E142" s="163">
        <v>13123</v>
      </c>
      <c r="F142" s="163">
        <v>14400</v>
      </c>
      <c r="G142" s="163">
        <v>16946</v>
      </c>
      <c r="H142" s="163">
        <v>12998</v>
      </c>
      <c r="I142" s="164">
        <f t="shared" si="46"/>
        <v>-0.2329753334120146</v>
      </c>
      <c r="J142" s="163">
        <f t="shared" si="45"/>
        <v>-3948</v>
      </c>
      <c r="K142" s="164">
        <f t="shared" si="47"/>
        <v>1.4693678406046769E-3</v>
      </c>
      <c r="L142" s="79"/>
    </row>
    <row r="143" spans="1:12" x14ac:dyDescent="0.25">
      <c r="A143" s="161"/>
      <c r="B143" s="162" t="s">
        <v>119</v>
      </c>
      <c r="C143" s="163">
        <v>6566</v>
      </c>
      <c r="D143" s="163">
        <v>1364</v>
      </c>
      <c r="E143" s="163">
        <v>8269</v>
      </c>
      <c r="F143" s="163">
        <v>9450</v>
      </c>
      <c r="G143" s="163">
        <v>11398</v>
      </c>
      <c r="H143" s="163">
        <v>7700</v>
      </c>
      <c r="I143" s="164">
        <f t="shared" si="46"/>
        <v>-0.32444288471661697</v>
      </c>
      <c r="J143" s="163">
        <f t="shared" si="45"/>
        <v>-3698</v>
      </c>
      <c r="K143" s="164">
        <f t="shared" si="47"/>
        <v>8.7045179047976699E-4</v>
      </c>
      <c r="L143" s="79"/>
    </row>
    <row r="144" spans="1:12" x14ac:dyDescent="0.25">
      <c r="A144" s="161"/>
      <c r="B144" s="162" t="s">
        <v>128</v>
      </c>
      <c r="C144" s="163">
        <v>15280</v>
      </c>
      <c r="D144" s="163">
        <v>134</v>
      </c>
      <c r="E144" s="163">
        <v>10956</v>
      </c>
      <c r="F144" s="163">
        <v>16546</v>
      </c>
      <c r="G144" s="163">
        <v>14500</v>
      </c>
      <c r="H144" s="163">
        <v>14876</v>
      </c>
      <c r="I144" s="164">
        <f t="shared" si="46"/>
        <v>2.5931034482758575E-2</v>
      </c>
      <c r="J144" s="163">
        <f t="shared" si="45"/>
        <v>376</v>
      </c>
      <c r="K144" s="164">
        <f t="shared" si="47"/>
        <v>1.6816676409320797E-3</v>
      </c>
      <c r="L144" s="79"/>
    </row>
    <row r="145" spans="1:12" x14ac:dyDescent="0.25">
      <c r="A145" s="161" t="s">
        <v>144</v>
      </c>
      <c r="B145" s="162" t="s">
        <v>131</v>
      </c>
      <c r="C145" s="163">
        <v>28780</v>
      </c>
      <c r="D145" s="163">
        <v>160</v>
      </c>
      <c r="E145" s="163">
        <v>4985</v>
      </c>
      <c r="F145" s="163">
        <v>9968</v>
      </c>
      <c r="G145" s="163">
        <v>9453</v>
      </c>
      <c r="H145" s="163">
        <v>7629</v>
      </c>
      <c r="I145" s="164">
        <f t="shared" si="46"/>
        <v>-0.19295461758172006</v>
      </c>
      <c r="J145" s="163">
        <f t="shared" si="45"/>
        <v>-1824</v>
      </c>
      <c r="K145" s="164">
        <f t="shared" si="47"/>
        <v>8.6242554669742116E-4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100923</v>
      </c>
      <c r="D146" s="168">
        <f t="shared" ref="D146:H146" si="49">D138-SUM(D139:D145)</f>
        <v>22039</v>
      </c>
      <c r="E146" s="168">
        <f t="shared" si="49"/>
        <v>129753</v>
      </c>
      <c r="F146" s="168">
        <f t="shared" si="49"/>
        <v>150135</v>
      </c>
      <c r="G146" s="168">
        <f t="shared" si="49"/>
        <v>149117</v>
      </c>
      <c r="H146" s="168">
        <f t="shared" si="49"/>
        <v>151485</v>
      </c>
      <c r="I146" s="169">
        <f t="shared" si="46"/>
        <v>1.5880147803402744E-2</v>
      </c>
      <c r="J146" s="168">
        <f>H146-G146</f>
        <v>2368</v>
      </c>
      <c r="K146" s="169">
        <f t="shared" si="47"/>
        <v>1.7124725906600975E-2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167308</v>
      </c>
      <c r="D148" s="175">
        <v>28475</v>
      </c>
      <c r="E148" s="175">
        <v>149426</v>
      </c>
      <c r="F148" s="175">
        <v>227946</v>
      </c>
      <c r="G148" s="175">
        <v>204052</v>
      </c>
      <c r="H148" s="175">
        <v>192630</v>
      </c>
      <c r="I148" s="176">
        <f>IFERROR(H148/G148-1,"-")</f>
        <v>-5.5975927704702721E-2</v>
      </c>
      <c r="J148" s="175">
        <f>H148-G148</f>
        <v>-11422</v>
      </c>
      <c r="K148" s="176">
        <f>H148/H$8</f>
        <v>2.1775990701313964E-2</v>
      </c>
      <c r="L148" s="79"/>
    </row>
    <row r="149" spans="1:12" x14ac:dyDescent="0.25">
      <c r="A149" s="161" t="s">
        <v>96</v>
      </c>
      <c r="B149" s="158" t="s">
        <v>97</v>
      </c>
      <c r="C149" s="159">
        <v>54412</v>
      </c>
      <c r="D149" s="159">
        <v>14283</v>
      </c>
      <c r="E149" s="159">
        <v>50823</v>
      </c>
      <c r="F149" s="159">
        <v>74273</v>
      </c>
      <c r="G149" s="159">
        <v>62612</v>
      </c>
      <c r="H149" s="159">
        <v>57060</v>
      </c>
      <c r="I149" s="160">
        <f>IFERROR(H149/G149-1,"-")</f>
        <v>-8.8673097808726786E-2</v>
      </c>
      <c r="J149" s="159">
        <f t="shared" ref="J149:J159" si="50">H149-G149</f>
        <v>-5552</v>
      </c>
      <c r="K149" s="160">
        <f>H149/H$8</f>
        <v>6.4503869045162993E-3</v>
      </c>
      <c r="L149" s="79"/>
    </row>
    <row r="150" spans="1:12" x14ac:dyDescent="0.25">
      <c r="A150" s="161" t="s">
        <v>103</v>
      </c>
      <c r="B150" s="162" t="s">
        <v>103</v>
      </c>
      <c r="C150" s="163">
        <v>21621</v>
      </c>
      <c r="D150" s="163">
        <v>12642</v>
      </c>
      <c r="E150" s="163">
        <v>30959</v>
      </c>
      <c r="F150" s="163">
        <v>51202</v>
      </c>
      <c r="G150" s="163">
        <v>45715</v>
      </c>
      <c r="H150" s="163">
        <v>39172</v>
      </c>
      <c r="I150" s="164">
        <f>IFERROR(H150/G150-1,"-")</f>
        <v>-0.1431258886579897</v>
      </c>
      <c r="J150" s="163">
        <f t="shared" si="50"/>
        <v>-6543</v>
      </c>
      <c r="K150" s="164">
        <f>H150/H$8</f>
        <v>4.4282256541134327E-3</v>
      </c>
      <c r="L150" s="79"/>
    </row>
    <row r="151" spans="1:12" x14ac:dyDescent="0.25">
      <c r="A151" s="161" t="s">
        <v>100</v>
      </c>
      <c r="B151" s="162" t="s">
        <v>100</v>
      </c>
      <c r="C151" s="163">
        <v>32791</v>
      </c>
      <c r="D151" s="163">
        <v>1641</v>
      </c>
      <c r="E151" s="163">
        <v>19864</v>
      </c>
      <c r="F151" s="163">
        <v>23071</v>
      </c>
      <c r="G151" s="163">
        <v>16897</v>
      </c>
      <c r="H151" s="163">
        <v>17888</v>
      </c>
      <c r="I151" s="164">
        <f>IFERROR(H151/G151-1,"-")</f>
        <v>5.8649464401964835E-2</v>
      </c>
      <c r="J151" s="163">
        <f t="shared" si="50"/>
        <v>991</v>
      </c>
      <c r="K151" s="164">
        <f>H151/H$8</f>
        <v>2.0221612504028666E-3</v>
      </c>
      <c r="L151" s="79"/>
    </row>
    <row r="152" spans="1:12" x14ac:dyDescent="0.25">
      <c r="A152" s="161"/>
      <c r="B152" s="158" t="s">
        <v>107</v>
      </c>
      <c r="C152" s="159">
        <v>112896</v>
      </c>
      <c r="D152" s="159">
        <v>14192</v>
      </c>
      <c r="E152" s="159">
        <v>98603</v>
      </c>
      <c r="F152" s="159">
        <v>153673</v>
      </c>
      <c r="G152" s="159">
        <v>141440</v>
      </c>
      <c r="H152" s="159">
        <v>135570</v>
      </c>
      <c r="I152" s="160">
        <f>IFERROR(H152/G152-1,"-")</f>
        <v>-4.1501696832579205E-2</v>
      </c>
      <c r="J152" s="159">
        <f t="shared" si="50"/>
        <v>-5870</v>
      </c>
      <c r="K152" s="160">
        <f>H152/H$8</f>
        <v>1.5325603796797664E-2</v>
      </c>
      <c r="L152" s="79"/>
    </row>
    <row r="153" spans="1:12" s="56" customFormat="1" x14ac:dyDescent="0.25">
      <c r="A153" s="161"/>
      <c r="B153" s="162" t="s">
        <v>110</v>
      </c>
      <c r="C153" s="163">
        <v>26513</v>
      </c>
      <c r="D153" s="163">
        <v>294</v>
      </c>
      <c r="E153" s="163">
        <v>34411</v>
      </c>
      <c r="F153" s="163">
        <v>58039</v>
      </c>
      <c r="G153" s="163">
        <v>46927</v>
      </c>
      <c r="H153" s="163">
        <v>27573</v>
      </c>
      <c r="I153" s="164">
        <f t="shared" ref="I153:I160" si="51">IFERROR(H153/G153-1,"-")</f>
        <v>-0.41242781341232126</v>
      </c>
      <c r="J153" s="163">
        <f t="shared" si="50"/>
        <v>-19354</v>
      </c>
      <c r="K153" s="164">
        <f t="shared" ref="K153:K160" si="52">H153/H$8</f>
        <v>3.1170087297270931E-3</v>
      </c>
      <c r="L153" s="165"/>
    </row>
    <row r="154" spans="1:12" s="56" customFormat="1" x14ac:dyDescent="0.25">
      <c r="A154" s="161"/>
      <c r="B154" s="162" t="s">
        <v>113</v>
      </c>
      <c r="C154" s="163">
        <v>44172</v>
      </c>
      <c r="D154" s="163">
        <v>5777</v>
      </c>
      <c r="E154" s="163">
        <v>30022</v>
      </c>
      <c r="F154" s="163">
        <v>38366</v>
      </c>
      <c r="G154" s="163">
        <v>40158</v>
      </c>
      <c r="H154" s="163">
        <v>36009</v>
      </c>
      <c r="I154" s="164">
        <f t="shared" si="51"/>
        <v>-0.10331689825190493</v>
      </c>
      <c r="J154" s="163">
        <f t="shared" si="50"/>
        <v>-4149</v>
      </c>
      <c r="K154" s="164">
        <f t="shared" si="52"/>
        <v>4.0706621458942768E-3</v>
      </c>
      <c r="L154" s="165"/>
    </row>
    <row r="155" spans="1:12" x14ac:dyDescent="0.25">
      <c r="A155" s="161"/>
      <c r="B155" s="162" t="s">
        <v>116</v>
      </c>
      <c r="C155" s="163">
        <v>11693</v>
      </c>
      <c r="D155" s="163">
        <v>2715</v>
      </c>
      <c r="E155" s="163">
        <v>8262</v>
      </c>
      <c r="F155" s="163">
        <v>17860</v>
      </c>
      <c r="G155" s="163">
        <v>12200</v>
      </c>
      <c r="H155" s="163">
        <v>31684</v>
      </c>
      <c r="I155" s="164">
        <f t="shared" si="51"/>
        <v>1.5970491803278688</v>
      </c>
      <c r="J155" s="163">
        <f t="shared" si="50"/>
        <v>19484</v>
      </c>
      <c r="K155" s="164">
        <f t="shared" si="52"/>
        <v>3.5817395492936284E-3</v>
      </c>
      <c r="L155" s="79"/>
    </row>
    <row r="156" spans="1:12" x14ac:dyDescent="0.25">
      <c r="A156" s="161"/>
      <c r="B156" s="162" t="s">
        <v>123</v>
      </c>
      <c r="C156" s="163">
        <v>2314</v>
      </c>
      <c r="D156" s="163">
        <v>514</v>
      </c>
      <c r="E156" s="163">
        <v>1986</v>
      </c>
      <c r="F156" s="163">
        <v>3586</v>
      </c>
      <c r="G156" s="163">
        <v>4631</v>
      </c>
      <c r="H156" s="163">
        <v>4481</v>
      </c>
      <c r="I156" s="164">
        <f t="shared" si="51"/>
        <v>-3.2390412437918403E-2</v>
      </c>
      <c r="J156" s="163">
        <f t="shared" si="50"/>
        <v>-150</v>
      </c>
      <c r="K156" s="164">
        <f t="shared" si="52"/>
        <v>5.0655772378439433E-4</v>
      </c>
      <c r="L156" s="79"/>
    </row>
    <row r="157" spans="1:12" x14ac:dyDescent="0.25">
      <c r="A157" s="161"/>
      <c r="B157" s="162" t="s">
        <v>119</v>
      </c>
      <c r="C157" s="163">
        <v>5589</v>
      </c>
      <c r="D157" s="163">
        <v>637</v>
      </c>
      <c r="E157" s="163">
        <v>6022</v>
      </c>
      <c r="F157" s="163">
        <v>7863</v>
      </c>
      <c r="G157" s="163">
        <v>5076</v>
      </c>
      <c r="H157" s="163">
        <v>5360</v>
      </c>
      <c r="I157" s="164">
        <f t="shared" si="51"/>
        <v>5.594956658786443E-2</v>
      </c>
      <c r="J157" s="163">
        <f t="shared" si="50"/>
        <v>284</v>
      </c>
      <c r="K157" s="164">
        <f t="shared" si="52"/>
        <v>6.0592488272357813E-4</v>
      </c>
      <c r="L157" s="79"/>
    </row>
    <row r="158" spans="1:12" x14ac:dyDescent="0.25">
      <c r="A158" s="161"/>
      <c r="B158" s="162" t="s">
        <v>128</v>
      </c>
      <c r="C158" s="163">
        <v>2769</v>
      </c>
      <c r="D158" s="163">
        <v>94</v>
      </c>
      <c r="E158" s="163">
        <v>1071</v>
      </c>
      <c r="F158" s="163">
        <v>2255</v>
      </c>
      <c r="G158" s="163">
        <v>1912</v>
      </c>
      <c r="H158" s="163">
        <v>1496</v>
      </c>
      <c r="I158" s="164">
        <f t="shared" si="51"/>
        <v>-0.21757322175732219</v>
      </c>
      <c r="J158" s="163">
        <f t="shared" si="50"/>
        <v>-416</v>
      </c>
      <c r="K158" s="164">
        <f t="shared" si="52"/>
        <v>1.6911634786464044E-4</v>
      </c>
      <c r="L158" s="79"/>
    </row>
    <row r="159" spans="1:12" x14ac:dyDescent="0.25">
      <c r="A159" s="161" t="s">
        <v>144</v>
      </c>
      <c r="B159" s="162" t="s">
        <v>131</v>
      </c>
      <c r="C159" s="163">
        <v>3726</v>
      </c>
      <c r="D159" s="163">
        <v>46</v>
      </c>
      <c r="E159" s="163">
        <v>2248</v>
      </c>
      <c r="F159" s="163">
        <v>3483</v>
      </c>
      <c r="G159" s="163">
        <v>3488</v>
      </c>
      <c r="H159" s="163">
        <v>2329</v>
      </c>
      <c r="I159" s="164">
        <f t="shared" si="51"/>
        <v>-0.33228211009174313</v>
      </c>
      <c r="J159" s="163">
        <f t="shared" si="50"/>
        <v>-1159</v>
      </c>
      <c r="K159" s="164">
        <f t="shared" si="52"/>
        <v>2.6328340519836071E-4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16120</v>
      </c>
      <c r="D160" s="168">
        <f t="shared" ref="D160:H160" si="54">D152-SUM(D153:D159)</f>
        <v>4115</v>
      </c>
      <c r="E160" s="168">
        <f t="shared" si="54"/>
        <v>14581</v>
      </c>
      <c r="F160" s="168">
        <f t="shared" si="54"/>
        <v>22221</v>
      </c>
      <c r="G160" s="168">
        <f t="shared" si="54"/>
        <v>27048</v>
      </c>
      <c r="H160" s="168">
        <f t="shared" si="54"/>
        <v>26638</v>
      </c>
      <c r="I160" s="169">
        <f t="shared" si="51"/>
        <v>-1.5158237207926639E-2</v>
      </c>
      <c r="J160" s="168">
        <f>H160-G160</f>
        <v>-410</v>
      </c>
      <c r="K160" s="169">
        <f t="shared" si="52"/>
        <v>3.0113110123116929E-3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031AA-CC91-4AAE-A4F4-FAF3A7D85AA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4E37-3C8B-4E2B-9725-6767607AB32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0BE1C-9062-445B-AEB0-C6D76392DE1B}">
  <sheetPr>
    <tabColor theme="8" tint="0.59999389629810485"/>
  </sheetPr>
  <dimension ref="B1:P220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2" t="s">
        <v>42</v>
      </c>
      <c r="C7" s="275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3"/>
      <c r="C8" s="276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3"/>
      <c r="C9" s="276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3"/>
      <c r="C10" s="276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3"/>
      <c r="C11" s="276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3"/>
      <c r="C12" s="276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3"/>
      <c r="C13" s="276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3"/>
      <c r="C14" s="276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3"/>
      <c r="C15" s="276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3"/>
      <c r="C16" s="276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3"/>
      <c r="C17" s="277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3"/>
      <c r="C18" s="278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3"/>
      <c r="C19" s="279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3"/>
      <c r="C20" s="279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3"/>
      <c r="C21" s="279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3"/>
      <c r="C22" s="279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3"/>
      <c r="C23" s="279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3"/>
      <c r="C24" s="279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3"/>
      <c r="C25" s="279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3"/>
      <c r="C26" s="279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3"/>
      <c r="C27" s="279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3"/>
      <c r="C28" s="280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3"/>
      <c r="C29" s="275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3"/>
      <c r="C30" s="276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3"/>
      <c r="C31" s="276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3"/>
      <c r="C32" s="276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3"/>
      <c r="C33" s="276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3"/>
      <c r="C34" s="276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3"/>
      <c r="C35" s="276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3"/>
      <c r="C36" s="276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3"/>
      <c r="C37" s="276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3"/>
      <c r="C38" s="276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3"/>
      <c r="C39" s="277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3"/>
      <c r="C40" s="288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3"/>
      <c r="C41" s="289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3"/>
      <c r="C42" s="289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3"/>
      <c r="C43" s="289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3"/>
      <c r="C44" s="289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3"/>
      <c r="C45" s="289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3"/>
      <c r="C46" s="289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3"/>
      <c r="C47" s="289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3"/>
      <c r="C48" s="289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3"/>
      <c r="C49" s="289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3"/>
      <c r="C50" s="290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3"/>
      <c r="C51" s="281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3"/>
      <c r="C52" s="282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3"/>
      <c r="C53" s="282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3"/>
      <c r="C54" s="282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3"/>
      <c r="C55" s="282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3"/>
      <c r="C56" s="282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3"/>
      <c r="C57" s="282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3"/>
      <c r="C58" s="282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3"/>
      <c r="C59" s="282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3"/>
      <c r="C60" s="282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3"/>
      <c r="C61" s="283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3"/>
      <c r="C62" s="284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3"/>
      <c r="C63" s="285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3"/>
      <c r="C64" s="285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3"/>
      <c r="C65" s="285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3"/>
      <c r="C66" s="285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3"/>
      <c r="C67" s="285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3"/>
      <c r="C68" s="285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3"/>
      <c r="C69" s="285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3"/>
      <c r="C70" s="285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3"/>
      <c r="C71" s="285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4"/>
      <c r="C72" s="286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47"/>
    </row>
    <row r="74" spans="2:12" x14ac:dyDescent="0.25">
      <c r="B74" s="270" t="s">
        <v>55</v>
      </c>
      <c r="C74" s="270"/>
      <c r="D74" s="270"/>
      <c r="E74" s="270"/>
      <c r="F74" s="270"/>
      <c r="G74" s="270"/>
      <c r="H74" s="270"/>
      <c r="I74" s="270"/>
      <c r="J74" s="270"/>
      <c r="K74" s="270"/>
    </row>
    <row r="76" spans="2:12" x14ac:dyDescent="0.25">
      <c r="B76" s="56"/>
    </row>
    <row r="77" spans="2:12" ht="21.75" customHeight="1" thickBot="1" x14ac:dyDescent="0.3">
      <c r="B77" s="271" t="s">
        <v>56</v>
      </c>
      <c r="C77" s="271"/>
      <c r="D77" s="271"/>
      <c r="E77" s="271"/>
      <c r="F77" s="271"/>
      <c r="G77" s="271"/>
      <c r="H77" s="271"/>
      <c r="I77" s="271"/>
      <c r="J77" s="271"/>
      <c r="K77" s="271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2" t="s">
        <v>42</v>
      </c>
      <c r="C80" s="275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3"/>
      <c r="C81" s="276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3"/>
      <c r="C82" s="276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3"/>
      <c r="C83" s="276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3"/>
      <c r="C84" s="276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3"/>
      <c r="C85" s="276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3"/>
      <c r="C86" s="276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3"/>
      <c r="C87" s="276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3"/>
      <c r="C88" s="276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3"/>
      <c r="C89" s="276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3"/>
      <c r="C90" s="277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3"/>
      <c r="C91" s="278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3"/>
      <c r="C92" s="279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3"/>
      <c r="C93" s="279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3"/>
      <c r="C94" s="279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3"/>
      <c r="C95" s="279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3"/>
      <c r="C96" s="279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3"/>
      <c r="C97" s="279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3"/>
      <c r="C98" s="279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3"/>
      <c r="C99" s="279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3"/>
      <c r="C100" s="279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3"/>
      <c r="C101" s="280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3"/>
      <c r="C102" s="275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3"/>
      <c r="C103" s="276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3"/>
      <c r="C104" s="276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3"/>
      <c r="C105" s="276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3"/>
      <c r="C106" s="276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3"/>
      <c r="C107" s="276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3"/>
      <c r="C108" s="276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3"/>
      <c r="C109" s="276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3"/>
      <c r="C110" s="276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3"/>
      <c r="C111" s="276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3"/>
      <c r="C112" s="277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3"/>
      <c r="C113" s="278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3"/>
      <c r="C114" s="279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3"/>
      <c r="C115" s="279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3"/>
      <c r="C116" s="279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3"/>
      <c r="C117" s="279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3"/>
      <c r="C118" s="279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3"/>
      <c r="C119" s="279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3"/>
      <c r="C120" s="279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3"/>
      <c r="C121" s="279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3"/>
      <c r="C122" s="279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3"/>
      <c r="C123" s="280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3"/>
      <c r="C124" s="281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3"/>
      <c r="C125" s="282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3"/>
      <c r="C126" s="282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3"/>
      <c r="C127" s="282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3"/>
      <c r="C128" s="282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3"/>
      <c r="C129" s="282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3"/>
      <c r="C130" s="282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3"/>
      <c r="C131" s="282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3"/>
      <c r="C132" s="282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3"/>
      <c r="C133" s="282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3"/>
      <c r="C134" s="283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3"/>
      <c r="C135" s="284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3"/>
      <c r="C136" s="279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3"/>
      <c r="C137" s="279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3"/>
      <c r="C138" s="279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3"/>
      <c r="C139" s="279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3"/>
      <c r="C140" s="279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3"/>
      <c r="C141" s="279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3"/>
      <c r="C142" s="279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3"/>
      <c r="C143" s="279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3"/>
      <c r="C144" s="279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4"/>
      <c r="C145" s="280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47"/>
    </row>
    <row r="147" spans="2:12" x14ac:dyDescent="0.25">
      <c r="B147" s="270" t="s">
        <v>55</v>
      </c>
      <c r="C147" s="270"/>
      <c r="D147" s="270"/>
      <c r="E147" s="270"/>
      <c r="F147" s="270"/>
      <c r="G147" s="270"/>
      <c r="H147" s="270"/>
      <c r="I147" s="270"/>
      <c r="J147" s="270"/>
      <c r="K147" s="270"/>
    </row>
    <row r="148" spans="2:12" x14ac:dyDescent="0.25">
      <c r="B148" s="60"/>
    </row>
    <row r="150" spans="2:12" ht="21.75" thickBot="1" x14ac:dyDescent="0.3">
      <c r="B150" s="271" t="s">
        <v>56</v>
      </c>
      <c r="C150" s="271"/>
      <c r="D150" s="271"/>
      <c r="E150" s="271"/>
      <c r="F150" s="271"/>
      <c r="G150" s="271"/>
      <c r="H150" s="271"/>
      <c r="I150" s="271"/>
      <c r="J150" s="271"/>
      <c r="K150" s="271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2" t="s">
        <v>42</v>
      </c>
      <c r="C153" s="275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3"/>
      <c r="C154" s="276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3"/>
      <c r="C155" s="276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3"/>
      <c r="C156" s="276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3"/>
      <c r="C157" s="276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3"/>
      <c r="C158" s="276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3"/>
      <c r="C159" s="276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3"/>
      <c r="C160" s="276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3"/>
      <c r="C161" s="276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3"/>
      <c r="C162" s="276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3"/>
      <c r="C163" s="277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3"/>
      <c r="C164" s="278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3"/>
      <c r="C165" s="279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3"/>
      <c r="C166" s="279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3"/>
      <c r="C167" s="279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3"/>
      <c r="C168" s="279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3"/>
      <c r="C169" s="279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3"/>
      <c r="C170" s="279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3"/>
      <c r="C171" s="279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3"/>
      <c r="C172" s="279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3"/>
      <c r="C173" s="279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3"/>
      <c r="C174" s="280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3"/>
      <c r="C175" s="275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3"/>
      <c r="C176" s="276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3"/>
      <c r="C177" s="276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3"/>
      <c r="C178" s="276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3"/>
      <c r="C179" s="276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3"/>
      <c r="C180" s="276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3"/>
      <c r="C181" s="276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3"/>
      <c r="C182" s="276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3"/>
      <c r="C183" s="276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3"/>
      <c r="C184" s="276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3"/>
      <c r="C185" s="277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3"/>
      <c r="C186" s="278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3"/>
      <c r="C187" s="279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3"/>
      <c r="C188" s="279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3"/>
      <c r="C189" s="279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3"/>
      <c r="C190" s="279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3"/>
      <c r="C191" s="279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3"/>
      <c r="C192" s="279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3"/>
      <c r="C193" s="279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3"/>
      <c r="C194" s="279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3"/>
      <c r="C195" s="279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3"/>
      <c r="C196" s="280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3"/>
      <c r="C197" s="281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3"/>
      <c r="C198" s="282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3"/>
      <c r="C199" s="282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3"/>
      <c r="C200" s="282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3"/>
      <c r="C201" s="282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3"/>
      <c r="C202" s="282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3"/>
      <c r="C203" s="282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3"/>
      <c r="C204" s="282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3"/>
      <c r="C205" s="282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3"/>
      <c r="C206" s="282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3"/>
      <c r="C207" s="283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3"/>
      <c r="C208" s="284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3"/>
      <c r="C209" s="279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3"/>
      <c r="C210" s="279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3"/>
      <c r="C211" s="279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3"/>
      <c r="C212" s="279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3"/>
      <c r="C213" s="279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3"/>
      <c r="C214" s="279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3"/>
      <c r="C215" s="279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3"/>
      <c r="C216" s="279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3"/>
      <c r="C217" s="279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4"/>
      <c r="C218" s="280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47"/>
    </row>
    <row r="220" spans="2:12" x14ac:dyDescent="0.25">
      <c r="B220" s="270" t="s">
        <v>55</v>
      </c>
      <c r="C220" s="270"/>
      <c r="D220" s="270"/>
      <c r="E220" s="270"/>
      <c r="F220" s="270"/>
      <c r="G220" s="270"/>
      <c r="H220" s="270"/>
      <c r="I220" s="270"/>
      <c r="J220" s="270"/>
      <c r="K220" s="270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D2F71-EFD5-47EF-AE4D-23FD5FBD6D89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227</v>
      </c>
      <c r="E1" t="s">
        <v>227</v>
      </c>
      <c r="G1" t="s">
        <v>227</v>
      </c>
    </row>
    <row r="4" spans="1:15" ht="48.75" customHeight="1" thickBot="1" x14ac:dyDescent="0.3">
      <c r="B4" s="271" t="s">
        <v>284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2.6174716182412929</v>
      </c>
      <c r="D9" s="187">
        <v>-1.8024564964814083E-2</v>
      </c>
      <c r="E9" s="186">
        <v>2.4109947643979059</v>
      </c>
      <c r="F9" s="187">
        <f t="shared" ref="F9:J21" si="0">IFERROR(E9-C9,"-")</f>
        <v>-0.20647685384338699</v>
      </c>
      <c r="G9" s="186">
        <v>3.2322086759285513</v>
      </c>
      <c r="H9" s="187">
        <f t="shared" si="0"/>
        <v>0.82121391153064538</v>
      </c>
      <c r="I9" s="186">
        <v>2.6628942486085343</v>
      </c>
      <c r="J9" s="187">
        <f t="shared" si="0"/>
        <v>-0.56931442732001702</v>
      </c>
      <c r="K9" s="186">
        <v>2.7949012842629863</v>
      </c>
      <c r="L9" s="187">
        <f t="shared" ref="L9:L21" si="1">IFERROR(K9-I9,"-")</f>
        <v>0.13200703565445204</v>
      </c>
      <c r="M9" s="186">
        <v>2.6840519676143852</v>
      </c>
      <c r="N9" s="187">
        <f t="shared" ref="N9:N11" si="2">IFERROR(M9-K9,"-")</f>
        <v>-0.11084931664860109</v>
      </c>
    </row>
    <row r="10" spans="1:15" x14ac:dyDescent="0.25">
      <c r="A10" s="1" t="s">
        <v>72</v>
      </c>
      <c r="B10" s="116" t="s">
        <v>73</v>
      </c>
      <c r="C10" s="186">
        <v>2.6762455682030231</v>
      </c>
      <c r="D10" s="187">
        <v>-4.9792932303562409E-2</v>
      </c>
      <c r="E10" s="186">
        <v>2.2361010830324908</v>
      </c>
      <c r="F10" s="187">
        <f t="shared" si="0"/>
        <v>-0.44014448517053228</v>
      </c>
      <c r="G10" s="186">
        <v>2.7251615992338998</v>
      </c>
      <c r="H10" s="187">
        <f t="shared" si="0"/>
        <v>0.489060516201409</v>
      </c>
      <c r="I10" s="186">
        <v>2.7041745730550284</v>
      </c>
      <c r="J10" s="187">
        <f t="shared" si="0"/>
        <v>-2.0987026178871382E-2</v>
      </c>
      <c r="K10" s="186">
        <v>3.1517801374141161</v>
      </c>
      <c r="L10" s="187">
        <f t="shared" si="1"/>
        <v>0.44760556435908772</v>
      </c>
      <c r="M10" s="186">
        <v>3.1261325703385787</v>
      </c>
      <c r="N10" s="187">
        <f t="shared" si="2"/>
        <v>-2.5647567075537392E-2</v>
      </c>
    </row>
    <row r="11" spans="1:15" x14ac:dyDescent="0.25">
      <c r="A11" s="1" t="s">
        <v>74</v>
      </c>
      <c r="B11" s="116" t="s">
        <v>75</v>
      </c>
      <c r="C11" s="186">
        <v>2.599636032757052</v>
      </c>
      <c r="D11" s="187">
        <v>-0.10626917314815376</v>
      </c>
      <c r="E11" s="186">
        <v>2.167395104895105</v>
      </c>
      <c r="F11" s="187">
        <f t="shared" si="0"/>
        <v>-0.43224092786194701</v>
      </c>
      <c r="G11" s="186">
        <v>2.6814345991561179</v>
      </c>
      <c r="H11" s="187">
        <f t="shared" si="0"/>
        <v>0.51403949426101292</v>
      </c>
      <c r="I11" s="186">
        <v>2.7572009188902631</v>
      </c>
      <c r="J11" s="187">
        <f t="shared" si="0"/>
        <v>7.576631973414516E-2</v>
      </c>
      <c r="K11" s="186">
        <v>2.9589783281733748</v>
      </c>
      <c r="L11" s="187">
        <f t="shared" si="1"/>
        <v>0.20177740928311172</v>
      </c>
      <c r="M11" s="186">
        <v>2.6383377012354923</v>
      </c>
      <c r="N11" s="187">
        <f t="shared" si="2"/>
        <v>-0.32064062693788253</v>
      </c>
    </row>
    <row r="12" spans="1:15" x14ac:dyDescent="0.25">
      <c r="A12" s="1" t="s">
        <v>76</v>
      </c>
      <c r="B12" s="116" t="s">
        <v>77</v>
      </c>
      <c r="C12" s="186" t="s">
        <v>227</v>
      </c>
      <c r="D12" s="187" t="s">
        <v>227</v>
      </c>
      <c r="E12" s="186">
        <v>2.2338797814207649</v>
      </c>
      <c r="F12" s="187" t="str">
        <f t="shared" si="0"/>
        <v>-</v>
      </c>
      <c r="G12" s="186">
        <v>2.9921472392638035</v>
      </c>
      <c r="H12" s="187">
        <f t="shared" si="0"/>
        <v>0.75826745784303862</v>
      </c>
      <c r="I12" s="186">
        <v>2.4570599613152804</v>
      </c>
      <c r="J12" s="187">
        <f t="shared" si="0"/>
        <v>-0.53508727794852318</v>
      </c>
      <c r="K12" s="186">
        <v>2.6590819153146024</v>
      </c>
      <c r="L12" s="187">
        <f t="shared" si="1"/>
        <v>0.20202195399932199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227</v>
      </c>
      <c r="D13" s="187" t="s">
        <v>227</v>
      </c>
      <c r="E13" s="186">
        <v>2.1226024821361413</v>
      </c>
      <c r="F13" s="187" t="str">
        <f t="shared" si="0"/>
        <v>-</v>
      </c>
      <c r="G13" s="186">
        <v>2.77670704845815</v>
      </c>
      <c r="H13" s="187">
        <f t="shared" si="0"/>
        <v>0.65410456632200864</v>
      </c>
      <c r="I13" s="186">
        <v>2.5519648912826649</v>
      </c>
      <c r="J13" s="187">
        <f t="shared" si="0"/>
        <v>-0.22474215717548507</v>
      </c>
      <c r="K13" s="186">
        <v>2.5066105769230771</v>
      </c>
      <c r="L13" s="187">
        <f t="shared" si="1"/>
        <v>-4.5354314359587811E-2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227</v>
      </c>
      <c r="D14" s="187" t="s">
        <v>227</v>
      </c>
      <c r="E14" s="186">
        <v>2.2000801924619084</v>
      </c>
      <c r="F14" s="187" t="str">
        <f t="shared" si="0"/>
        <v>-</v>
      </c>
      <c r="G14" s="186">
        <v>2.4949115044247789</v>
      </c>
      <c r="H14" s="187">
        <f t="shared" si="0"/>
        <v>0.29483131196287049</v>
      </c>
      <c r="I14" s="186">
        <v>2.4809854101889499</v>
      </c>
      <c r="J14" s="187">
        <f t="shared" si="0"/>
        <v>-1.3926094235829023E-2</v>
      </c>
      <c r="K14" s="186">
        <v>2.5517154389505552</v>
      </c>
      <c r="L14" s="187">
        <f t="shared" si="1"/>
        <v>7.0730028761605279E-2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227</v>
      </c>
      <c r="D15" s="187" t="s">
        <v>227</v>
      </c>
      <c r="E15" s="186">
        <v>2.3360790774299836</v>
      </c>
      <c r="F15" s="187" t="str">
        <f t="shared" si="0"/>
        <v>-</v>
      </c>
      <c r="G15" s="186">
        <v>2.5052631578947366</v>
      </c>
      <c r="H15" s="187">
        <f t="shared" si="0"/>
        <v>0.16918408046475308</v>
      </c>
      <c r="I15" s="186">
        <v>2.2105990783410139</v>
      </c>
      <c r="J15" s="187">
        <f t="shared" si="0"/>
        <v>-0.29466407955372276</v>
      </c>
      <c r="K15" s="186">
        <v>2.2077073807968648</v>
      </c>
      <c r="L15" s="187">
        <f t="shared" si="1"/>
        <v>-2.8916975441490855E-3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2.499459848757652</v>
      </c>
      <c r="D16" s="187">
        <v>0.32659695508017172</v>
      </c>
      <c r="E16" s="186">
        <v>2.9317173096620008</v>
      </c>
      <c r="F16" s="187">
        <f t="shared" si="0"/>
        <v>0.4322574609043488</v>
      </c>
      <c r="G16" s="186">
        <v>2.6119023397761953</v>
      </c>
      <c r="H16" s="187">
        <f t="shared" si="0"/>
        <v>-0.31981496988580549</v>
      </c>
      <c r="I16" s="186">
        <v>2.5556512378902045</v>
      </c>
      <c r="J16" s="187">
        <f t="shared" si="0"/>
        <v>-5.6251101885990806E-2</v>
      </c>
      <c r="K16" s="186">
        <v>3.1938599517074855</v>
      </c>
      <c r="L16" s="187">
        <f t="shared" si="1"/>
        <v>0.63820871381728095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2.135487528344671</v>
      </c>
      <c r="D17" s="187">
        <v>4.8655716089129886E-2</v>
      </c>
      <c r="E17" s="186">
        <v>2.452733776188043</v>
      </c>
      <c r="F17" s="187">
        <f t="shared" si="0"/>
        <v>0.31724624784337196</v>
      </c>
      <c r="G17" s="186">
        <v>2.3955875928352994</v>
      </c>
      <c r="H17" s="187">
        <f t="shared" si="0"/>
        <v>-5.7146183352743574E-2</v>
      </c>
      <c r="I17" s="186">
        <v>2.3459411634594116</v>
      </c>
      <c r="J17" s="187">
        <f t="shared" si="0"/>
        <v>-4.9646429375887813E-2</v>
      </c>
      <c r="K17" s="186">
        <v>2.2301946137212503</v>
      </c>
      <c r="L17" s="187">
        <f t="shared" si="1"/>
        <v>-0.11574654973816134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2.0425170068027212</v>
      </c>
      <c r="D18" s="187">
        <v>-0.23159032695823667</v>
      </c>
      <c r="E18" s="186">
        <v>2.9937869822485208</v>
      </c>
      <c r="F18" s="187">
        <f t="shared" si="0"/>
        <v>0.95126997544579961</v>
      </c>
      <c r="G18" s="186">
        <v>2.8807453416149067</v>
      </c>
      <c r="H18" s="187">
        <f t="shared" si="0"/>
        <v>-0.1130416406336141</v>
      </c>
      <c r="I18" s="186">
        <v>2.5134645847476804</v>
      </c>
      <c r="J18" s="187">
        <f t="shared" si="0"/>
        <v>-0.36728075686722628</v>
      </c>
      <c r="K18" s="186">
        <v>2.4775360845700347</v>
      </c>
      <c r="L18" s="187">
        <f t="shared" si="1"/>
        <v>-3.5928500177645706E-2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2.0164492342597846</v>
      </c>
      <c r="D19" s="187">
        <v>-0.33604246009237482</v>
      </c>
      <c r="E19" s="186">
        <v>2.7396582733812949</v>
      </c>
      <c r="F19" s="187">
        <f t="shared" si="0"/>
        <v>0.72320903912151024</v>
      </c>
      <c r="G19" s="186">
        <v>2.6980157089706491</v>
      </c>
      <c r="H19" s="187">
        <f t="shared" si="0"/>
        <v>-4.1642564410645733E-2</v>
      </c>
      <c r="I19" s="186">
        <v>2.6623690572119258</v>
      </c>
      <c r="J19" s="187">
        <f t="shared" si="0"/>
        <v>-3.564665175872328E-2</v>
      </c>
      <c r="K19" s="186">
        <v>2.7401171303074672</v>
      </c>
      <c r="L19" s="187">
        <f t="shared" si="1"/>
        <v>7.7748073095541326E-2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2.2569676700111483</v>
      </c>
      <c r="D20" s="187">
        <v>-7.0529686937881308E-4</v>
      </c>
      <c r="E20" s="186">
        <v>2.4653312788906008</v>
      </c>
      <c r="F20" s="187">
        <f t="shared" si="0"/>
        <v>0.20836360887945249</v>
      </c>
      <c r="G20" s="186">
        <v>2.3449477351916377</v>
      </c>
      <c r="H20" s="187">
        <f t="shared" si="0"/>
        <v>-0.12038354369896309</v>
      </c>
      <c r="I20" s="186">
        <v>2.587568157033806</v>
      </c>
      <c r="J20" s="187">
        <f t="shared" si="0"/>
        <v>0.24262042184216837</v>
      </c>
      <c r="K20" s="186">
        <v>2.5476281560826322</v>
      </c>
      <c r="L20" s="187">
        <f t="shared" si="1"/>
        <v>-3.9940000951173893E-2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2.437843193922629</v>
      </c>
      <c r="D21" s="189">
        <v>2.1067972650881117E-3</v>
      </c>
      <c r="E21" s="188">
        <v>2.4937806482478173</v>
      </c>
      <c r="F21" s="189">
        <f t="shared" si="0"/>
        <v>5.5937454325188263E-2</v>
      </c>
      <c r="G21" s="188">
        <v>2.6756725259784404</v>
      </c>
      <c r="H21" s="189">
        <f t="shared" si="0"/>
        <v>0.1818918777306231</v>
      </c>
      <c r="I21" s="188">
        <v>2.5505786061867015</v>
      </c>
      <c r="J21" s="189">
        <f t="shared" si="0"/>
        <v>-0.12509391979173889</v>
      </c>
      <c r="K21" s="188">
        <v>2.6538649194953647</v>
      </c>
      <c r="L21" s="189">
        <f t="shared" si="1"/>
        <v>0.10328631330866322</v>
      </c>
      <c r="M21" s="188">
        <v>2.7924833299656497</v>
      </c>
      <c r="N21" s="189">
        <v>-0.17110634609439757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71" t="s">
        <v>285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1.9042170644001308</v>
      </c>
      <c r="D31" s="187">
        <v>-3.1457612124822898E-2</v>
      </c>
      <c r="E31" s="186">
        <v>1.9158075601374571</v>
      </c>
      <c r="F31" s="187">
        <f t="shared" ref="F31:J43" si="3">IFERROR(E31-C31,"-")</f>
        <v>1.159049573732629E-2</v>
      </c>
      <c r="G31" s="186">
        <v>2.7529610829103217</v>
      </c>
      <c r="H31" s="187">
        <f t="shared" si="3"/>
        <v>0.83715352277286459</v>
      </c>
      <c r="I31" s="186">
        <v>1.8540433925049309</v>
      </c>
      <c r="J31" s="187">
        <f t="shared" si="3"/>
        <v>-0.89891769040539082</v>
      </c>
      <c r="K31" s="186">
        <v>1.7593017914561322</v>
      </c>
      <c r="L31" s="187">
        <f t="shared" ref="L31:N43" si="4">IFERROR(K31-I31,"-")</f>
        <v>-9.4741601048798696E-2</v>
      </c>
      <c r="M31" s="186">
        <v>1.8163650075414781</v>
      </c>
      <c r="N31" s="187">
        <f t="shared" si="4"/>
        <v>5.7063216085345925E-2</v>
      </c>
    </row>
    <row r="32" spans="1:15" x14ac:dyDescent="0.25">
      <c r="B32" s="116" t="s">
        <v>73</v>
      </c>
      <c r="C32" s="186">
        <v>1.7546553413917021</v>
      </c>
      <c r="D32" s="187">
        <v>-0.14055320738458188</v>
      </c>
      <c r="E32" s="186">
        <v>1.6583229036295368</v>
      </c>
      <c r="F32" s="187">
        <f t="shared" si="3"/>
        <v>-9.6332437762165268E-2</v>
      </c>
      <c r="G32" s="186">
        <v>1.9862405681313804</v>
      </c>
      <c r="H32" s="187">
        <f t="shared" si="3"/>
        <v>0.32791766450184356</v>
      </c>
      <c r="I32" s="186">
        <v>1.8500483714930667</v>
      </c>
      <c r="J32" s="187">
        <f t="shared" si="3"/>
        <v>-0.13619219663831372</v>
      </c>
      <c r="K32" s="186">
        <v>2.2994923857868019</v>
      </c>
      <c r="L32" s="187">
        <f t="shared" si="4"/>
        <v>0.44944401429373526</v>
      </c>
      <c r="M32" s="186">
        <v>2.1857954545454548</v>
      </c>
      <c r="N32" s="187">
        <f t="shared" si="4"/>
        <v>-0.11369693124134717</v>
      </c>
    </row>
    <row r="33" spans="2:15" x14ac:dyDescent="0.25">
      <c r="B33" s="116" t="s">
        <v>75</v>
      </c>
      <c r="C33" s="186">
        <v>1.6356821589205397</v>
      </c>
      <c r="D33" s="187">
        <v>-0.24667078225593086</v>
      </c>
      <c r="E33" s="186">
        <v>1.814327485380117</v>
      </c>
      <c r="F33" s="187">
        <f t="shared" si="3"/>
        <v>0.17864532645957731</v>
      </c>
      <c r="G33" s="186">
        <v>2.0317519611505417</v>
      </c>
      <c r="H33" s="187">
        <f t="shared" si="3"/>
        <v>0.21742447577042467</v>
      </c>
      <c r="I33" s="186">
        <v>1.8848289973691903</v>
      </c>
      <c r="J33" s="187">
        <f t="shared" si="3"/>
        <v>-0.14692296378135139</v>
      </c>
      <c r="K33" s="186">
        <v>1.9806231003039514</v>
      </c>
      <c r="L33" s="187">
        <f t="shared" si="4"/>
        <v>9.5794102934761094E-2</v>
      </c>
      <c r="M33" s="186">
        <v>1.7477379659790084</v>
      </c>
      <c r="N33" s="187">
        <f t="shared" si="4"/>
        <v>-0.23288513432494296</v>
      </c>
    </row>
    <row r="34" spans="2:15" x14ac:dyDescent="0.25">
      <c r="B34" s="116" t="s">
        <v>77</v>
      </c>
      <c r="C34" s="186" t="s">
        <v>227</v>
      </c>
      <c r="D34" s="187" t="s">
        <v>227</v>
      </c>
      <c r="E34" s="186">
        <v>1.8201368523949168</v>
      </c>
      <c r="F34" s="187" t="str">
        <f>IFERROR(E34-C34,"-")</f>
        <v>-</v>
      </c>
      <c r="G34" s="186">
        <v>2.2582731076454925</v>
      </c>
      <c r="H34" s="187">
        <f>IFERROR(G34-E34,"-")</f>
        <v>0.43813625525057565</v>
      </c>
      <c r="I34" s="186">
        <v>1.7696677080374894</v>
      </c>
      <c r="J34" s="187">
        <f>IFERROR(I34-G34,"-")</f>
        <v>-0.48860539960800309</v>
      </c>
      <c r="K34" s="186">
        <v>1.8177655677655677</v>
      </c>
      <c r="L34" s="187">
        <f>IFERROR(K34-I34,"-")</f>
        <v>4.809785972807834E-2</v>
      </c>
      <c r="M34" s="186"/>
      <c r="N34" s="187"/>
    </row>
    <row r="35" spans="2:15" x14ac:dyDescent="0.25">
      <c r="B35" s="116" t="s">
        <v>79</v>
      </c>
      <c r="C35" s="186" t="s">
        <v>227</v>
      </c>
      <c r="D35" s="187" t="s">
        <v>227</v>
      </c>
      <c r="E35" s="186">
        <v>1.8474870017331022</v>
      </c>
      <c r="F35" s="187" t="str">
        <f t="shared" si="3"/>
        <v>-</v>
      </c>
      <c r="G35" s="186">
        <v>2.1116956697693241</v>
      </c>
      <c r="H35" s="187">
        <f t="shared" si="3"/>
        <v>0.26420866803622189</v>
      </c>
      <c r="I35" s="186">
        <v>2.0239369191776966</v>
      </c>
      <c r="J35" s="187">
        <f t="shared" si="3"/>
        <v>-8.7758750591627521E-2</v>
      </c>
      <c r="K35" s="186">
        <v>1.8523102310231023</v>
      </c>
      <c r="L35" s="187">
        <f t="shared" si="4"/>
        <v>-0.17162668815459425</v>
      </c>
      <c r="M35" s="186"/>
      <c r="N35" s="187"/>
    </row>
    <row r="36" spans="2:15" x14ac:dyDescent="0.25">
      <c r="B36" s="116" t="s">
        <v>81</v>
      </c>
      <c r="C36" s="186" t="s">
        <v>227</v>
      </c>
      <c r="D36" s="187" t="s">
        <v>227</v>
      </c>
      <c r="E36" s="186">
        <v>1.6966057441253264</v>
      </c>
      <c r="F36" s="187" t="str">
        <f t="shared" si="3"/>
        <v>-</v>
      </c>
      <c r="G36" s="186">
        <v>2.2217877094972067</v>
      </c>
      <c r="H36" s="187">
        <f t="shared" si="3"/>
        <v>0.52518196537188033</v>
      </c>
      <c r="I36" s="186">
        <v>1.9933008526187577</v>
      </c>
      <c r="J36" s="187">
        <f t="shared" si="3"/>
        <v>-0.22848685687844905</v>
      </c>
      <c r="K36" s="186">
        <v>2.0435505319148937</v>
      </c>
      <c r="L36" s="187">
        <f t="shared" si="4"/>
        <v>5.0249679296135996E-2</v>
      </c>
      <c r="M36" s="186"/>
      <c r="N36" s="187"/>
    </row>
    <row r="37" spans="2:15" x14ac:dyDescent="0.25">
      <c r="B37" s="116" t="s">
        <v>83</v>
      </c>
      <c r="C37" s="186" t="s">
        <v>227</v>
      </c>
      <c r="D37" s="187" t="s">
        <v>227</v>
      </c>
      <c r="E37" s="186">
        <v>1.9532019704433496</v>
      </c>
      <c r="F37" s="187" t="str">
        <f t="shared" si="3"/>
        <v>-</v>
      </c>
      <c r="G37" s="186">
        <v>2.0493939393939393</v>
      </c>
      <c r="H37" s="187">
        <f t="shared" si="3"/>
        <v>9.6191968950589679E-2</v>
      </c>
      <c r="I37" s="186">
        <v>1.9799121155053359</v>
      </c>
      <c r="J37" s="187">
        <f t="shared" si="3"/>
        <v>-6.9481823888603467E-2</v>
      </c>
      <c r="K37" s="186">
        <v>1.9556135770234986</v>
      </c>
      <c r="L37" s="187">
        <f t="shared" si="4"/>
        <v>-2.4298538481837273E-2</v>
      </c>
      <c r="M37" s="186"/>
      <c r="N37" s="187"/>
    </row>
    <row r="38" spans="2:15" x14ac:dyDescent="0.25">
      <c r="B38" s="116" t="s">
        <v>85</v>
      </c>
      <c r="C38" s="186">
        <v>2.3508196721311476</v>
      </c>
      <c r="D38" s="187">
        <v>0.30138877782220463</v>
      </c>
      <c r="E38" s="186">
        <v>2.4569536423841059</v>
      </c>
      <c r="F38" s="187">
        <f t="shared" si="3"/>
        <v>0.10613397025295823</v>
      </c>
      <c r="G38" s="186">
        <v>2.3296067848882034</v>
      </c>
      <c r="H38" s="187">
        <f t="shared" si="3"/>
        <v>-0.12734685749590247</v>
      </c>
      <c r="I38" s="186">
        <v>2.120403321470937</v>
      </c>
      <c r="J38" s="187">
        <f t="shared" si="3"/>
        <v>-0.20920346341726637</v>
      </c>
      <c r="K38" s="186">
        <v>2.7328288707799766</v>
      </c>
      <c r="L38" s="187">
        <f t="shared" si="4"/>
        <v>0.61242554930903959</v>
      </c>
      <c r="M38" s="186"/>
      <c r="N38" s="187"/>
    </row>
    <row r="39" spans="2:15" x14ac:dyDescent="0.25">
      <c r="B39" s="116" t="s">
        <v>87</v>
      </c>
      <c r="C39" s="186">
        <v>2.1324549237170598</v>
      </c>
      <c r="D39" s="187">
        <v>0.27851833661339032</v>
      </c>
      <c r="E39" s="186">
        <v>2.1088917525773194</v>
      </c>
      <c r="F39" s="187">
        <f t="shared" si="3"/>
        <v>-2.356317113974038E-2</v>
      </c>
      <c r="G39" s="186">
        <v>1.9187802792818467</v>
      </c>
      <c r="H39" s="187">
        <f t="shared" si="3"/>
        <v>-0.19011147329547273</v>
      </c>
      <c r="I39" s="186">
        <v>1.8982850384387937</v>
      </c>
      <c r="J39" s="187">
        <f t="shared" si="3"/>
        <v>-2.0495240843052986E-2</v>
      </c>
      <c r="K39" s="186">
        <v>1.8101173020527859</v>
      </c>
      <c r="L39" s="187">
        <f t="shared" si="4"/>
        <v>-8.8167736386007833E-2</v>
      </c>
      <c r="M39" s="186"/>
      <c r="N39" s="187"/>
    </row>
    <row r="40" spans="2:15" x14ac:dyDescent="0.25">
      <c r="B40" s="116" t="s">
        <v>89</v>
      </c>
      <c r="C40" s="186">
        <v>2.0562546262028127</v>
      </c>
      <c r="D40" s="187">
        <v>0.16517182365504213</v>
      </c>
      <c r="E40" s="186">
        <v>1.844381758345087</v>
      </c>
      <c r="F40" s="187">
        <f t="shared" si="3"/>
        <v>-0.21187286785772574</v>
      </c>
      <c r="G40" s="186">
        <v>2.1810207336523124</v>
      </c>
      <c r="H40" s="187">
        <f t="shared" si="3"/>
        <v>0.33663897530722542</v>
      </c>
      <c r="I40" s="186">
        <v>1.9529203539823008</v>
      </c>
      <c r="J40" s="187">
        <f t="shared" si="3"/>
        <v>-0.22810037967001162</v>
      </c>
      <c r="K40" s="186">
        <v>1.8134092346616066</v>
      </c>
      <c r="L40" s="187">
        <f t="shared" si="4"/>
        <v>-0.13951111932069415</v>
      </c>
      <c r="M40" s="186"/>
      <c r="N40" s="187"/>
    </row>
    <row r="41" spans="2:15" x14ac:dyDescent="0.25">
      <c r="B41" s="116" t="s">
        <v>91</v>
      </c>
      <c r="C41" s="186">
        <v>1.9450636942675159</v>
      </c>
      <c r="D41" s="187">
        <v>0.18364237447056153</v>
      </c>
      <c r="E41" s="186">
        <v>1.8789903489235338</v>
      </c>
      <c r="F41" s="187">
        <f t="shared" si="3"/>
        <v>-6.6073345343982126E-2</v>
      </c>
      <c r="G41" s="186">
        <v>1.8751584283903675</v>
      </c>
      <c r="H41" s="187">
        <f t="shared" si="3"/>
        <v>-3.8319205331662776E-3</v>
      </c>
      <c r="I41" s="186">
        <v>1.8118126272912423</v>
      </c>
      <c r="J41" s="187">
        <f t="shared" si="3"/>
        <v>-6.3345801099125243E-2</v>
      </c>
      <c r="K41" s="186">
        <v>2.2344701583434836</v>
      </c>
      <c r="L41" s="187">
        <f t="shared" si="4"/>
        <v>0.42265753105224135</v>
      </c>
      <c r="M41" s="186"/>
      <c r="N41" s="187"/>
    </row>
    <row r="42" spans="2:15" x14ac:dyDescent="0.25">
      <c r="B42" s="116" t="s">
        <v>93</v>
      </c>
      <c r="C42" s="186">
        <v>2.1720807726075506</v>
      </c>
      <c r="D42" s="187">
        <v>0.4360325071475204</v>
      </c>
      <c r="E42" s="186">
        <v>1.9224517439891635</v>
      </c>
      <c r="F42" s="187">
        <f t="shared" si="3"/>
        <v>-0.24962902861838709</v>
      </c>
      <c r="G42" s="186">
        <v>1.8219708246501936</v>
      </c>
      <c r="H42" s="187">
        <f t="shared" si="3"/>
        <v>-0.10048091933896997</v>
      </c>
      <c r="I42" s="186">
        <v>1.8590240123934934</v>
      </c>
      <c r="J42" s="187">
        <f t="shared" si="3"/>
        <v>3.7053187743299798E-2</v>
      </c>
      <c r="K42" s="186">
        <v>1.9500310366232154</v>
      </c>
      <c r="L42" s="187">
        <f t="shared" si="4"/>
        <v>9.1007024229722067E-2</v>
      </c>
      <c r="M42" s="186"/>
      <c r="N42" s="187"/>
    </row>
    <row r="43" spans="2:15" ht="15.75" x14ac:dyDescent="0.25">
      <c r="B43" s="119" t="s">
        <v>30</v>
      </c>
      <c r="C43" s="188">
        <v>1.9846470698371093</v>
      </c>
      <c r="D43" s="189">
        <v>1.9831207340813561E-2</v>
      </c>
      <c r="E43" s="188">
        <v>1.9355328547763666</v>
      </c>
      <c r="F43" s="189">
        <f t="shared" si="3"/>
        <v>-4.911421506074265E-2</v>
      </c>
      <c r="G43" s="188">
        <v>2.098583217486468</v>
      </c>
      <c r="H43" s="189">
        <f t="shared" si="3"/>
        <v>0.16305036271010143</v>
      </c>
      <c r="I43" s="188">
        <v>1.9201526960394464</v>
      </c>
      <c r="J43" s="189">
        <f t="shared" si="3"/>
        <v>-0.17843052144702165</v>
      </c>
      <c r="K43" s="188">
        <v>1.9837804639736467</v>
      </c>
      <c r="L43" s="189">
        <f t="shared" si="4"/>
        <v>6.362776793420033E-2</v>
      </c>
      <c r="M43" s="188">
        <v>1.8805574912891987</v>
      </c>
      <c r="N43" s="189">
        <v>-0.1300503068759391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1" t="s">
        <v>286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2.4701986754966887</v>
      </c>
      <c r="D53" s="187">
        <v>0.29061310373920612</v>
      </c>
      <c r="E53" s="186">
        <v>1.8877887788778878</v>
      </c>
      <c r="F53" s="187">
        <f t="shared" ref="F53:J65" si="5">IFERROR(E53-C53,"-")</f>
        <v>-0.58240989661880094</v>
      </c>
      <c r="G53" s="186">
        <v>2.7045235803657364</v>
      </c>
      <c r="H53" s="187">
        <f t="shared" si="5"/>
        <v>0.81673480148784861</v>
      </c>
      <c r="I53" s="186">
        <v>2.1779062299293512</v>
      </c>
      <c r="J53" s="187">
        <f t="shared" si="5"/>
        <v>-0.52661735043638513</v>
      </c>
      <c r="K53" s="186">
        <v>1.8096885813148789</v>
      </c>
      <c r="L53" s="187">
        <f t="shared" ref="L53:N65" si="6">IFERROR(K53-I53,"-")</f>
        <v>-0.36821764861447237</v>
      </c>
      <c r="M53" s="186">
        <v>1.9697488584474885</v>
      </c>
      <c r="N53" s="187">
        <f t="shared" si="6"/>
        <v>0.16006027713260962</v>
      </c>
    </row>
    <row r="54" spans="1:15" x14ac:dyDescent="0.25">
      <c r="A54" s="1">
        <v>2</v>
      </c>
      <c r="B54" s="116" t="s">
        <v>73</v>
      </c>
      <c r="C54" s="186">
        <v>2.0367700072098054</v>
      </c>
      <c r="D54" s="187">
        <v>-0.13761691377112095</v>
      </c>
      <c r="E54" s="186">
        <v>1.7869822485207101</v>
      </c>
      <c r="F54" s="187">
        <f t="shared" si="5"/>
        <v>-0.24978775868909531</v>
      </c>
      <c r="G54" s="186">
        <v>2.3289124668435015</v>
      </c>
      <c r="H54" s="187">
        <f t="shared" si="5"/>
        <v>0.54193021832279142</v>
      </c>
      <c r="I54" s="186">
        <v>1.910030627871363</v>
      </c>
      <c r="J54" s="187">
        <f t="shared" si="5"/>
        <v>-0.41888183897213849</v>
      </c>
      <c r="K54" s="186">
        <v>2.0161987041036715</v>
      </c>
      <c r="L54" s="187">
        <f t="shared" si="6"/>
        <v>0.10616807623230851</v>
      </c>
      <c r="M54" s="186">
        <v>1.8417213712618528</v>
      </c>
      <c r="N54" s="187">
        <f t="shared" si="6"/>
        <v>-0.17447733284181877</v>
      </c>
    </row>
    <row r="55" spans="1:15" x14ac:dyDescent="0.25">
      <c r="A55" s="1">
        <v>3</v>
      </c>
      <c r="B55" s="116" t="s">
        <v>75</v>
      </c>
      <c r="C55" s="186">
        <v>1.8451612903225807</v>
      </c>
      <c r="D55" s="187">
        <v>-0.24615132857405841</v>
      </c>
      <c r="E55" s="186">
        <v>1.8140000000000001</v>
      </c>
      <c r="F55" s="187">
        <f t="shared" si="5"/>
        <v>-3.1161290322580637E-2</v>
      </c>
      <c r="G55" s="186">
        <v>2.0361816782140107</v>
      </c>
      <c r="H55" s="187">
        <f t="shared" si="5"/>
        <v>0.22218167821401069</v>
      </c>
      <c r="I55" s="186">
        <v>1.9119541875447388</v>
      </c>
      <c r="J55" s="187">
        <f t="shared" si="5"/>
        <v>-0.12422749066927197</v>
      </c>
      <c r="K55" s="186">
        <v>2.1184280403611258</v>
      </c>
      <c r="L55" s="187">
        <f t="shared" si="6"/>
        <v>0.20647385281638697</v>
      </c>
      <c r="M55" s="186">
        <v>1.8521017125064867</v>
      </c>
      <c r="N55" s="187">
        <f t="shared" si="6"/>
        <v>-0.26632632785463906</v>
      </c>
    </row>
    <row r="56" spans="1:15" x14ac:dyDescent="0.25">
      <c r="A56" s="1">
        <v>4</v>
      </c>
      <c r="B56" s="116" t="s">
        <v>77</v>
      </c>
      <c r="C56" s="186" t="s">
        <v>227</v>
      </c>
      <c r="D56" s="187" t="s">
        <v>227</v>
      </c>
      <c r="E56" s="186">
        <v>1.8374760994263861</v>
      </c>
      <c r="F56" s="187" t="str">
        <f>IFERROR(E56-C56,"-")</f>
        <v>-</v>
      </c>
      <c r="G56" s="186">
        <v>2.7884615384615383</v>
      </c>
      <c r="H56" s="187">
        <f>IFERROR(G56-E56,"-")</f>
        <v>0.9509854390351522</v>
      </c>
      <c r="I56" s="186">
        <v>1.8283518360375748</v>
      </c>
      <c r="J56" s="187">
        <f>IFERROR(I56-G56,"-")</f>
        <v>-0.96010970242396354</v>
      </c>
      <c r="K56" s="186">
        <v>1.8955807587016034</v>
      </c>
      <c r="L56" s="187">
        <f>IFERROR(K56-I56,"-")</f>
        <v>6.7228922664028579E-2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227</v>
      </c>
      <c r="D57" s="187" t="s">
        <v>227</v>
      </c>
      <c r="E57" s="186">
        <v>1.8921282798833818</v>
      </c>
      <c r="F57" s="187" t="str">
        <f t="shared" si="5"/>
        <v>-</v>
      </c>
      <c r="G57" s="186">
        <v>2.4585942936673626</v>
      </c>
      <c r="H57" s="187">
        <f t="shared" si="5"/>
        <v>0.56646601378398076</v>
      </c>
      <c r="I57" s="186">
        <v>2.3117593436645398</v>
      </c>
      <c r="J57" s="187">
        <f t="shared" si="5"/>
        <v>-0.14683495000282276</v>
      </c>
      <c r="K57" s="186">
        <v>2.032228778937812</v>
      </c>
      <c r="L57" s="187">
        <f t="shared" si="6"/>
        <v>-0.27953056472672788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227</v>
      </c>
      <c r="D58" s="187" t="s">
        <v>227</v>
      </c>
      <c r="E58" s="186">
        <v>1.8134969325153374</v>
      </c>
      <c r="F58" s="187" t="str">
        <f t="shared" si="5"/>
        <v>-</v>
      </c>
      <c r="G58" s="186">
        <v>2.155002891844997</v>
      </c>
      <c r="H58" s="187">
        <f t="shared" si="5"/>
        <v>0.34150595932965966</v>
      </c>
      <c r="I58" s="186">
        <v>2.1816707218167073</v>
      </c>
      <c r="J58" s="187">
        <f t="shared" si="5"/>
        <v>2.6667829971710244E-2</v>
      </c>
      <c r="K58" s="186">
        <v>2.174083769633508</v>
      </c>
      <c r="L58" s="187">
        <f t="shared" si="6"/>
        <v>-7.5869521831992692E-3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227</v>
      </c>
      <c r="D59" s="187" t="s">
        <v>227</v>
      </c>
      <c r="E59" s="186">
        <v>1.9929577464788732</v>
      </c>
      <c r="F59" s="187" t="str">
        <f t="shared" si="5"/>
        <v>-</v>
      </c>
      <c r="G59" s="186">
        <v>2.4557438794726929</v>
      </c>
      <c r="H59" s="187">
        <f t="shared" si="5"/>
        <v>0.46278613299381965</v>
      </c>
      <c r="I59" s="186">
        <v>2.1775417298937785</v>
      </c>
      <c r="J59" s="187">
        <f t="shared" si="5"/>
        <v>-0.27820214957891443</v>
      </c>
      <c r="K59" s="186">
        <v>2.2250136537411249</v>
      </c>
      <c r="L59" s="187">
        <f t="shared" si="6"/>
        <v>4.7471923847346442E-2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2.4185218165627784</v>
      </c>
      <c r="D60" s="187">
        <v>-7.4163952787298371E-4</v>
      </c>
      <c r="E60" s="186">
        <v>2.6215071972904318</v>
      </c>
      <c r="F60" s="187">
        <f t="shared" si="5"/>
        <v>0.20298538072765338</v>
      </c>
      <c r="G60" s="186">
        <v>2.5198487712665405</v>
      </c>
      <c r="H60" s="187">
        <f t="shared" si="5"/>
        <v>-0.1016584260238913</v>
      </c>
      <c r="I60" s="186">
        <v>2.29901707190895</v>
      </c>
      <c r="J60" s="187">
        <f t="shared" si="5"/>
        <v>-0.22083169935759051</v>
      </c>
      <c r="K60" s="186">
        <v>2.3365758754863815</v>
      </c>
      <c r="L60" s="187">
        <f t="shared" si="6"/>
        <v>3.7558803577431465E-2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2.3158584534731324</v>
      </c>
      <c r="D61" s="187">
        <v>0.23755385577198274</v>
      </c>
      <c r="E61" s="186">
        <v>2.1552369077306732</v>
      </c>
      <c r="F61" s="187">
        <f t="shared" si="5"/>
        <v>-0.16062154574245913</v>
      </c>
      <c r="G61" s="186">
        <v>2.1402838427947599</v>
      </c>
      <c r="H61" s="187">
        <f t="shared" si="5"/>
        <v>-1.4953064935913307E-2</v>
      </c>
      <c r="I61" s="186">
        <v>1.996734693877551</v>
      </c>
      <c r="J61" s="187">
        <f t="shared" si="5"/>
        <v>-0.14354914891720894</v>
      </c>
      <c r="K61" s="186">
        <v>2.0187553282182438</v>
      </c>
      <c r="L61" s="187">
        <f t="shared" si="6"/>
        <v>2.2020634340692791E-2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2.404040404040404</v>
      </c>
      <c r="D62" s="187">
        <v>0.44884692135201298</v>
      </c>
      <c r="E62" s="186">
        <v>1.8752688172043011</v>
      </c>
      <c r="F62" s="187">
        <f t="shared" si="5"/>
        <v>-0.52877158683610292</v>
      </c>
      <c r="G62" s="186">
        <v>2.4211590296495955</v>
      </c>
      <c r="H62" s="187">
        <f t="shared" si="5"/>
        <v>0.54589021244529445</v>
      </c>
      <c r="I62" s="186">
        <v>2.0656192236598891</v>
      </c>
      <c r="J62" s="187">
        <f t="shared" si="5"/>
        <v>-0.35553980598970636</v>
      </c>
      <c r="K62" s="186">
        <v>2.0150204824761038</v>
      </c>
      <c r="L62" s="187">
        <f t="shared" si="6"/>
        <v>-5.0598741183785378E-2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2.1905737704918034</v>
      </c>
      <c r="D63" s="187">
        <v>0.30703963394561851</v>
      </c>
      <c r="E63" s="186">
        <v>1.9847826086956522</v>
      </c>
      <c r="F63" s="187">
        <f t="shared" si="5"/>
        <v>-0.2057911617961512</v>
      </c>
      <c r="G63" s="186">
        <v>2.0983709273182956</v>
      </c>
      <c r="H63" s="187">
        <f t="shared" si="5"/>
        <v>0.1135883186226434</v>
      </c>
      <c r="I63" s="186">
        <v>1.8906950672645739</v>
      </c>
      <c r="J63" s="187">
        <f t="shared" si="5"/>
        <v>-0.20767586005372163</v>
      </c>
      <c r="K63" s="186">
        <v>2.0650684931506849</v>
      </c>
      <c r="L63" s="187">
        <f t="shared" si="6"/>
        <v>0.17437342588611093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1.8355795148247978</v>
      </c>
      <c r="D64" s="187">
        <v>0.19841970487126126</v>
      </c>
      <c r="E64" s="186">
        <v>2.1591062965470549</v>
      </c>
      <c r="F64" s="187">
        <f t="shared" si="5"/>
        <v>0.32352678172225713</v>
      </c>
      <c r="G64" s="186">
        <v>2.0200647249190937</v>
      </c>
      <c r="H64" s="187">
        <f t="shared" si="5"/>
        <v>-0.13904157162796116</v>
      </c>
      <c r="I64" s="186">
        <v>2.0252631578947367</v>
      </c>
      <c r="J64" s="187">
        <f t="shared" si="5"/>
        <v>5.1984329756429304E-3</v>
      </c>
      <c r="K64" s="186">
        <v>2.1170091324200913</v>
      </c>
      <c r="L64" s="187">
        <f t="shared" si="6"/>
        <v>9.1745974525354601E-2</v>
      </c>
      <c r="M64" s="186"/>
      <c r="N64" s="187"/>
    </row>
    <row r="65" spans="1:15" ht="15.75" x14ac:dyDescent="0.25">
      <c r="B65" s="119" t="s">
        <v>30</v>
      </c>
      <c r="C65" s="188">
        <v>2.2143343779806512</v>
      </c>
      <c r="D65" s="189">
        <v>-8.1414096181466888E-3</v>
      </c>
      <c r="E65" s="188">
        <v>2.0525580095051721</v>
      </c>
      <c r="F65" s="189">
        <f t="shared" si="5"/>
        <v>-0.16177636847547916</v>
      </c>
      <c r="G65" s="188">
        <v>2.3243721461187214</v>
      </c>
      <c r="H65" s="189">
        <f t="shared" si="5"/>
        <v>0.27181413661354936</v>
      </c>
      <c r="I65" s="188">
        <v>2.0556463538018521</v>
      </c>
      <c r="J65" s="189">
        <f t="shared" si="5"/>
        <v>-0.26872579231686933</v>
      </c>
      <c r="K65" s="188">
        <v>2.0637738055462744</v>
      </c>
      <c r="L65" s="189">
        <f t="shared" si="6"/>
        <v>8.1274517444223093E-3</v>
      </c>
      <c r="M65" s="188">
        <v>1.89009900990099</v>
      </c>
      <c r="N65" s="189">
        <v>-0.10565388585190583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1" t="s">
        <v>287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1.5348460291734198</v>
      </c>
      <c r="D75" s="187">
        <v>-0.17414113202486825</v>
      </c>
      <c r="E75" s="186">
        <v>1.946236559139785</v>
      </c>
      <c r="F75" s="187">
        <f t="shared" ref="F75:J77" si="7">IFERROR(E75-C75,"-")</f>
        <v>0.41139052996636516</v>
      </c>
      <c r="G75" s="186">
        <v>2.8215258855585832</v>
      </c>
      <c r="H75" s="187">
        <f t="shared" si="7"/>
        <v>0.8752893264187982</v>
      </c>
      <c r="I75" s="186">
        <v>1.5144781144781145</v>
      </c>
      <c r="J75" s="187">
        <f t="shared" si="7"/>
        <v>-1.3070477710804687</v>
      </c>
      <c r="K75" s="186">
        <v>1.6598360655737705</v>
      </c>
      <c r="L75" s="187">
        <f t="shared" ref="L75:L77" si="8">IFERROR(K75-I75,"-")</f>
        <v>0.14535795109565597</v>
      </c>
      <c r="M75" s="186">
        <v>1.5177777777777777</v>
      </c>
      <c r="N75" s="187">
        <f t="shared" ref="N75:N77" si="9">IFERROR(M75-K75,"-")</f>
        <v>-0.14205828779599283</v>
      </c>
    </row>
    <row r="76" spans="1:15" x14ac:dyDescent="0.25">
      <c r="A76" s="1">
        <v>2</v>
      </c>
      <c r="B76" s="116" t="s">
        <v>73</v>
      </c>
      <c r="C76" s="186">
        <v>1.5209080047789725</v>
      </c>
      <c r="D76" s="187">
        <v>-8.830343974300936E-2</v>
      </c>
      <c r="E76" s="186">
        <v>1.5639913232104121</v>
      </c>
      <c r="F76" s="187">
        <f t="shared" si="7"/>
        <v>4.3083318431439643E-2</v>
      </c>
      <c r="G76" s="186">
        <v>1.6408199643493762</v>
      </c>
      <c r="H76" s="187">
        <f t="shared" si="7"/>
        <v>7.6828641138964038E-2</v>
      </c>
      <c r="I76" s="186">
        <v>1.5296523517382412</v>
      </c>
      <c r="J76" s="187">
        <f t="shared" si="7"/>
        <v>-0.11116761261113495</v>
      </c>
      <c r="K76" s="186">
        <v>3.9650793650793652</v>
      </c>
      <c r="L76" s="187">
        <f t="shared" si="8"/>
        <v>2.435427013341124</v>
      </c>
      <c r="M76" s="186">
        <v>3.3984575835475579</v>
      </c>
      <c r="N76" s="187">
        <f t="shared" si="9"/>
        <v>-0.56662178153180731</v>
      </c>
    </row>
    <row r="77" spans="1:15" x14ac:dyDescent="0.25">
      <c r="A77" s="1">
        <v>3</v>
      </c>
      <c r="B77" s="116" t="s">
        <v>75</v>
      </c>
      <c r="C77" s="186">
        <v>1.453781512605042</v>
      </c>
      <c r="D77" s="187">
        <v>-0.19285654175833433</v>
      </c>
      <c r="E77" s="186">
        <v>1.814516129032258</v>
      </c>
      <c r="F77" s="187">
        <f t="shared" si="7"/>
        <v>0.36073461642721605</v>
      </c>
      <c r="G77" s="186">
        <v>2.0275761973875182</v>
      </c>
      <c r="H77" s="187">
        <f t="shared" si="7"/>
        <v>0.21306006835526015</v>
      </c>
      <c r="I77" s="186">
        <v>1.7639553429027113</v>
      </c>
      <c r="J77" s="187">
        <f t="shared" si="7"/>
        <v>-0.26362085448480688</v>
      </c>
      <c r="K77" s="186">
        <v>1.6341789052069426</v>
      </c>
      <c r="L77" s="187">
        <f t="shared" si="8"/>
        <v>-0.12977643769576863</v>
      </c>
      <c r="M77" s="186">
        <v>1.5071770334928229</v>
      </c>
      <c r="N77" s="187">
        <f t="shared" si="9"/>
        <v>-0.1270018717141197</v>
      </c>
    </row>
    <row r="78" spans="1:15" x14ac:dyDescent="0.25">
      <c r="A78" s="1">
        <v>4</v>
      </c>
      <c r="B78" s="116" t="s">
        <v>77</v>
      </c>
      <c r="C78" s="186" t="s">
        <v>227</v>
      </c>
      <c r="D78" s="187" t="s">
        <v>227</v>
      </c>
      <c r="E78" s="186">
        <v>1.802</v>
      </c>
      <c r="F78" s="187" t="str">
        <f>IFERROR(E78-C78,"-")</f>
        <v>-</v>
      </c>
      <c r="G78" s="186">
        <v>1.7791455467052861</v>
      </c>
      <c r="H78" s="187">
        <f>IFERROR(G78-E78,"-")</f>
        <v>-2.2854453294713917E-2</v>
      </c>
      <c r="I78" s="186">
        <v>1.6530958439355385</v>
      </c>
      <c r="J78" s="187">
        <f>IFERROR(I78-G78,"-")</f>
        <v>-0.12604970276974758</v>
      </c>
      <c r="K78" s="186">
        <v>1.5410292072322671</v>
      </c>
      <c r="L78" s="187">
        <f>IFERROR(K78-I78,"-")</f>
        <v>-0.11206663670327144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227</v>
      </c>
      <c r="D79" s="187" t="s">
        <v>227</v>
      </c>
      <c r="E79" s="186">
        <v>1.8181818181818181</v>
      </c>
      <c r="F79" s="187" t="str">
        <f t="shared" ref="F79:J87" si="10">IFERROR(E79-C79,"-")</f>
        <v>-</v>
      </c>
      <c r="G79" s="186">
        <v>1.6295938104448742</v>
      </c>
      <c r="H79" s="187">
        <f t="shared" si="10"/>
        <v>-0.18858800773694395</v>
      </c>
      <c r="I79" s="186">
        <v>1.5585851142225498</v>
      </c>
      <c r="J79" s="187">
        <f t="shared" si="10"/>
        <v>-7.1008696222324419E-2</v>
      </c>
      <c r="K79" s="186">
        <v>1.5757152826238661</v>
      </c>
      <c r="L79" s="187">
        <f t="shared" ref="L79:L87" si="11">IFERROR(K79-I79,"-")</f>
        <v>1.7130168401316315E-2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227</v>
      </c>
      <c r="D80" s="187" t="s">
        <v>227</v>
      </c>
      <c r="E80" s="186">
        <v>1.61</v>
      </c>
      <c r="F80" s="187" t="str">
        <f t="shared" si="10"/>
        <v>-</v>
      </c>
      <c r="G80" s="186">
        <v>2.284170718530524</v>
      </c>
      <c r="H80" s="187">
        <f t="shared" si="10"/>
        <v>0.6741707185305239</v>
      </c>
      <c r="I80" s="186">
        <v>1.4254278728606358</v>
      </c>
      <c r="J80" s="187">
        <f t="shared" si="10"/>
        <v>-0.85874284566988823</v>
      </c>
      <c r="K80" s="186">
        <v>1.6256983240223464</v>
      </c>
      <c r="L80" s="187">
        <f t="shared" si="11"/>
        <v>0.20027045116171061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227</v>
      </c>
      <c r="D81" s="187" t="s">
        <v>227</v>
      </c>
      <c r="E81" s="186">
        <v>1.8904761904761904</v>
      </c>
      <c r="F81" s="187" t="str">
        <f t="shared" si="10"/>
        <v>-</v>
      </c>
      <c r="G81" s="186">
        <v>1.6701816051552432</v>
      </c>
      <c r="H81" s="187">
        <f t="shared" si="10"/>
        <v>-0.22029458532094726</v>
      </c>
      <c r="I81" s="186">
        <v>1.6567411083540116</v>
      </c>
      <c r="J81" s="187">
        <f t="shared" si="10"/>
        <v>-1.3440496801231605E-2</v>
      </c>
      <c r="K81" s="186">
        <v>1.6503712871287128</v>
      </c>
      <c r="L81" s="187">
        <f t="shared" si="11"/>
        <v>-6.3698212252987219E-3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2.2756916996047432</v>
      </c>
      <c r="D82" s="187">
        <v>0.54027378018201322</v>
      </c>
      <c r="E82" s="186">
        <v>2.1489698890649764</v>
      </c>
      <c r="F82" s="187">
        <f t="shared" si="10"/>
        <v>-0.12672181053976672</v>
      </c>
      <c r="G82" s="186">
        <v>2.0297914597815292</v>
      </c>
      <c r="H82" s="187">
        <f t="shared" si="10"/>
        <v>-0.11917842928344724</v>
      </c>
      <c r="I82" s="186">
        <v>1.88047255038221</v>
      </c>
      <c r="J82" s="187">
        <f t="shared" si="10"/>
        <v>-0.14931890939931924</v>
      </c>
      <c r="K82" s="186">
        <v>6.2045454545454541</v>
      </c>
      <c r="L82" s="187">
        <f t="shared" si="11"/>
        <v>4.324072904163244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1.9263622974963182</v>
      </c>
      <c r="D83" s="187">
        <v>0.29314674979313793</v>
      </c>
      <c r="E83" s="186">
        <v>2.0593333333333335</v>
      </c>
      <c r="F83" s="187">
        <f t="shared" si="10"/>
        <v>0.13297103583701531</v>
      </c>
      <c r="G83" s="186">
        <v>1.6768038163387</v>
      </c>
      <c r="H83" s="187">
        <f t="shared" si="10"/>
        <v>-0.38252951699463345</v>
      </c>
      <c r="I83" s="186">
        <v>1.6394849785407726</v>
      </c>
      <c r="J83" s="187">
        <f t="shared" si="10"/>
        <v>-3.731883779792744E-2</v>
      </c>
      <c r="K83" s="186">
        <v>1.5297823596792668</v>
      </c>
      <c r="L83" s="187">
        <f t="shared" si="11"/>
        <v>-0.10970261886150579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1.5635062611806798</v>
      </c>
      <c r="D84" s="187">
        <v>-0.27092685219664481</v>
      </c>
      <c r="E84" s="186">
        <v>1.8203842940685047</v>
      </c>
      <c r="F84" s="187">
        <f t="shared" si="10"/>
        <v>0.25687803288782485</v>
      </c>
      <c r="G84" s="186">
        <v>1.8330078125</v>
      </c>
      <c r="H84" s="187">
        <f t="shared" si="10"/>
        <v>1.262351843149534E-2</v>
      </c>
      <c r="I84" s="186">
        <v>1.5839636913767019</v>
      </c>
      <c r="J84" s="187">
        <f t="shared" si="10"/>
        <v>-0.2490441211232981</v>
      </c>
      <c r="K84" s="186">
        <v>1.3544041450777202</v>
      </c>
      <c r="L84" s="187">
        <f t="shared" si="11"/>
        <v>-0.22955954629898168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1.7890625</v>
      </c>
      <c r="D85" s="187">
        <v>0.13406249999999997</v>
      </c>
      <c r="E85" s="186">
        <v>1.7678843226788432</v>
      </c>
      <c r="F85" s="187">
        <f t="shared" si="10"/>
        <v>-2.1178177321156788E-2</v>
      </c>
      <c r="G85" s="186">
        <v>1.6467948717948717</v>
      </c>
      <c r="H85" s="187">
        <f t="shared" si="10"/>
        <v>-0.12108945088397149</v>
      </c>
      <c r="I85" s="186">
        <v>1.6020864381520119</v>
      </c>
      <c r="J85" s="187">
        <f t="shared" si="10"/>
        <v>-4.4708433642859813E-2</v>
      </c>
      <c r="K85" s="186">
        <v>2.5137096774193548</v>
      </c>
      <c r="L85" s="187">
        <f t="shared" si="11"/>
        <v>0.9116232392673429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2.3346354166666665</v>
      </c>
      <c r="D86" s="187">
        <v>0.19240100931677029</v>
      </c>
      <c r="E86" s="186">
        <v>1.6856368563685638</v>
      </c>
      <c r="F86" s="187">
        <f t="shared" si="10"/>
        <v>-0.64899856029810277</v>
      </c>
      <c r="G86" s="186">
        <v>1.653252480705623</v>
      </c>
      <c r="H86" s="187">
        <f t="shared" si="10"/>
        <v>-3.2384375662940723E-2</v>
      </c>
      <c r="I86" s="186">
        <v>1.6542783059636992</v>
      </c>
      <c r="J86" s="187">
        <f t="shared" si="10"/>
        <v>1.0258252580761518E-3</v>
      </c>
      <c r="K86" s="186">
        <v>1.7510204081632652</v>
      </c>
      <c r="L86" s="187">
        <f t="shared" si="11"/>
        <v>9.6742102199566027E-2</v>
      </c>
      <c r="M86" s="186"/>
      <c r="N86" s="187"/>
    </row>
    <row r="87" spans="1:15" ht="15.75" x14ac:dyDescent="0.25">
      <c r="B87" s="119" t="s">
        <v>30</v>
      </c>
      <c r="C87" s="188">
        <v>1.7905343159834177</v>
      </c>
      <c r="D87" s="189">
        <v>6.7410001254654572E-2</v>
      </c>
      <c r="E87" s="188">
        <v>1.8213798745568586</v>
      </c>
      <c r="F87" s="189">
        <f t="shared" si="10"/>
        <v>3.0845558573440846E-2</v>
      </c>
      <c r="G87" s="188">
        <v>1.8557308613174535</v>
      </c>
      <c r="H87" s="189">
        <f t="shared" si="10"/>
        <v>3.4350986760594893E-2</v>
      </c>
      <c r="I87" s="188">
        <v>1.6305721889554226</v>
      </c>
      <c r="J87" s="189">
        <f t="shared" si="10"/>
        <v>-0.22515867236203091</v>
      </c>
      <c r="K87" s="188">
        <v>1.8225141028879346</v>
      </c>
      <c r="L87" s="189">
        <f t="shared" si="11"/>
        <v>0.19194191393251203</v>
      </c>
      <c r="M87" s="188">
        <v>1.8578823529411765</v>
      </c>
      <c r="N87" s="189">
        <v>-0.19556976287174099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1" t="s">
        <v>288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3.6379794200187092</v>
      </c>
      <c r="D97" s="187">
        <v>6.1151970988376103E-2</v>
      </c>
      <c r="E97" s="186">
        <v>2.9219858156028371</v>
      </c>
      <c r="F97" s="187">
        <f t="shared" ref="F97:J99" si="12">IFERROR(E97-C97,"-")</f>
        <v>-0.71599360441587212</v>
      </c>
      <c r="G97" s="186">
        <v>3.7166476624857467</v>
      </c>
      <c r="H97" s="187">
        <f t="shared" si="12"/>
        <v>0.79466184688290964</v>
      </c>
      <c r="I97" s="186">
        <v>3.7108177172061327</v>
      </c>
      <c r="J97" s="187">
        <f t="shared" si="12"/>
        <v>-5.8299452796140017E-3</v>
      </c>
      <c r="K97" s="186">
        <v>3.5365131578947366</v>
      </c>
      <c r="L97" s="187">
        <f t="shared" ref="L97:L99" si="13">IFERROR(K97-I97,"-")</f>
        <v>-0.1743045593113961</v>
      </c>
      <c r="M97" s="186">
        <v>3.5494546822113575</v>
      </c>
      <c r="N97" s="187">
        <f t="shared" ref="N97:N99" si="14">IFERROR(M97-K97,"-")</f>
        <v>1.2941524316620878E-2</v>
      </c>
    </row>
    <row r="98" spans="2:14" x14ac:dyDescent="0.25">
      <c r="B98" s="116" t="s">
        <v>73</v>
      </c>
      <c r="C98" s="186">
        <v>3.9038294168842471</v>
      </c>
      <c r="D98" s="187">
        <v>-7.1833658099516029E-3</v>
      </c>
      <c r="E98" s="186">
        <v>3.0238907849829353</v>
      </c>
      <c r="F98" s="187">
        <f t="shared" si="12"/>
        <v>-0.87993863190131183</v>
      </c>
      <c r="G98" s="186">
        <v>3.5904365904365902</v>
      </c>
      <c r="H98" s="187">
        <f t="shared" si="12"/>
        <v>0.56654580545365496</v>
      </c>
      <c r="I98" s="186">
        <v>3.9253112033195019</v>
      </c>
      <c r="J98" s="187">
        <f t="shared" si="12"/>
        <v>0.33487461288291165</v>
      </c>
      <c r="K98" s="186">
        <v>3.8524279210925645</v>
      </c>
      <c r="L98" s="187">
        <f t="shared" si="13"/>
        <v>-7.2883282226937407E-2</v>
      </c>
      <c r="M98" s="186">
        <v>3.8060805258833197</v>
      </c>
      <c r="N98" s="187">
        <f t="shared" si="14"/>
        <v>-4.6347395209244802E-2</v>
      </c>
    </row>
    <row r="99" spans="2:14" x14ac:dyDescent="0.25">
      <c r="B99" s="116" t="s">
        <v>75</v>
      </c>
      <c r="C99" s="186">
        <v>4.0879629629629628</v>
      </c>
      <c r="D99" s="187">
        <v>0.25455293074943297</v>
      </c>
      <c r="E99" s="186">
        <v>2.6923913043478263</v>
      </c>
      <c r="F99" s="187">
        <f t="shared" si="12"/>
        <v>-1.3955716586151365</v>
      </c>
      <c r="G99" s="186">
        <v>3.5244789142026174</v>
      </c>
      <c r="H99" s="187">
        <f t="shared" si="12"/>
        <v>0.83208760985479113</v>
      </c>
      <c r="I99" s="186">
        <v>4.0907059874888292</v>
      </c>
      <c r="J99" s="187">
        <f t="shared" si="12"/>
        <v>0.5662270732862118</v>
      </c>
      <c r="K99" s="186">
        <v>3.9743690851735014</v>
      </c>
      <c r="L99" s="187">
        <f t="shared" si="13"/>
        <v>-0.11633690231532778</v>
      </c>
      <c r="M99" s="186">
        <v>3.5924777045366421</v>
      </c>
      <c r="N99" s="187">
        <f t="shared" si="14"/>
        <v>-0.38189138063685935</v>
      </c>
    </row>
    <row r="100" spans="2:14" x14ac:dyDescent="0.25">
      <c r="B100" s="116" t="s">
        <v>77</v>
      </c>
      <c r="C100" s="186" t="s">
        <v>227</v>
      </c>
      <c r="D100" s="187" t="s">
        <v>227</v>
      </c>
      <c r="E100" s="186">
        <v>2.7583643122676582</v>
      </c>
      <c r="F100" s="187" t="str">
        <f>IFERROR(E100-C100,"-")</f>
        <v>-</v>
      </c>
      <c r="G100" s="186">
        <v>4.3264177040110647</v>
      </c>
      <c r="H100" s="187">
        <f>IFERROR(G100-E100,"-")</f>
        <v>1.5680533917434065</v>
      </c>
      <c r="I100" s="186">
        <v>3.9248029108550635</v>
      </c>
      <c r="J100" s="187">
        <f>IFERROR(I100-G100,"-")</f>
        <v>-0.40161479315600124</v>
      </c>
      <c r="K100" s="186">
        <v>4.209223847019123</v>
      </c>
      <c r="L100" s="187">
        <f>IFERROR(K100-I100,"-")</f>
        <v>0.2844209361640595</v>
      </c>
      <c r="M100" s="186"/>
      <c r="N100" s="187"/>
    </row>
    <row r="101" spans="2:14" x14ac:dyDescent="0.25">
      <c r="B101" s="116" t="s">
        <v>79</v>
      </c>
      <c r="C101" s="186" t="s">
        <v>227</v>
      </c>
      <c r="D101" s="187" t="s">
        <v>227</v>
      </c>
      <c r="E101" s="186">
        <v>2.6357758620689653</v>
      </c>
      <c r="F101" s="187" t="str">
        <f t="shared" ref="F101:J109" si="15">IFERROR(E101-C101,"-")</f>
        <v>-</v>
      </c>
      <c r="G101" s="186">
        <v>4.19207579672696</v>
      </c>
      <c r="H101" s="187">
        <f t="shared" si="15"/>
        <v>1.5562999346579947</v>
      </c>
      <c r="I101" s="186">
        <v>3.8344733242134064</v>
      </c>
      <c r="J101" s="187">
        <f t="shared" si="15"/>
        <v>-0.35760247251355359</v>
      </c>
      <c r="K101" s="186">
        <v>4.2610619469026547</v>
      </c>
      <c r="L101" s="187">
        <f t="shared" ref="L101:L109" si="16">IFERROR(K101-I101,"-")</f>
        <v>0.42658862268924835</v>
      </c>
      <c r="M101" s="186"/>
      <c r="N101" s="187"/>
    </row>
    <row r="102" spans="2:14" x14ac:dyDescent="0.25">
      <c r="B102" s="116" t="s">
        <v>81</v>
      </c>
      <c r="C102" s="186" t="s">
        <v>227</v>
      </c>
      <c r="D102" s="187" t="s">
        <v>227</v>
      </c>
      <c r="E102" s="186">
        <v>3.8652849740932642</v>
      </c>
      <c r="F102" s="187" t="str">
        <f t="shared" si="15"/>
        <v>-</v>
      </c>
      <c r="G102" s="186">
        <v>3.5351063829787233</v>
      </c>
      <c r="H102" s="187">
        <f t="shared" si="15"/>
        <v>-0.33017859111454095</v>
      </c>
      <c r="I102" s="186">
        <v>4.2664437012263097</v>
      </c>
      <c r="J102" s="187">
        <f t="shared" si="15"/>
        <v>0.73133731824758641</v>
      </c>
      <c r="K102" s="186">
        <v>4.1506276150627617</v>
      </c>
      <c r="L102" s="187">
        <f t="shared" si="16"/>
        <v>-0.11581608616354799</v>
      </c>
      <c r="M102" s="186"/>
      <c r="N102" s="187"/>
    </row>
    <row r="103" spans="2:14" x14ac:dyDescent="0.25">
      <c r="B103" s="116" t="s">
        <v>83</v>
      </c>
      <c r="C103" s="186" t="s">
        <v>227</v>
      </c>
      <c r="D103" s="187" t="s">
        <v>227</v>
      </c>
      <c r="E103" s="186">
        <v>3.1094527363184081</v>
      </c>
      <c r="F103" s="187" t="str">
        <f t="shared" si="15"/>
        <v>-</v>
      </c>
      <c r="G103" s="186">
        <v>4.0482051282051286</v>
      </c>
      <c r="H103" s="187">
        <f t="shared" si="15"/>
        <v>0.93875239188672044</v>
      </c>
      <c r="I103" s="186">
        <v>2.8474870017331022</v>
      </c>
      <c r="J103" s="187">
        <f t="shared" si="15"/>
        <v>-1.2007181264720264</v>
      </c>
      <c r="K103" s="186">
        <v>2.9659685863874348</v>
      </c>
      <c r="L103" s="187">
        <f t="shared" si="16"/>
        <v>0.11848158465433256</v>
      </c>
      <c r="M103" s="186"/>
      <c r="N103" s="187"/>
    </row>
    <row r="104" spans="2:14" x14ac:dyDescent="0.25">
      <c r="B104" s="116" t="s">
        <v>85</v>
      </c>
      <c r="C104" s="186">
        <v>2.9937694704049846</v>
      </c>
      <c r="D104" s="187">
        <v>0.49028514984749316</v>
      </c>
      <c r="E104" s="186">
        <v>3.701880035810206</v>
      </c>
      <c r="F104" s="187">
        <f t="shared" si="15"/>
        <v>0.70811056540522133</v>
      </c>
      <c r="G104" s="186">
        <v>3.1591928251121075</v>
      </c>
      <c r="H104" s="187">
        <f t="shared" si="15"/>
        <v>-0.54268721069809844</v>
      </c>
      <c r="I104" s="186">
        <v>3.7085624509033779</v>
      </c>
      <c r="J104" s="187">
        <f t="shared" si="15"/>
        <v>0.54936962579127036</v>
      </c>
      <c r="K104" s="186">
        <v>3.8645215918712954</v>
      </c>
      <c r="L104" s="187">
        <f t="shared" si="16"/>
        <v>0.15595914096791752</v>
      </c>
      <c r="M104" s="186"/>
      <c r="N104" s="187"/>
    </row>
    <row r="105" spans="2:14" x14ac:dyDescent="0.25">
      <c r="B105" s="116" t="s">
        <v>87</v>
      </c>
      <c r="C105" s="186">
        <v>2.1490683229813663</v>
      </c>
      <c r="D105" s="187">
        <v>-0.57369432293303069</v>
      </c>
      <c r="E105" s="186">
        <v>3.7703703703703701</v>
      </c>
      <c r="F105" s="187">
        <f t="shared" si="15"/>
        <v>1.6213020473890039</v>
      </c>
      <c r="G105" s="186">
        <v>3.9607109448082318</v>
      </c>
      <c r="H105" s="187">
        <f t="shared" si="15"/>
        <v>0.19034057443786168</v>
      </c>
      <c r="I105" s="186">
        <v>3.6751536435469712</v>
      </c>
      <c r="J105" s="187">
        <f t="shared" si="15"/>
        <v>-0.28555730126126067</v>
      </c>
      <c r="K105" s="186">
        <v>3.9577889447236183</v>
      </c>
      <c r="L105" s="187">
        <f t="shared" si="16"/>
        <v>0.28263530117664715</v>
      </c>
      <c r="M105" s="186"/>
      <c r="N105" s="187"/>
    </row>
    <row r="106" spans="2:14" x14ac:dyDescent="0.25">
      <c r="B106" s="116" t="s">
        <v>89</v>
      </c>
      <c r="C106" s="186">
        <v>1.9975786924939467</v>
      </c>
      <c r="D106" s="187">
        <v>-1.0590250810909592</v>
      </c>
      <c r="E106" s="186">
        <v>4.9449321628092582</v>
      </c>
      <c r="F106" s="187">
        <f t="shared" si="15"/>
        <v>2.9473534703153117</v>
      </c>
      <c r="G106" s="186">
        <v>4.0375741595253789</v>
      </c>
      <c r="H106" s="187">
        <f t="shared" si="15"/>
        <v>-0.90735800328387928</v>
      </c>
      <c r="I106" s="186">
        <v>3.5069008782936009</v>
      </c>
      <c r="J106" s="187">
        <f t="shared" si="15"/>
        <v>-0.53067328123177804</v>
      </c>
      <c r="K106" s="186">
        <v>3.6727376209447922</v>
      </c>
      <c r="L106" s="187">
        <f t="shared" si="16"/>
        <v>0.1658367426511913</v>
      </c>
      <c r="M106" s="186"/>
      <c r="N106" s="187"/>
    </row>
    <row r="107" spans="2:14" x14ac:dyDescent="0.25">
      <c r="B107" s="116" t="s">
        <v>91</v>
      </c>
      <c r="C107" s="186">
        <v>2.193293885601578</v>
      </c>
      <c r="D107" s="187">
        <v>-1.1308167863351808</v>
      </c>
      <c r="E107" s="186">
        <v>4.0615735461801599</v>
      </c>
      <c r="F107" s="187">
        <f t="shared" si="15"/>
        <v>1.8682796605785819</v>
      </c>
      <c r="G107" s="186">
        <v>4.2419738406658736</v>
      </c>
      <c r="H107" s="187">
        <f t="shared" si="15"/>
        <v>0.18040029448571371</v>
      </c>
      <c r="I107" s="186">
        <v>3.4946193702670385</v>
      </c>
      <c r="J107" s="187">
        <f t="shared" si="15"/>
        <v>-0.74735447039883507</v>
      </c>
      <c r="K107" s="186">
        <v>3.501834862385321</v>
      </c>
      <c r="L107" s="187">
        <f t="shared" si="16"/>
        <v>7.2154921182825404E-3</v>
      </c>
      <c r="M107" s="186"/>
      <c r="N107" s="187"/>
    </row>
    <row r="108" spans="2:14" x14ac:dyDescent="0.25">
      <c r="B108" s="116" t="s">
        <v>93</v>
      </c>
      <c r="C108" s="186">
        <v>2.4045801526717558</v>
      </c>
      <c r="D108" s="187">
        <v>-1.0129715521912961</v>
      </c>
      <c r="E108" s="186">
        <v>3.4735849056603771</v>
      </c>
      <c r="F108" s="187">
        <f t="shared" si="15"/>
        <v>1.0690047529886213</v>
      </c>
      <c r="G108" s="186">
        <v>3.3171001660210293</v>
      </c>
      <c r="H108" s="187">
        <f t="shared" si="15"/>
        <v>-0.15648473963934784</v>
      </c>
      <c r="I108" s="186">
        <v>3.5267099350973541</v>
      </c>
      <c r="J108" s="187">
        <f t="shared" si="15"/>
        <v>0.20960976907632478</v>
      </c>
      <c r="K108" s="186">
        <v>3.5074775672981056</v>
      </c>
      <c r="L108" s="187">
        <f t="shared" si="16"/>
        <v>-1.9232367799248529E-2</v>
      </c>
      <c r="M108" s="186"/>
      <c r="N108" s="187"/>
    </row>
    <row r="109" spans="2:14" ht="15.75" x14ac:dyDescent="0.25">
      <c r="B109" s="119" t="s">
        <v>30</v>
      </c>
      <c r="C109" s="188">
        <v>3.3236155159795073</v>
      </c>
      <c r="D109" s="189">
        <v>-4.349872101964003E-2</v>
      </c>
      <c r="E109" s="188">
        <v>3.5296277322404372</v>
      </c>
      <c r="F109" s="189">
        <f t="shared" si="15"/>
        <v>0.20601221626092991</v>
      </c>
      <c r="G109" s="188">
        <v>3.7794749943426114</v>
      </c>
      <c r="H109" s="189">
        <f t="shared" si="15"/>
        <v>0.24984726210217412</v>
      </c>
      <c r="I109" s="188">
        <v>3.714313677514069</v>
      </c>
      <c r="J109" s="189">
        <f t="shared" si="15"/>
        <v>-6.5161316828542315E-2</v>
      </c>
      <c r="K109" s="188">
        <v>3.7668196782120833</v>
      </c>
      <c r="L109" s="189">
        <f t="shared" si="16"/>
        <v>5.2506000698014255E-2</v>
      </c>
      <c r="M109" s="188">
        <v>3.6453336809176227</v>
      </c>
      <c r="N109" s="189">
        <v>-0.12780319195134959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1" t="s">
        <v>289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4.0140056022408963</v>
      </c>
      <c r="D119" s="187">
        <v>-3.0637254901960453E-2</v>
      </c>
      <c r="E119" s="186">
        <v>1.6666666666666667</v>
      </c>
      <c r="F119" s="187">
        <f t="shared" ref="F119:J121" si="17">IFERROR(E119-C119,"-")</f>
        <v>-2.3473389355742293</v>
      </c>
      <c r="G119" s="186">
        <v>3.9061371841155235</v>
      </c>
      <c r="H119" s="187">
        <f t="shared" si="17"/>
        <v>2.2394705174488569</v>
      </c>
      <c r="I119" s="186">
        <v>4.534391534391534</v>
      </c>
      <c r="J119" s="187">
        <f t="shared" si="17"/>
        <v>0.62825435027601051</v>
      </c>
      <c r="K119" s="186">
        <v>3.3109619686800893</v>
      </c>
      <c r="L119" s="187">
        <f t="shared" ref="L119:L121" si="18">IFERROR(K119-I119,"-")</f>
        <v>-1.2234295657114447</v>
      </c>
      <c r="M119" s="186">
        <v>3.440203562340967</v>
      </c>
      <c r="N119" s="187">
        <f t="shared" ref="N119:N121" si="19">IFERROR(M119-K119,"-")</f>
        <v>0.12924159366087773</v>
      </c>
    </row>
    <row r="120" spans="1:15" x14ac:dyDescent="0.25">
      <c r="B120" s="116" t="s">
        <v>73</v>
      </c>
      <c r="C120" s="186">
        <v>4.5580952380952384</v>
      </c>
      <c r="D120" s="187">
        <v>0.33558214909000306</v>
      </c>
      <c r="E120" s="186">
        <v>1.8</v>
      </c>
      <c r="F120" s="187">
        <f t="shared" si="17"/>
        <v>-2.7580952380952386</v>
      </c>
      <c r="G120" s="186">
        <v>3.7969696969696969</v>
      </c>
      <c r="H120" s="187">
        <f t="shared" si="17"/>
        <v>1.9969696969696968</v>
      </c>
      <c r="I120" s="186">
        <v>4.2433090024330902</v>
      </c>
      <c r="J120" s="187">
        <f t="shared" si="17"/>
        <v>0.44633930546339329</v>
      </c>
      <c r="K120" s="186">
        <v>4.3813559322033901</v>
      </c>
      <c r="L120" s="187">
        <f t="shared" si="18"/>
        <v>0.13804692977029998</v>
      </c>
      <c r="M120" s="186">
        <v>3.6422594142259412</v>
      </c>
      <c r="N120" s="187">
        <f t="shared" si="19"/>
        <v>-0.73909651797744891</v>
      </c>
    </row>
    <row r="121" spans="1:15" x14ac:dyDescent="0.25">
      <c r="B121" s="116" t="s">
        <v>75</v>
      </c>
      <c r="C121" s="186">
        <v>5.4910714285714288</v>
      </c>
      <c r="D121" s="187">
        <v>1.7039092664092665</v>
      </c>
      <c r="E121" s="186">
        <v>1.2571428571428571</v>
      </c>
      <c r="F121" s="187">
        <f t="shared" si="17"/>
        <v>-4.2339285714285717</v>
      </c>
      <c r="G121" s="186">
        <v>3.5324675324675323</v>
      </c>
      <c r="H121" s="187">
        <f t="shared" si="17"/>
        <v>2.2753246753246752</v>
      </c>
      <c r="I121" s="186">
        <v>4.5290697674418601</v>
      </c>
      <c r="J121" s="187">
        <f t="shared" si="17"/>
        <v>0.99660223497432776</v>
      </c>
      <c r="K121" s="186">
        <v>4.2471910112359552</v>
      </c>
      <c r="L121" s="187">
        <f t="shared" si="18"/>
        <v>-0.28187875620590486</v>
      </c>
      <c r="M121" s="186">
        <v>3.9305993690851735</v>
      </c>
      <c r="N121" s="187">
        <f t="shared" si="19"/>
        <v>-0.31659164215078173</v>
      </c>
    </row>
    <row r="122" spans="1:15" x14ac:dyDescent="0.25">
      <c r="B122" s="116" t="s">
        <v>77</v>
      </c>
      <c r="C122" s="186" t="s">
        <v>227</v>
      </c>
      <c r="D122" s="187" t="s">
        <v>227</v>
      </c>
      <c r="E122" s="186">
        <v>3.2352941176470589</v>
      </c>
      <c r="F122" s="187" t="str">
        <f>IFERROR(E122-C122,"-")</f>
        <v>-</v>
      </c>
      <c r="G122" s="186">
        <v>4.1937984496124034</v>
      </c>
      <c r="H122" s="187">
        <f>IFERROR(G122-E122,"-")</f>
        <v>0.95850433196534457</v>
      </c>
      <c r="I122" s="186">
        <v>4.4000000000000004</v>
      </c>
      <c r="J122" s="187">
        <f>IFERROR(I122-G122,"-")</f>
        <v>0.20620155038759691</v>
      </c>
      <c r="K122" s="186">
        <v>5.560483870967742</v>
      </c>
      <c r="L122" s="187">
        <f>IFERROR(K122-I122,"-")</f>
        <v>1.1604838709677416</v>
      </c>
      <c r="M122" s="186"/>
      <c r="N122" s="187"/>
    </row>
    <row r="123" spans="1:15" x14ac:dyDescent="0.25">
      <c r="B123" s="116" t="s">
        <v>79</v>
      </c>
      <c r="C123" s="186" t="s">
        <v>227</v>
      </c>
      <c r="D123" s="187" t="s">
        <v>227</v>
      </c>
      <c r="E123" s="186">
        <v>2.3157894736842106</v>
      </c>
      <c r="F123" s="187" t="str">
        <f t="shared" ref="F123:J131" si="20">IFERROR(E123-C123,"-")</f>
        <v>-</v>
      </c>
      <c r="G123" s="186">
        <v>3.6643356643356642</v>
      </c>
      <c r="H123" s="187">
        <f t="shared" si="20"/>
        <v>1.3485461906514535</v>
      </c>
      <c r="I123" s="186">
        <v>3.6912751677852347</v>
      </c>
      <c r="J123" s="187">
        <f t="shared" si="20"/>
        <v>2.6939503449570523E-2</v>
      </c>
      <c r="K123" s="186">
        <v>5.503759398496241</v>
      </c>
      <c r="L123" s="187">
        <f t="shared" ref="L123:L131" si="21">IFERROR(K123-I123,"-")</f>
        <v>1.8124842307110063</v>
      </c>
      <c r="M123" s="186"/>
      <c r="N123" s="187"/>
    </row>
    <row r="124" spans="1:15" x14ac:dyDescent="0.25">
      <c r="B124" s="116" t="s">
        <v>81</v>
      </c>
      <c r="C124" s="186" t="s">
        <v>227</v>
      </c>
      <c r="D124" s="187" t="s">
        <v>227</v>
      </c>
      <c r="E124" s="186">
        <v>4.84</v>
      </c>
      <c r="F124" s="187" t="str">
        <f t="shared" si="20"/>
        <v>-</v>
      </c>
      <c r="G124" s="186">
        <v>4.416666666666667</v>
      </c>
      <c r="H124" s="187">
        <f t="shared" si="20"/>
        <v>-0.4233333333333329</v>
      </c>
      <c r="I124" s="186">
        <v>4.112903225806452</v>
      </c>
      <c r="J124" s="187">
        <f t="shared" si="20"/>
        <v>-0.30376344086021501</v>
      </c>
      <c r="K124" s="186">
        <v>4.71</v>
      </c>
      <c r="L124" s="187">
        <f t="shared" si="21"/>
        <v>0.59709677419354801</v>
      </c>
      <c r="M124" s="186"/>
      <c r="N124" s="187"/>
    </row>
    <row r="125" spans="1:15" x14ac:dyDescent="0.25">
      <c r="B125" s="116" t="s">
        <v>83</v>
      </c>
      <c r="C125" s="186" t="s">
        <v>227</v>
      </c>
      <c r="D125" s="187" t="s">
        <v>227</v>
      </c>
      <c r="E125" s="186">
        <v>3.7551020408163267</v>
      </c>
      <c r="F125" s="187" t="str">
        <f t="shared" si="20"/>
        <v>-</v>
      </c>
      <c r="G125" s="186">
        <v>5.5609756097560972</v>
      </c>
      <c r="H125" s="187">
        <f t="shared" si="20"/>
        <v>1.8058735689397705</v>
      </c>
      <c r="I125" s="186">
        <v>2.7749999999999999</v>
      </c>
      <c r="J125" s="187">
        <f t="shared" si="20"/>
        <v>-2.7859756097560973</v>
      </c>
      <c r="K125" s="186">
        <v>2.5705128205128207</v>
      </c>
      <c r="L125" s="187">
        <f t="shared" si="21"/>
        <v>-0.2044871794871792</v>
      </c>
      <c r="M125" s="186"/>
      <c r="N125" s="187"/>
    </row>
    <row r="126" spans="1:15" x14ac:dyDescent="0.25">
      <c r="B126" s="116" t="s">
        <v>85</v>
      </c>
      <c r="C126" s="186">
        <v>2.75</v>
      </c>
      <c r="D126" s="187">
        <v>0.15697674418604635</v>
      </c>
      <c r="E126" s="186">
        <v>5.2531645569620249</v>
      </c>
      <c r="F126" s="187">
        <f t="shared" si="20"/>
        <v>2.5031645569620249</v>
      </c>
      <c r="G126" s="186">
        <v>4.4220183486238529</v>
      </c>
      <c r="H126" s="187">
        <f t="shared" si="20"/>
        <v>-0.83114620833817199</v>
      </c>
      <c r="I126" s="186">
        <v>3.7320261437908497</v>
      </c>
      <c r="J126" s="187">
        <f t="shared" si="20"/>
        <v>-0.68999220483300316</v>
      </c>
      <c r="K126" s="186">
        <v>4.6885245901639347</v>
      </c>
      <c r="L126" s="187">
        <f t="shared" si="21"/>
        <v>0.95649844637308501</v>
      </c>
      <c r="M126" s="186"/>
      <c r="N126" s="187"/>
    </row>
    <row r="127" spans="1:15" x14ac:dyDescent="0.25">
      <c r="B127" s="116" t="s">
        <v>87</v>
      </c>
      <c r="C127" s="186">
        <v>1.75</v>
      </c>
      <c r="D127" s="187">
        <v>-0.86702127659574479</v>
      </c>
      <c r="E127" s="186">
        <v>3.7397260273972601</v>
      </c>
      <c r="F127" s="187">
        <f t="shared" si="20"/>
        <v>1.9897260273972601</v>
      </c>
      <c r="G127" s="186">
        <v>4.4294478527607364</v>
      </c>
      <c r="H127" s="187">
        <f t="shared" si="20"/>
        <v>0.68972182536347626</v>
      </c>
      <c r="I127" s="186">
        <v>4.6111111111111107</v>
      </c>
      <c r="J127" s="187">
        <f t="shared" si="20"/>
        <v>0.18166325835037433</v>
      </c>
      <c r="K127" s="186">
        <v>4.2195121951219514</v>
      </c>
      <c r="L127" s="187">
        <f t="shared" si="21"/>
        <v>-0.3915989159891593</v>
      </c>
      <c r="M127" s="186"/>
      <c r="N127" s="187"/>
    </row>
    <row r="128" spans="1:15" x14ac:dyDescent="0.25">
      <c r="A128" s="122"/>
      <c r="B128" s="116" t="s">
        <v>89</v>
      </c>
      <c r="C128" s="186">
        <v>1.8</v>
      </c>
      <c r="D128" s="187">
        <v>-0.38181818181818161</v>
      </c>
      <c r="E128" s="186">
        <v>4.6441717791411046</v>
      </c>
      <c r="F128" s="187">
        <f t="shared" si="20"/>
        <v>2.8441717791411048</v>
      </c>
      <c r="G128" s="186">
        <v>3.862857142857143</v>
      </c>
      <c r="H128" s="187">
        <f t="shared" si="20"/>
        <v>-0.78131463628396158</v>
      </c>
      <c r="I128" s="186">
        <v>3.6555555555555554</v>
      </c>
      <c r="J128" s="187">
        <f t="shared" si="20"/>
        <v>-0.20730158730158754</v>
      </c>
      <c r="K128" s="186">
        <v>4.166666666666667</v>
      </c>
      <c r="L128" s="187">
        <f t="shared" si="21"/>
        <v>0.51111111111111152</v>
      </c>
      <c r="M128" s="186"/>
      <c r="N128" s="187"/>
    </row>
    <row r="129" spans="2:15" x14ac:dyDescent="0.25">
      <c r="B129" s="116" t="s">
        <v>91</v>
      </c>
      <c r="C129" s="186">
        <v>2.1458333333333335</v>
      </c>
      <c r="D129" s="187">
        <v>-0.56693262411347511</v>
      </c>
      <c r="E129" s="186">
        <v>3.4688796680497926</v>
      </c>
      <c r="F129" s="187">
        <f t="shared" si="20"/>
        <v>1.3230463347164592</v>
      </c>
      <c r="G129" s="186">
        <v>3.5871212121212119</v>
      </c>
      <c r="H129" s="187">
        <f t="shared" si="20"/>
        <v>0.11824154407141929</v>
      </c>
      <c r="I129" s="186">
        <v>3.0539568345323742</v>
      </c>
      <c r="J129" s="187">
        <f t="shared" si="20"/>
        <v>-0.53316437758883772</v>
      </c>
      <c r="K129" s="186">
        <v>3.359375</v>
      </c>
      <c r="L129" s="187">
        <f t="shared" si="21"/>
        <v>0.30541816546762579</v>
      </c>
      <c r="M129" s="186"/>
      <c r="N129" s="187"/>
    </row>
    <row r="130" spans="2:15" x14ac:dyDescent="0.25">
      <c r="B130" s="116" t="s">
        <v>93</v>
      </c>
      <c r="C130" s="186">
        <v>1.8378378378378379</v>
      </c>
      <c r="D130" s="187">
        <v>-1.5261972498814604</v>
      </c>
      <c r="E130" s="186">
        <v>3.9766081871345027</v>
      </c>
      <c r="F130" s="187">
        <f t="shared" si="20"/>
        <v>2.1387703492966645</v>
      </c>
      <c r="G130" s="186">
        <v>3.1287128712871288</v>
      </c>
      <c r="H130" s="187">
        <f t="shared" si="20"/>
        <v>-0.84789531584737388</v>
      </c>
      <c r="I130" s="186">
        <v>3.865203761755486</v>
      </c>
      <c r="J130" s="187">
        <f t="shared" si="20"/>
        <v>0.73649089046835714</v>
      </c>
      <c r="K130" s="186">
        <v>3.3038461538461537</v>
      </c>
      <c r="L130" s="187">
        <f t="shared" si="21"/>
        <v>-0.56135760790933231</v>
      </c>
      <c r="M130" s="186"/>
      <c r="N130" s="187"/>
    </row>
    <row r="131" spans="2:15" ht="15.75" x14ac:dyDescent="0.25">
      <c r="B131" s="119" t="s">
        <v>30</v>
      </c>
      <c r="C131" s="188">
        <v>3.8967391304347827</v>
      </c>
      <c r="D131" s="189">
        <v>0.55844916760950403</v>
      </c>
      <c r="E131" s="188">
        <v>3.7937024972855591</v>
      </c>
      <c r="F131" s="189">
        <f t="shared" si="20"/>
        <v>-0.10303663314922362</v>
      </c>
      <c r="G131" s="188">
        <v>3.8489388264669162</v>
      </c>
      <c r="H131" s="189">
        <f t="shared" si="20"/>
        <v>5.5236329181357124E-2</v>
      </c>
      <c r="I131" s="188">
        <v>3.9989266547406084</v>
      </c>
      <c r="J131" s="189">
        <f t="shared" si="20"/>
        <v>0.14998782827369217</v>
      </c>
      <c r="K131" s="188">
        <v>4.0580858085808584</v>
      </c>
      <c r="L131" s="189">
        <f t="shared" si="21"/>
        <v>5.9159153840250056E-2</v>
      </c>
      <c r="M131" s="188">
        <v>3.6523569023569022</v>
      </c>
      <c r="N131" s="189">
        <v>-0.33444661670468134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1" t="s">
        <v>290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5.9742388758782203</v>
      </c>
      <c r="D141" s="187">
        <v>-0.5468137557007271</v>
      </c>
      <c r="E141" s="186">
        <v>5.7640449438202248</v>
      </c>
      <c r="F141" s="187">
        <f t="shared" ref="F141:J143" si="22">IFERROR(E141-C141,"-")</f>
        <v>-0.21019393205799553</v>
      </c>
      <c r="G141" s="186">
        <v>5.7216828478964405</v>
      </c>
      <c r="H141" s="187">
        <f t="shared" si="22"/>
        <v>-4.236209592378426E-2</v>
      </c>
      <c r="I141" s="186">
        <v>5.8413043478260871</v>
      </c>
      <c r="J141" s="187">
        <f t="shared" si="22"/>
        <v>0.11962149992964655</v>
      </c>
      <c r="K141" s="186">
        <v>5.5225505443234839</v>
      </c>
      <c r="L141" s="187">
        <f t="shared" ref="L141:L143" si="23">IFERROR(K141-I141,"-")</f>
        <v>-0.31875380350260318</v>
      </c>
      <c r="M141" s="186">
        <v>5.0589353612167303</v>
      </c>
      <c r="N141" s="187">
        <f t="shared" ref="N141:N143" si="24">IFERROR(M141-K141,"-")</f>
        <v>-0.46361518310675365</v>
      </c>
    </row>
    <row r="142" spans="2:15" x14ac:dyDescent="0.25">
      <c r="B142" s="116" t="s">
        <v>73</v>
      </c>
      <c r="C142" s="186">
        <v>5.5458515283842793</v>
      </c>
      <c r="D142" s="187">
        <v>-0.46253421585052124</v>
      </c>
      <c r="E142" s="186">
        <v>6.0217391304347823</v>
      </c>
      <c r="F142" s="187">
        <f t="shared" si="22"/>
        <v>0.47588760205050296</v>
      </c>
      <c r="G142" s="186">
        <v>6.0282051282051281</v>
      </c>
      <c r="H142" s="187">
        <f t="shared" si="22"/>
        <v>6.4659977703458438E-3</v>
      </c>
      <c r="I142" s="186">
        <v>6.4454545454545453</v>
      </c>
      <c r="J142" s="187">
        <f t="shared" si="22"/>
        <v>0.41724941724941722</v>
      </c>
      <c r="K142" s="186">
        <v>5.8026070763500934</v>
      </c>
      <c r="L142" s="187">
        <f t="shared" si="23"/>
        <v>-0.6428474691044519</v>
      </c>
      <c r="M142" s="186">
        <v>6.4574257425742578</v>
      </c>
      <c r="N142" s="187">
        <f t="shared" si="24"/>
        <v>0.6548186662241644</v>
      </c>
    </row>
    <row r="143" spans="2:15" x14ac:dyDescent="0.25">
      <c r="B143" s="116" t="s">
        <v>75</v>
      </c>
      <c r="C143" s="186">
        <v>7.397849462365591</v>
      </c>
      <c r="D143" s="187">
        <v>2.4376583795630431</v>
      </c>
      <c r="E143" s="186">
        <v>4.9820359281437128</v>
      </c>
      <c r="F143" s="187">
        <f t="shared" si="22"/>
        <v>-2.4158135342218783</v>
      </c>
      <c r="G143" s="186">
        <v>5.8561484918793507</v>
      </c>
      <c r="H143" s="187">
        <f t="shared" si="22"/>
        <v>0.87411256373563795</v>
      </c>
      <c r="I143" s="186">
        <v>6.64</v>
      </c>
      <c r="J143" s="187">
        <f t="shared" si="22"/>
        <v>0.78385150812064897</v>
      </c>
      <c r="K143" s="186">
        <v>5.9575221238938054</v>
      </c>
      <c r="L143" s="187">
        <f t="shared" si="23"/>
        <v>-0.68247787610619426</v>
      </c>
      <c r="M143" s="186">
        <v>6.3815028901734108</v>
      </c>
      <c r="N143" s="187">
        <f t="shared" si="24"/>
        <v>0.42398076627960535</v>
      </c>
    </row>
    <row r="144" spans="2:15" x14ac:dyDescent="0.25">
      <c r="B144" s="116" t="s">
        <v>77</v>
      </c>
      <c r="C144" s="186" t="s">
        <v>227</v>
      </c>
      <c r="D144" s="187" t="s">
        <v>227</v>
      </c>
      <c r="E144" s="186">
        <v>6.3734939759036147</v>
      </c>
      <c r="F144" s="187" t="str">
        <f>IFERROR(E144-C144,"-")</f>
        <v>-</v>
      </c>
      <c r="G144" s="186">
        <v>6.5965909090909092</v>
      </c>
      <c r="H144" s="187">
        <f>IFERROR(G144-E144,"-")</f>
        <v>0.22309693318729451</v>
      </c>
      <c r="I144" s="186">
        <v>6.6480446927374306</v>
      </c>
      <c r="J144" s="187">
        <f>IFERROR(I144-G144,"-")</f>
        <v>5.1453783646521423E-2</v>
      </c>
      <c r="K144" s="186">
        <v>6.6465517241379306</v>
      </c>
      <c r="L144" s="187">
        <f>IFERROR(K144-I144,"-")</f>
        <v>-1.4929685994999886E-3</v>
      </c>
      <c r="M144" s="186"/>
      <c r="N144" s="187"/>
    </row>
    <row r="145" spans="1:15" x14ac:dyDescent="0.25">
      <c r="B145" s="116" t="s">
        <v>79</v>
      </c>
      <c r="C145" s="186" t="s">
        <v>227</v>
      </c>
      <c r="D145" s="187" t="s">
        <v>227</v>
      </c>
      <c r="E145" s="186">
        <v>4.7459016393442619</v>
      </c>
      <c r="F145" s="187" t="str">
        <f t="shared" ref="F145:J153" si="25">IFERROR(E145-C145,"-")</f>
        <v>-</v>
      </c>
      <c r="G145" s="186">
        <v>7.4578947368421051</v>
      </c>
      <c r="H145" s="187">
        <f t="shared" si="25"/>
        <v>2.7119930974978432</v>
      </c>
      <c r="I145" s="186">
        <v>6.7712765957446805</v>
      </c>
      <c r="J145" s="187">
        <f t="shared" si="25"/>
        <v>-0.68661814109742458</v>
      </c>
      <c r="K145" s="186">
        <v>6.5785123966942152</v>
      </c>
      <c r="L145" s="187">
        <f t="shared" ref="L145:L153" si="26">IFERROR(K145-I145,"-")</f>
        <v>-0.19276419905046538</v>
      </c>
      <c r="M145" s="186"/>
      <c r="N145" s="187"/>
    </row>
    <row r="146" spans="1:15" x14ac:dyDescent="0.25">
      <c r="B146" s="116" t="s">
        <v>81</v>
      </c>
      <c r="C146" s="186" t="s">
        <v>227</v>
      </c>
      <c r="D146" s="187" t="s">
        <v>227</v>
      </c>
      <c r="E146" s="186">
        <v>8.3490566037735849</v>
      </c>
      <c r="F146" s="187" t="str">
        <f t="shared" si="25"/>
        <v>-</v>
      </c>
      <c r="G146" s="186">
        <v>5.2280701754385968</v>
      </c>
      <c r="H146" s="187">
        <f t="shared" si="25"/>
        <v>-3.1209864283349882</v>
      </c>
      <c r="I146" s="186">
        <v>6.4921875</v>
      </c>
      <c r="J146" s="187">
        <f t="shared" si="25"/>
        <v>1.2641173245614032</v>
      </c>
      <c r="K146" s="186">
        <v>6.5649350649350646</v>
      </c>
      <c r="L146" s="187">
        <f t="shared" si="26"/>
        <v>7.2747564935064624E-2</v>
      </c>
      <c r="M146" s="186"/>
      <c r="N146" s="187"/>
    </row>
    <row r="147" spans="1:15" x14ac:dyDescent="0.25">
      <c r="B147" s="116" t="s">
        <v>83</v>
      </c>
      <c r="C147" s="186" t="s">
        <v>227</v>
      </c>
      <c r="D147" s="187" t="s">
        <v>227</v>
      </c>
      <c r="E147" s="186">
        <v>7.1333333333333337</v>
      </c>
      <c r="F147" s="187" t="str">
        <f t="shared" si="25"/>
        <v>-</v>
      </c>
      <c r="G147" s="186">
        <v>6.9485294117647056</v>
      </c>
      <c r="H147" s="187">
        <f t="shared" si="25"/>
        <v>-0.18480392156862813</v>
      </c>
      <c r="I147" s="186">
        <v>3.9537037037037037</v>
      </c>
      <c r="J147" s="187">
        <f t="shared" si="25"/>
        <v>-2.9948257080610019</v>
      </c>
      <c r="K147" s="186">
        <v>3.661290322580645</v>
      </c>
      <c r="L147" s="187">
        <f t="shared" si="26"/>
        <v>-0.2924133811230587</v>
      </c>
      <c r="M147" s="186"/>
      <c r="N147" s="187"/>
    </row>
    <row r="148" spans="1:15" x14ac:dyDescent="0.25">
      <c r="B148" s="116" t="s">
        <v>85</v>
      </c>
      <c r="C148" s="186">
        <v>3.5697674418604652</v>
      </c>
      <c r="D148" s="187">
        <v>-0.35166112956810602</v>
      </c>
      <c r="E148" s="186">
        <v>6.527093596059113</v>
      </c>
      <c r="F148" s="187">
        <f t="shared" si="25"/>
        <v>2.9573261541986477</v>
      </c>
      <c r="G148" s="186">
        <v>5.5595854922279795</v>
      </c>
      <c r="H148" s="187">
        <f t="shared" si="25"/>
        <v>-0.9675081038311335</v>
      </c>
      <c r="I148" s="186">
        <v>5.2212765957446807</v>
      </c>
      <c r="J148" s="187">
        <f t="shared" si="25"/>
        <v>-0.33830889648329876</v>
      </c>
      <c r="K148" s="186">
        <v>6.5260115606936413</v>
      </c>
      <c r="L148" s="187">
        <f t="shared" si="26"/>
        <v>1.3047349649489606</v>
      </c>
      <c r="M148" s="186"/>
      <c r="N148" s="187"/>
    </row>
    <row r="149" spans="1:15" x14ac:dyDescent="0.25">
      <c r="B149" s="116" t="s">
        <v>87</v>
      </c>
      <c r="C149" s="186">
        <v>1.7142857142857142</v>
      </c>
      <c r="D149" s="187">
        <v>-1.5929768555466881</v>
      </c>
      <c r="E149" s="186">
        <v>6.3711340206185563</v>
      </c>
      <c r="F149" s="187">
        <f t="shared" si="25"/>
        <v>4.6568483063328419</v>
      </c>
      <c r="G149" s="186">
        <v>6.1875</v>
      </c>
      <c r="H149" s="187">
        <f t="shared" si="25"/>
        <v>-0.18363402061855627</v>
      </c>
      <c r="I149" s="186">
        <v>5.801801801801802</v>
      </c>
      <c r="J149" s="187">
        <f t="shared" si="25"/>
        <v>-0.38569819819819795</v>
      </c>
      <c r="K149" s="186">
        <v>5.8526785714285712</v>
      </c>
      <c r="L149" s="187">
        <f t="shared" si="26"/>
        <v>5.0876769626769125E-2</v>
      </c>
      <c r="M149" s="186"/>
      <c r="N149" s="187"/>
    </row>
    <row r="150" spans="1:15" x14ac:dyDescent="0.25">
      <c r="A150" s="122"/>
      <c r="B150" s="116" t="s">
        <v>89</v>
      </c>
      <c r="C150" s="186">
        <v>3.05</v>
      </c>
      <c r="D150" s="187">
        <v>-1.1842569269521412</v>
      </c>
      <c r="E150" s="186">
        <v>8.5621890547263675</v>
      </c>
      <c r="F150" s="187">
        <f t="shared" si="25"/>
        <v>5.5121890547263677</v>
      </c>
      <c r="G150" s="186">
        <v>6.6477987421383649</v>
      </c>
      <c r="H150" s="187">
        <f t="shared" si="25"/>
        <v>-1.9143903125880026</v>
      </c>
      <c r="I150" s="186">
        <v>5.7828947368421053</v>
      </c>
      <c r="J150" s="187">
        <f t="shared" si="25"/>
        <v>-0.86490400529625955</v>
      </c>
      <c r="K150" s="186">
        <v>5.9803278688524593</v>
      </c>
      <c r="L150" s="187">
        <f t="shared" si="26"/>
        <v>0.19743313201035395</v>
      </c>
      <c r="M150" s="186"/>
      <c r="N150" s="187"/>
    </row>
    <row r="151" spans="1:15" x14ac:dyDescent="0.25">
      <c r="B151" s="116" t="s">
        <v>91</v>
      </c>
      <c r="C151" s="186">
        <v>2.0388349514563107</v>
      </c>
      <c r="D151" s="187">
        <v>-3.9387769888421964</v>
      </c>
      <c r="E151" s="186">
        <v>5.795309168443497</v>
      </c>
      <c r="F151" s="187">
        <f t="shared" si="25"/>
        <v>3.7564742169871863</v>
      </c>
      <c r="G151" s="186">
        <v>5.9533169533169534</v>
      </c>
      <c r="H151" s="187">
        <f t="shared" si="25"/>
        <v>0.15800778487345646</v>
      </c>
      <c r="I151" s="186">
        <v>5.8276553106212425</v>
      </c>
      <c r="J151" s="187">
        <f t="shared" si="25"/>
        <v>-0.1256616426957109</v>
      </c>
      <c r="K151" s="186">
        <v>6.3442265795206971</v>
      </c>
      <c r="L151" s="187">
        <f t="shared" si="26"/>
        <v>0.51657126889945459</v>
      </c>
      <c r="M151" s="186"/>
      <c r="N151" s="187"/>
    </row>
    <row r="152" spans="1:15" x14ac:dyDescent="0.25">
      <c r="B152" s="116" t="s">
        <v>93</v>
      </c>
      <c r="C152" s="186">
        <v>2.2873563218390807</v>
      </c>
      <c r="D152" s="187">
        <v>-3.6677887968944285</v>
      </c>
      <c r="E152" s="186">
        <v>5.5287356321839081</v>
      </c>
      <c r="F152" s="187">
        <f t="shared" si="25"/>
        <v>3.2413793103448274</v>
      </c>
      <c r="G152" s="186">
        <v>5.0775623268698062</v>
      </c>
      <c r="H152" s="187">
        <f t="shared" si="25"/>
        <v>-0.45117330531410182</v>
      </c>
      <c r="I152" s="186">
        <v>4.8246445497630335</v>
      </c>
      <c r="J152" s="187">
        <f t="shared" si="25"/>
        <v>-0.25291777710677277</v>
      </c>
      <c r="K152" s="186">
        <v>5.3826086956521735</v>
      </c>
      <c r="L152" s="187">
        <f t="shared" si="26"/>
        <v>0.55796414588914001</v>
      </c>
      <c r="M152" s="186"/>
      <c r="N152" s="187"/>
    </row>
    <row r="153" spans="1:15" ht="15.75" x14ac:dyDescent="0.25">
      <c r="B153" s="119" t="s">
        <v>30</v>
      </c>
      <c r="C153" s="188">
        <v>5.0459149223497635</v>
      </c>
      <c r="D153" s="189">
        <v>-0.42553194064639488</v>
      </c>
      <c r="E153" s="188">
        <v>6.4271398747390398</v>
      </c>
      <c r="F153" s="189">
        <f t="shared" si="25"/>
        <v>1.3812249523892763</v>
      </c>
      <c r="G153" s="188">
        <v>6.0453762205628951</v>
      </c>
      <c r="H153" s="189">
        <f t="shared" si="25"/>
        <v>-0.38176365417614466</v>
      </c>
      <c r="I153" s="188">
        <v>5.9357629785002626</v>
      </c>
      <c r="J153" s="189">
        <f t="shared" si="25"/>
        <v>-0.10961324206263257</v>
      </c>
      <c r="K153" s="188">
        <v>5.917572035899858</v>
      </c>
      <c r="L153" s="189">
        <f t="shared" si="26"/>
        <v>-1.8190942600404547E-2</v>
      </c>
      <c r="M153" s="188">
        <v>5.9574193548387093</v>
      </c>
      <c r="N153" s="189">
        <v>0.20784915426564332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1" t="s">
        <v>291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2.3308641975308642</v>
      </c>
      <c r="D163" s="187">
        <v>0.37964468533574225</v>
      </c>
      <c r="E163" s="186">
        <v>1.7464788732394365</v>
      </c>
      <c r="F163" s="187">
        <f t="shared" ref="F163:J165" si="27">IFERROR(E163-C163,"-")</f>
        <v>-0.58438532429142764</v>
      </c>
      <c r="G163" s="186">
        <v>2.3723076923076922</v>
      </c>
      <c r="H163" s="187">
        <f t="shared" si="27"/>
        <v>0.62582881906825572</v>
      </c>
      <c r="I163" s="186">
        <v>2.0614754098360657</v>
      </c>
      <c r="J163" s="187">
        <f t="shared" si="27"/>
        <v>-0.31083228247162653</v>
      </c>
      <c r="K163" s="186">
        <v>2.5740259740259739</v>
      </c>
      <c r="L163" s="187">
        <f t="shared" ref="L163:L165" si="28">IFERROR(K163-I163,"-")</f>
        <v>0.51255056418990819</v>
      </c>
      <c r="M163" s="186">
        <v>2.6155778894472363</v>
      </c>
      <c r="N163" s="187">
        <f t="shared" ref="N163:N165" si="29">IFERROR(M163-K163,"-")</f>
        <v>4.1551915421262464E-2</v>
      </c>
    </row>
    <row r="164" spans="2:14" x14ac:dyDescent="0.25">
      <c r="B164" s="116" t="s">
        <v>73</v>
      </c>
      <c r="C164" s="186">
        <v>2.4140000000000001</v>
      </c>
      <c r="D164" s="187">
        <v>-0.43284684684684649</v>
      </c>
      <c r="E164" s="186">
        <v>2.0147601476014758</v>
      </c>
      <c r="F164" s="187">
        <f t="shared" si="27"/>
        <v>-0.39923985239852433</v>
      </c>
      <c r="G164" s="186">
        <v>2.2242268041237114</v>
      </c>
      <c r="H164" s="187">
        <f t="shared" si="27"/>
        <v>0.20946665652223562</v>
      </c>
      <c r="I164" s="186">
        <v>2.5348258706467663</v>
      </c>
      <c r="J164" s="187">
        <f t="shared" si="27"/>
        <v>0.31059906652305491</v>
      </c>
      <c r="K164" s="186">
        <v>2.6754385964912282</v>
      </c>
      <c r="L164" s="187">
        <f t="shared" si="28"/>
        <v>0.14061272584446183</v>
      </c>
      <c r="M164" s="186">
        <v>2.4320388349514563</v>
      </c>
      <c r="N164" s="187">
        <f t="shared" si="29"/>
        <v>-0.24339976153977183</v>
      </c>
    </row>
    <row r="165" spans="2:14" x14ac:dyDescent="0.25">
      <c r="B165" s="116" t="s">
        <v>75</v>
      </c>
      <c r="C165" s="186">
        <v>1.97265625</v>
      </c>
      <c r="D165" s="187">
        <v>-0.37869510135135132</v>
      </c>
      <c r="E165" s="186">
        <v>1.8691796008869179</v>
      </c>
      <c r="F165" s="187">
        <f t="shared" si="27"/>
        <v>-0.10347664911308208</v>
      </c>
      <c r="G165" s="186">
        <v>2.4673629242819843</v>
      </c>
      <c r="H165" s="187">
        <f t="shared" si="27"/>
        <v>0.59818332339506641</v>
      </c>
      <c r="I165" s="186">
        <v>2.4316239316239314</v>
      </c>
      <c r="J165" s="187">
        <f t="shared" si="27"/>
        <v>-3.5738992658052915E-2</v>
      </c>
      <c r="K165" s="186">
        <v>2.6632653061224492</v>
      </c>
      <c r="L165" s="187">
        <f t="shared" si="28"/>
        <v>0.23164137449851774</v>
      </c>
      <c r="M165" s="186">
        <v>2.4990138067061145</v>
      </c>
      <c r="N165" s="187">
        <f t="shared" si="29"/>
        <v>-0.16425149941633466</v>
      </c>
    </row>
    <row r="166" spans="2:14" x14ac:dyDescent="0.25">
      <c r="B166" s="116" t="s">
        <v>77</v>
      </c>
      <c r="C166" s="186" t="s">
        <v>227</v>
      </c>
      <c r="D166" s="187" t="s">
        <v>227</v>
      </c>
      <c r="E166" s="186">
        <v>1.9146005509641872</v>
      </c>
      <c r="F166" s="187" t="str">
        <f>IFERROR(E166-C166,"-")</f>
        <v>-</v>
      </c>
      <c r="G166" s="186">
        <v>2.6418439716312059</v>
      </c>
      <c r="H166" s="187">
        <f>IFERROR(G166-E166,"-")</f>
        <v>0.72724342066701864</v>
      </c>
      <c r="I166" s="186">
        <v>2.1666666666666665</v>
      </c>
      <c r="J166" s="187">
        <f>IFERROR(I166-G166,"-")</f>
        <v>-0.47517730496453936</v>
      </c>
      <c r="K166" s="186">
        <v>2.4542772861356932</v>
      </c>
      <c r="L166" s="187">
        <f>IFERROR(K166-I166,"-")</f>
        <v>0.28761061946902666</v>
      </c>
      <c r="M166" s="186"/>
      <c r="N166" s="187"/>
    </row>
    <row r="167" spans="2:14" x14ac:dyDescent="0.25">
      <c r="B167" s="116" t="s">
        <v>79</v>
      </c>
      <c r="C167" s="186" t="s">
        <v>227</v>
      </c>
      <c r="D167" s="187" t="s">
        <v>227</v>
      </c>
      <c r="E167" s="186">
        <v>1.8443877551020409</v>
      </c>
      <c r="F167" s="187" t="str">
        <f t="shared" ref="F167:J175" si="30">IFERROR(E167-C167,"-")</f>
        <v>-</v>
      </c>
      <c r="G167" s="186">
        <v>2.0501792114695339</v>
      </c>
      <c r="H167" s="187">
        <f t="shared" si="30"/>
        <v>0.20579145636749296</v>
      </c>
      <c r="I167" s="186">
        <v>2.3689320388349513</v>
      </c>
      <c r="J167" s="187">
        <f t="shared" si="30"/>
        <v>0.31875282736541743</v>
      </c>
      <c r="K167" s="186">
        <v>2.9319727891156462</v>
      </c>
      <c r="L167" s="187">
        <f t="shared" ref="L167:L175" si="31">IFERROR(K167-I167,"-")</f>
        <v>0.56304075028069489</v>
      </c>
      <c r="M167" s="186"/>
      <c r="N167" s="187"/>
    </row>
    <row r="168" spans="2:14" x14ac:dyDescent="0.25">
      <c r="B168" s="116" t="s">
        <v>81</v>
      </c>
      <c r="C168" s="186" t="s">
        <v>227</v>
      </c>
      <c r="D168" s="187" t="s">
        <v>227</v>
      </c>
      <c r="E168" s="186">
        <v>2.2037037037037037</v>
      </c>
      <c r="F168" s="187" t="str">
        <f t="shared" si="30"/>
        <v>-</v>
      </c>
      <c r="G168" s="186">
        <v>2.278688524590164</v>
      </c>
      <c r="H168" s="187">
        <f t="shared" si="30"/>
        <v>7.4984820886460302E-2</v>
      </c>
      <c r="I168" s="186">
        <v>2.4933333333333332</v>
      </c>
      <c r="J168" s="187">
        <f t="shared" si="30"/>
        <v>0.21464480874316916</v>
      </c>
      <c r="K168" s="186">
        <v>3.6101694915254239</v>
      </c>
      <c r="L168" s="187">
        <f t="shared" si="31"/>
        <v>1.1168361581920907</v>
      </c>
      <c r="M168" s="186"/>
      <c r="N168" s="187"/>
    </row>
    <row r="169" spans="2:14" x14ac:dyDescent="0.25">
      <c r="B169" s="116" t="s">
        <v>83</v>
      </c>
      <c r="C169" s="186" t="s">
        <v>227</v>
      </c>
      <c r="D169" s="187" t="s">
        <v>227</v>
      </c>
      <c r="E169" s="186">
        <v>1.9858490566037736</v>
      </c>
      <c r="F169" s="187" t="str">
        <f t="shared" si="30"/>
        <v>-</v>
      </c>
      <c r="G169" s="186">
        <v>2.9</v>
      </c>
      <c r="H169" s="187">
        <f t="shared" si="30"/>
        <v>0.91415094339622627</v>
      </c>
      <c r="I169" s="186">
        <v>2.0376344086021505</v>
      </c>
      <c r="J169" s="187">
        <f t="shared" si="30"/>
        <v>-0.86236559139784941</v>
      </c>
      <c r="K169" s="186">
        <v>3.2391304347826089</v>
      </c>
      <c r="L169" s="187">
        <f t="shared" si="31"/>
        <v>1.2014960261804584</v>
      </c>
      <c r="M169" s="186"/>
      <c r="N169" s="187"/>
    </row>
    <row r="170" spans="2:14" x14ac:dyDescent="0.25">
      <c r="B170" s="116" t="s">
        <v>85</v>
      </c>
      <c r="C170" s="186">
        <v>3.2</v>
      </c>
      <c r="D170" s="187">
        <v>1.2973684210526317</v>
      </c>
      <c r="E170" s="186">
        <v>2.2243436754176611</v>
      </c>
      <c r="F170" s="187">
        <f t="shared" si="30"/>
        <v>-0.97565632458233909</v>
      </c>
      <c r="G170" s="186">
        <v>2.0975609756097562</v>
      </c>
      <c r="H170" s="187">
        <f t="shared" si="30"/>
        <v>-0.12678269980790491</v>
      </c>
      <c r="I170" s="186">
        <v>2.2378048780487805</v>
      </c>
      <c r="J170" s="187">
        <f t="shared" si="30"/>
        <v>0.14024390243902429</v>
      </c>
      <c r="K170" s="186">
        <v>2.9610778443113772</v>
      </c>
      <c r="L170" s="187">
        <f t="shared" si="31"/>
        <v>0.72327296626259674</v>
      </c>
      <c r="M170" s="186"/>
      <c r="N170" s="187"/>
    </row>
    <row r="171" spans="2:14" x14ac:dyDescent="0.25">
      <c r="B171" s="116" t="s">
        <v>87</v>
      </c>
      <c r="C171" s="186">
        <v>2.1666666666666665</v>
      </c>
      <c r="D171" s="187">
        <v>-0.22195892575039489</v>
      </c>
      <c r="E171" s="186">
        <v>1.9833333333333334</v>
      </c>
      <c r="F171" s="187">
        <f t="shared" si="30"/>
        <v>-0.18333333333333313</v>
      </c>
      <c r="G171" s="186">
        <v>2.5324675324675323</v>
      </c>
      <c r="H171" s="187">
        <f t="shared" si="30"/>
        <v>0.54913419913419892</v>
      </c>
      <c r="I171" s="186">
        <v>2.3365384615384617</v>
      </c>
      <c r="J171" s="187">
        <f t="shared" si="30"/>
        <v>-0.19592907092907064</v>
      </c>
      <c r="K171" s="186">
        <v>2.7697368421052633</v>
      </c>
      <c r="L171" s="187">
        <f t="shared" si="31"/>
        <v>0.4331983805668016</v>
      </c>
      <c r="M171" s="186"/>
      <c r="N171" s="187"/>
    </row>
    <row r="172" spans="2:14" x14ac:dyDescent="0.25">
      <c r="B172" s="116" t="s">
        <v>89</v>
      </c>
      <c r="C172" s="186">
        <v>1.7272727272727273</v>
      </c>
      <c r="D172" s="187">
        <v>-0.21193699917104181</v>
      </c>
      <c r="E172" s="186">
        <v>1.9558823529411764</v>
      </c>
      <c r="F172" s="187">
        <f t="shared" si="30"/>
        <v>0.22860962566844911</v>
      </c>
      <c r="G172" s="186">
        <v>2.1704035874439462</v>
      </c>
      <c r="H172" s="187">
        <f t="shared" si="30"/>
        <v>0.21452123450276983</v>
      </c>
      <c r="I172" s="186">
        <v>1.9482758620689655</v>
      </c>
      <c r="J172" s="187">
        <f t="shared" si="30"/>
        <v>-0.22212772537498071</v>
      </c>
      <c r="K172" s="186">
        <v>2.174825174825175</v>
      </c>
      <c r="L172" s="187">
        <f t="shared" si="31"/>
        <v>0.22654931275620949</v>
      </c>
      <c r="M172" s="186"/>
      <c r="N172" s="187"/>
    </row>
    <row r="173" spans="2:14" x14ac:dyDescent="0.25">
      <c r="B173" s="116" t="s">
        <v>91</v>
      </c>
      <c r="C173" s="186">
        <v>2.9183673469387754</v>
      </c>
      <c r="D173" s="187">
        <v>0.99508692365835216</v>
      </c>
      <c r="E173" s="186">
        <v>2.2709677419354839</v>
      </c>
      <c r="F173" s="187">
        <f t="shared" si="30"/>
        <v>-0.64739960500329152</v>
      </c>
      <c r="G173" s="186">
        <v>2.3391003460207611</v>
      </c>
      <c r="H173" s="187">
        <f t="shared" si="30"/>
        <v>6.8132604085277215E-2</v>
      </c>
      <c r="I173" s="186">
        <v>2.5221238938053099</v>
      </c>
      <c r="J173" s="187">
        <f t="shared" si="30"/>
        <v>0.18302354778454877</v>
      </c>
      <c r="K173" s="186">
        <v>2.103542234332425</v>
      </c>
      <c r="L173" s="187">
        <f t="shared" si="31"/>
        <v>-0.41858165947288484</v>
      </c>
      <c r="M173" s="186"/>
      <c r="N173" s="187"/>
    </row>
    <row r="174" spans="2:14" x14ac:dyDescent="0.25">
      <c r="B174" s="116" t="s">
        <v>93</v>
      </c>
      <c r="C174" s="186">
        <v>2.2029702970297032</v>
      </c>
      <c r="D174" s="187">
        <v>-0.26744390415372887</v>
      </c>
      <c r="E174" s="186">
        <v>2.1950549450549453</v>
      </c>
      <c r="F174" s="187">
        <f t="shared" si="30"/>
        <v>-7.9153519747579004E-3</v>
      </c>
      <c r="G174" s="186">
        <v>2.0084033613445378</v>
      </c>
      <c r="H174" s="187">
        <f t="shared" si="30"/>
        <v>-0.18665158371040746</v>
      </c>
      <c r="I174" s="186">
        <v>2.2335526315789473</v>
      </c>
      <c r="J174" s="187">
        <f t="shared" si="30"/>
        <v>0.22514927023440956</v>
      </c>
      <c r="K174" s="186">
        <v>2.5499999999999998</v>
      </c>
      <c r="L174" s="187">
        <f t="shared" si="31"/>
        <v>0.31644736842105248</v>
      </c>
      <c r="M174" s="186"/>
      <c r="N174" s="187"/>
    </row>
    <row r="175" spans="2:14" ht="15.75" x14ac:dyDescent="0.25">
      <c r="B175" s="119" t="s">
        <v>30</v>
      </c>
      <c r="C175" s="188">
        <v>2.3596757852076999</v>
      </c>
      <c r="D175" s="189">
        <v>0.11343811006499127</v>
      </c>
      <c r="E175" s="188">
        <v>2.0186388025981361</v>
      </c>
      <c r="F175" s="189">
        <f t="shared" si="30"/>
        <v>-0.34103698260956383</v>
      </c>
      <c r="G175" s="188">
        <v>2.3097889800703402</v>
      </c>
      <c r="H175" s="189">
        <f t="shared" si="30"/>
        <v>0.29115017747220406</v>
      </c>
      <c r="I175" s="188">
        <v>2.2913770913770914</v>
      </c>
      <c r="J175" s="189">
        <f t="shared" si="30"/>
        <v>-1.8411888693248724E-2</v>
      </c>
      <c r="K175" s="188">
        <v>2.6458616010854819</v>
      </c>
      <c r="L175" s="189">
        <f t="shared" si="31"/>
        <v>0.35448450970839041</v>
      </c>
      <c r="M175" s="188">
        <v>2.513287775246773</v>
      </c>
      <c r="N175" s="189">
        <v>-0.12833506472317424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1" t="s">
        <v>292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2.408450704225352</v>
      </c>
      <c r="D185" s="187">
        <v>-0.17263037685572913</v>
      </c>
      <c r="E185" s="186">
        <v>3.375</v>
      </c>
      <c r="F185" s="187">
        <f t="shared" ref="F185:J187" si="32">IFERROR(E185-C185,"-")</f>
        <v>0.96654929577464799</v>
      </c>
      <c r="G185" s="186">
        <v>2.6404494382022472</v>
      </c>
      <c r="H185" s="187">
        <f t="shared" si="32"/>
        <v>-0.7345505617977528</v>
      </c>
      <c r="I185" s="186">
        <v>2.5185185185185186</v>
      </c>
      <c r="J185" s="187">
        <f t="shared" si="32"/>
        <v>-0.1219309196837286</v>
      </c>
      <c r="K185" s="186">
        <v>2.2865497076023393</v>
      </c>
      <c r="L185" s="187">
        <f t="shared" ref="L185:L187" si="33">IFERROR(K185-I185,"-")</f>
        <v>-0.23196881091617927</v>
      </c>
      <c r="M185" s="186">
        <v>2.7923076923076922</v>
      </c>
      <c r="N185" s="187">
        <f t="shared" ref="N185:N187" si="34">IFERROR(M185-K185,"-")</f>
        <v>0.50575798470535283</v>
      </c>
    </row>
    <row r="186" spans="1:15" x14ac:dyDescent="0.25">
      <c r="B186" s="116" t="s">
        <v>73</v>
      </c>
      <c r="C186" s="186">
        <v>2.7586206896551726</v>
      </c>
      <c r="D186" s="187">
        <v>-0.2413793103448274</v>
      </c>
      <c r="E186" s="186">
        <v>4</v>
      </c>
      <c r="F186" s="187">
        <f t="shared" si="32"/>
        <v>1.2413793103448274</v>
      </c>
      <c r="G186" s="186">
        <v>2.925925925925926</v>
      </c>
      <c r="H186" s="187">
        <f t="shared" si="32"/>
        <v>-1.074074074074074</v>
      </c>
      <c r="I186" s="186">
        <v>3</v>
      </c>
      <c r="J186" s="187">
        <f t="shared" si="32"/>
        <v>7.4074074074073959E-2</v>
      </c>
      <c r="K186" s="186">
        <v>3.2736842105263158</v>
      </c>
      <c r="L186" s="187">
        <f t="shared" si="33"/>
        <v>0.27368421052631575</v>
      </c>
      <c r="M186" s="186">
        <v>3.6956521739130435</v>
      </c>
      <c r="N186" s="187">
        <f t="shared" si="34"/>
        <v>0.42196796338672771</v>
      </c>
    </row>
    <row r="187" spans="1:15" x14ac:dyDescent="0.25">
      <c r="B187" s="116" t="s">
        <v>75</v>
      </c>
      <c r="C187" s="186">
        <v>1.34375</v>
      </c>
      <c r="D187" s="187">
        <v>-2.4923155737704916</v>
      </c>
      <c r="E187" s="186">
        <v>4.083333333333333</v>
      </c>
      <c r="F187" s="187">
        <f t="shared" si="32"/>
        <v>2.739583333333333</v>
      </c>
      <c r="G187" s="186">
        <v>3.3624999999999998</v>
      </c>
      <c r="H187" s="187">
        <f t="shared" si="32"/>
        <v>-0.72083333333333321</v>
      </c>
      <c r="I187" s="186">
        <v>4.253521126760563</v>
      </c>
      <c r="J187" s="187">
        <f t="shared" si="32"/>
        <v>0.89102112676056322</v>
      </c>
      <c r="K187" s="186">
        <v>3.043010752688172</v>
      </c>
      <c r="L187" s="187">
        <f t="shared" si="33"/>
        <v>-1.210510374072391</v>
      </c>
      <c r="M187" s="186">
        <v>3</v>
      </c>
      <c r="N187" s="187">
        <f t="shared" si="34"/>
        <v>-4.3010752688172005E-2</v>
      </c>
    </row>
    <row r="188" spans="1:15" x14ac:dyDescent="0.25">
      <c r="B188" s="116" t="s">
        <v>77</v>
      </c>
      <c r="C188" s="186" t="s">
        <v>227</v>
      </c>
      <c r="D188" s="187" t="s">
        <v>227</v>
      </c>
      <c r="E188" s="186">
        <v>2.0857142857142859</v>
      </c>
      <c r="F188" s="187" t="str">
        <f>IFERROR(E188-C188,"-")</f>
        <v>-</v>
      </c>
      <c r="G188" s="186">
        <v>2.6166666666666667</v>
      </c>
      <c r="H188" s="187">
        <f>IFERROR(G188-E188,"-")</f>
        <v>0.53095238095238084</v>
      </c>
      <c r="I188" s="186">
        <v>2.5909090909090908</v>
      </c>
      <c r="J188" s="187">
        <f>IFERROR(I188-G188,"-")</f>
        <v>-2.5757575757575868E-2</v>
      </c>
      <c r="K188" s="186">
        <v>2.6896551724137931</v>
      </c>
      <c r="L188" s="187">
        <f>IFERROR(K188-I188,"-")</f>
        <v>9.8746081504702321E-2</v>
      </c>
      <c r="M188" s="186"/>
      <c r="N188" s="187"/>
    </row>
    <row r="189" spans="1:15" x14ac:dyDescent="0.25">
      <c r="B189" s="116" t="s">
        <v>79</v>
      </c>
      <c r="C189" s="186" t="s">
        <v>227</v>
      </c>
      <c r="D189" s="187" t="s">
        <v>227</v>
      </c>
      <c r="E189" s="186">
        <v>1.5454545454545454</v>
      </c>
      <c r="F189" s="187" t="str">
        <f t="shared" ref="F189:J197" si="35">IFERROR(E189-C189,"-")</f>
        <v>-</v>
      </c>
      <c r="G189" s="186">
        <v>3.25</v>
      </c>
      <c r="H189" s="187">
        <f t="shared" si="35"/>
        <v>1.7045454545454546</v>
      </c>
      <c r="I189" s="186">
        <v>2.59375</v>
      </c>
      <c r="J189" s="187">
        <f t="shared" si="35"/>
        <v>-0.65625</v>
      </c>
      <c r="K189" s="186">
        <v>1.346938775510204</v>
      </c>
      <c r="L189" s="187">
        <f t="shared" ref="L189:L197" si="36">IFERROR(K189-I189,"-")</f>
        <v>-1.246811224489796</v>
      </c>
      <c r="M189" s="186"/>
      <c r="N189" s="187"/>
    </row>
    <row r="190" spans="1:15" x14ac:dyDescent="0.25">
      <c r="B190" s="116" t="s">
        <v>120</v>
      </c>
      <c r="C190" s="186" t="s">
        <v>227</v>
      </c>
      <c r="D190" s="187" t="s">
        <v>227</v>
      </c>
      <c r="E190" s="186">
        <v>3.36</v>
      </c>
      <c r="F190" s="187" t="str">
        <f t="shared" si="35"/>
        <v>-</v>
      </c>
      <c r="G190" s="186">
        <v>2.2580645161290325</v>
      </c>
      <c r="H190" s="187">
        <f t="shared" si="35"/>
        <v>-1.1019354838709674</v>
      </c>
      <c r="I190" s="186">
        <v>2.28125</v>
      </c>
      <c r="J190" s="187">
        <f t="shared" si="35"/>
        <v>2.3185483870967527E-2</v>
      </c>
      <c r="K190" s="186">
        <v>2.8947368421052633</v>
      </c>
      <c r="L190" s="187">
        <f t="shared" si="36"/>
        <v>0.61348684210526327</v>
      </c>
      <c r="M190" s="186"/>
      <c r="N190" s="187"/>
    </row>
    <row r="191" spans="1:15" x14ac:dyDescent="0.25">
      <c r="B191" s="116" t="s">
        <v>83</v>
      </c>
      <c r="C191" s="186" t="s">
        <v>227</v>
      </c>
      <c r="D191" s="187" t="s">
        <v>227</v>
      </c>
      <c r="E191" s="186">
        <v>2.5116279069767442</v>
      </c>
      <c r="F191" s="187" t="str">
        <f t="shared" si="35"/>
        <v>-</v>
      </c>
      <c r="G191" s="186">
        <v>3.4262295081967213</v>
      </c>
      <c r="H191" s="187">
        <f t="shared" si="35"/>
        <v>0.91460160121997713</v>
      </c>
      <c r="I191" s="186">
        <v>2.5813953488372094</v>
      </c>
      <c r="J191" s="187">
        <f t="shared" si="35"/>
        <v>-0.84483415935951189</v>
      </c>
      <c r="K191" s="186">
        <v>2.36</v>
      </c>
      <c r="L191" s="187">
        <f t="shared" si="36"/>
        <v>-0.22139534883720957</v>
      </c>
      <c r="M191" s="186"/>
      <c r="N191" s="187"/>
    </row>
    <row r="192" spans="1:15" x14ac:dyDescent="0.25">
      <c r="B192" s="116" t="s">
        <v>85</v>
      </c>
      <c r="C192" s="186">
        <v>2.6666666666666665</v>
      </c>
      <c r="D192" s="187">
        <v>0.8484848484848484</v>
      </c>
      <c r="E192" s="186">
        <v>1.7179487179487178</v>
      </c>
      <c r="F192" s="187">
        <f t="shared" si="35"/>
        <v>-0.94871794871794868</v>
      </c>
      <c r="G192" s="186">
        <v>2.406779661016949</v>
      </c>
      <c r="H192" s="187">
        <f t="shared" si="35"/>
        <v>0.68883094306823112</v>
      </c>
      <c r="I192" s="186">
        <v>2.3877551020408165</v>
      </c>
      <c r="J192" s="187">
        <f t="shared" si="35"/>
        <v>-1.9024558976132422E-2</v>
      </c>
      <c r="K192" s="186">
        <v>2.3050847457627119</v>
      </c>
      <c r="L192" s="187">
        <f t="shared" si="36"/>
        <v>-8.2670356278104595E-2</v>
      </c>
      <c r="M192" s="186"/>
      <c r="N192" s="187"/>
    </row>
    <row r="193" spans="2:15" x14ac:dyDescent="0.25">
      <c r="B193" s="116" t="s">
        <v>87</v>
      </c>
      <c r="C193" s="186">
        <v>2.15</v>
      </c>
      <c r="D193" s="187">
        <v>0.64999999999999991</v>
      </c>
      <c r="E193" s="186">
        <v>2</v>
      </c>
      <c r="F193" s="187">
        <f t="shared" si="35"/>
        <v>-0.14999999999999991</v>
      </c>
      <c r="G193" s="186">
        <v>3.9</v>
      </c>
      <c r="H193" s="187">
        <f t="shared" si="35"/>
        <v>1.9</v>
      </c>
      <c r="I193" s="186">
        <v>2.9268292682926829</v>
      </c>
      <c r="J193" s="187">
        <f t="shared" si="35"/>
        <v>-0.97317073170731705</v>
      </c>
      <c r="K193" s="186">
        <v>3.8536585365853657</v>
      </c>
      <c r="L193" s="187">
        <f t="shared" si="36"/>
        <v>0.92682926829268286</v>
      </c>
      <c r="M193" s="186"/>
      <c r="N193" s="187"/>
    </row>
    <row r="194" spans="2:15" x14ac:dyDescent="0.25">
      <c r="B194" s="116" t="s">
        <v>89</v>
      </c>
      <c r="C194" s="186">
        <v>1.8974358974358974</v>
      </c>
      <c r="D194" s="187">
        <v>-0.1766381766381766</v>
      </c>
      <c r="E194" s="186">
        <v>2.7580645161290325</v>
      </c>
      <c r="F194" s="187">
        <f t="shared" si="35"/>
        <v>0.86062861869313512</v>
      </c>
      <c r="G194" s="186">
        <v>2.2432432432432434</v>
      </c>
      <c r="H194" s="187">
        <f t="shared" si="35"/>
        <v>-0.51482127288578905</v>
      </c>
      <c r="I194" s="186">
        <v>2.9</v>
      </c>
      <c r="J194" s="187">
        <f t="shared" si="35"/>
        <v>0.65675675675675649</v>
      </c>
      <c r="K194" s="186">
        <v>2.736842105263158</v>
      </c>
      <c r="L194" s="187">
        <f t="shared" si="36"/>
        <v>-0.16315789473684195</v>
      </c>
      <c r="M194" s="186"/>
      <c r="N194" s="187"/>
    </row>
    <row r="195" spans="2:15" x14ac:dyDescent="0.25">
      <c r="B195" s="116" t="s">
        <v>91</v>
      </c>
      <c r="C195" s="186">
        <v>2.4509803921568629</v>
      </c>
      <c r="D195" s="187">
        <v>0.91933482253660981</v>
      </c>
      <c r="E195" s="186">
        <v>3.0673076923076925</v>
      </c>
      <c r="F195" s="187">
        <f t="shared" si="35"/>
        <v>0.61632730015082959</v>
      </c>
      <c r="G195" s="186">
        <v>2.2428571428571429</v>
      </c>
      <c r="H195" s="187">
        <f t="shared" si="35"/>
        <v>-0.82445054945054963</v>
      </c>
      <c r="I195" s="186">
        <v>2.961904761904762</v>
      </c>
      <c r="J195" s="187">
        <f t="shared" si="35"/>
        <v>0.71904761904761916</v>
      </c>
      <c r="K195" s="186">
        <v>2.515625</v>
      </c>
      <c r="L195" s="187">
        <f t="shared" si="36"/>
        <v>-0.44627976190476204</v>
      </c>
      <c r="M195" s="186"/>
      <c r="N195" s="187"/>
    </row>
    <row r="196" spans="2:15" x14ac:dyDescent="0.25">
      <c r="B196" s="116" t="s">
        <v>93</v>
      </c>
      <c r="C196" s="186">
        <v>1.8</v>
      </c>
      <c r="D196" s="187">
        <v>-1.05</v>
      </c>
      <c r="E196" s="186">
        <v>2.4202898550724639</v>
      </c>
      <c r="F196" s="187">
        <f t="shared" si="35"/>
        <v>0.62028985507246381</v>
      </c>
      <c r="G196" s="186">
        <v>2.1538461538461537</v>
      </c>
      <c r="H196" s="187">
        <f t="shared" si="35"/>
        <v>-0.26644370122631011</v>
      </c>
      <c r="I196" s="186">
        <v>2.0506329113924049</v>
      </c>
      <c r="J196" s="187">
        <f t="shared" si="35"/>
        <v>-0.10321324245374885</v>
      </c>
      <c r="K196" s="186">
        <v>2.4335664335664338</v>
      </c>
      <c r="L196" s="187">
        <f t="shared" si="36"/>
        <v>0.38293352217402887</v>
      </c>
      <c r="M196" s="186"/>
      <c r="N196" s="187"/>
    </row>
    <row r="197" spans="2:15" ht="15.75" x14ac:dyDescent="0.25">
      <c r="B197" s="119" t="s">
        <v>30</v>
      </c>
      <c r="C197" s="188">
        <v>2.2450142450142452</v>
      </c>
      <c r="D197" s="189">
        <v>-0.25594914612255648</v>
      </c>
      <c r="E197" s="188">
        <v>2.5936883629191323</v>
      </c>
      <c r="F197" s="189">
        <f t="shared" si="35"/>
        <v>0.34867411790488712</v>
      </c>
      <c r="G197" s="188">
        <v>2.774193548387097</v>
      </c>
      <c r="H197" s="189">
        <f t="shared" si="35"/>
        <v>0.18050518546796468</v>
      </c>
      <c r="I197" s="188">
        <v>2.7876923076923079</v>
      </c>
      <c r="J197" s="189">
        <f t="shared" si="35"/>
        <v>1.3498759305210939E-2</v>
      </c>
      <c r="K197" s="188">
        <v>2.6112956810631229</v>
      </c>
      <c r="L197" s="189">
        <f t="shared" si="36"/>
        <v>-0.17639662662918498</v>
      </c>
      <c r="M197" s="188">
        <v>3.1107784431137726</v>
      </c>
      <c r="N197" s="189">
        <v>0.36704585258452482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1" t="s">
        <v>293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2.3258426966292136</v>
      </c>
      <c r="D207" s="187">
        <v>-1.0866573033707865</v>
      </c>
      <c r="E207" s="186">
        <v>1.6</v>
      </c>
      <c r="F207" s="187">
        <f t="shared" ref="F207:J209" si="37">IFERROR(E207-C207,"-")</f>
        <v>-0.72584269662921352</v>
      </c>
      <c r="G207" s="186">
        <v>3.8759689922480618</v>
      </c>
      <c r="H207" s="187">
        <f t="shared" si="37"/>
        <v>2.2759689922480617</v>
      </c>
      <c r="I207" s="186">
        <v>4.2846715328467155</v>
      </c>
      <c r="J207" s="187">
        <f t="shared" si="37"/>
        <v>0.40870254059865374</v>
      </c>
      <c r="K207" s="186">
        <v>4.0129870129870131</v>
      </c>
      <c r="L207" s="187">
        <f t="shared" ref="L207:L209" si="38">IFERROR(K207-I207,"-")</f>
        <v>-0.27168451985970243</v>
      </c>
      <c r="M207" s="186">
        <v>2.6703296703296702</v>
      </c>
      <c r="N207" s="187">
        <f t="shared" ref="N207:N209" si="39">IFERROR(M207-K207,"-")</f>
        <v>-1.3426573426573429</v>
      </c>
    </row>
    <row r="208" spans="2:15" x14ac:dyDescent="0.25">
      <c r="B208" s="116" t="s">
        <v>73</v>
      </c>
      <c r="C208" s="186">
        <v>3.5098039215686274</v>
      </c>
      <c r="D208" s="187">
        <v>-0.88602941176470562</v>
      </c>
      <c r="E208" s="186">
        <v>1.7</v>
      </c>
      <c r="F208" s="187">
        <f t="shared" si="37"/>
        <v>-1.8098039215686275</v>
      </c>
      <c r="G208" s="186">
        <v>3.2136752136752138</v>
      </c>
      <c r="H208" s="187">
        <f t="shared" si="37"/>
        <v>1.5136752136752138</v>
      </c>
      <c r="I208" s="186">
        <v>4.5227272727272725</v>
      </c>
      <c r="J208" s="187">
        <f t="shared" si="37"/>
        <v>1.3090520590520587</v>
      </c>
      <c r="K208" s="186">
        <v>3.5890410958904111</v>
      </c>
      <c r="L208" s="187">
        <f t="shared" si="38"/>
        <v>-0.93368617683686139</v>
      </c>
      <c r="M208" s="186">
        <v>3</v>
      </c>
      <c r="N208" s="187">
        <f t="shared" si="39"/>
        <v>-0.58904109589041109</v>
      </c>
    </row>
    <row r="209" spans="2:15" x14ac:dyDescent="0.25">
      <c r="B209" s="116" t="s">
        <v>75</v>
      </c>
      <c r="C209" s="186">
        <v>4.1304347826086953</v>
      </c>
      <c r="D209" s="187">
        <v>1.4637681159420288</v>
      </c>
      <c r="E209" s="186">
        <v>2.2272727272727271</v>
      </c>
      <c r="F209" s="187">
        <f t="shared" si="37"/>
        <v>-1.9031620553359683</v>
      </c>
      <c r="G209" s="186">
        <v>2.9935897435897436</v>
      </c>
      <c r="H209" s="187">
        <f t="shared" si="37"/>
        <v>0.76631701631701654</v>
      </c>
      <c r="I209" s="186">
        <v>3.8451612903225807</v>
      </c>
      <c r="J209" s="187">
        <f t="shared" si="37"/>
        <v>0.85157154673283708</v>
      </c>
      <c r="K209" s="186">
        <v>3.3227848101265822</v>
      </c>
      <c r="L209" s="187">
        <f t="shared" si="38"/>
        <v>-0.52237648019599847</v>
      </c>
      <c r="M209" s="186">
        <v>3.0183486238532109</v>
      </c>
      <c r="N209" s="187">
        <f t="shared" si="39"/>
        <v>-0.30443618627337132</v>
      </c>
    </row>
    <row r="210" spans="2:15" x14ac:dyDescent="0.25">
      <c r="B210" s="116" t="s">
        <v>77</v>
      </c>
      <c r="C210" s="186" t="s">
        <v>227</v>
      </c>
      <c r="D210" s="187" t="s">
        <v>227</v>
      </c>
      <c r="E210" s="186">
        <v>3.75</v>
      </c>
      <c r="F210" s="187" t="str">
        <f>IFERROR(E210-C210,"-")</f>
        <v>-</v>
      </c>
      <c r="G210" s="186">
        <v>3.8653846153846154</v>
      </c>
      <c r="H210" s="187">
        <f>IFERROR(G210-E210,"-")</f>
        <v>0.11538461538461542</v>
      </c>
      <c r="I210" s="186">
        <v>2.9874999999999998</v>
      </c>
      <c r="J210" s="187">
        <f>IFERROR(I210-G210,"-")</f>
        <v>-0.8778846153846156</v>
      </c>
      <c r="K210" s="186">
        <v>7.709677419354839</v>
      </c>
      <c r="L210" s="187">
        <f>IFERROR(K210-I210,"-")</f>
        <v>4.7221774193548391</v>
      </c>
      <c r="M210" s="186"/>
      <c r="N210" s="187"/>
    </row>
    <row r="211" spans="2:15" x14ac:dyDescent="0.25">
      <c r="B211" s="116" t="s">
        <v>79</v>
      </c>
      <c r="C211" s="186" t="s">
        <v>227</v>
      </c>
      <c r="D211" s="187" t="s">
        <v>227</v>
      </c>
      <c r="E211" s="186">
        <v>3.1666666666666665</v>
      </c>
      <c r="F211" s="187" t="str">
        <f t="shared" ref="F211:J219" si="40">IFERROR(E211-C211,"-")</f>
        <v>-</v>
      </c>
      <c r="G211" s="186">
        <v>4.5925925925925926</v>
      </c>
      <c r="H211" s="187">
        <f t="shared" si="40"/>
        <v>1.425925925925926</v>
      </c>
      <c r="I211" s="186">
        <v>4.8780487804878048</v>
      </c>
      <c r="J211" s="187">
        <f t="shared" si="40"/>
        <v>0.28545618789521221</v>
      </c>
      <c r="K211" s="186">
        <v>5.4523809523809526</v>
      </c>
      <c r="L211" s="187">
        <f t="shared" ref="L211:L219" si="41">IFERROR(K211-I211,"-")</f>
        <v>0.57433217189314778</v>
      </c>
      <c r="M211" s="186"/>
      <c r="N211" s="187"/>
    </row>
    <row r="212" spans="2:15" x14ac:dyDescent="0.25">
      <c r="B212" s="116" t="s">
        <v>81</v>
      </c>
      <c r="C212" s="186" t="s">
        <v>227</v>
      </c>
      <c r="D212" s="187" t="s">
        <v>227</v>
      </c>
      <c r="E212" s="186">
        <v>3.0588235294117645</v>
      </c>
      <c r="F212" s="187" t="str">
        <f t="shared" si="40"/>
        <v>-</v>
      </c>
      <c r="G212" s="186">
        <v>5.2705882352941176</v>
      </c>
      <c r="H212" s="187">
        <f t="shared" si="40"/>
        <v>2.2117647058823531</v>
      </c>
      <c r="I212" s="186">
        <v>4.2333333333333334</v>
      </c>
      <c r="J212" s="187">
        <f t="shared" si="40"/>
        <v>-1.0372549019607842</v>
      </c>
      <c r="K212" s="186">
        <v>8.7222222222222214</v>
      </c>
      <c r="L212" s="187">
        <f t="shared" si="41"/>
        <v>4.488888888888888</v>
      </c>
      <c r="M212" s="186"/>
      <c r="N212" s="187"/>
    </row>
    <row r="213" spans="2:15" x14ac:dyDescent="0.25">
      <c r="B213" s="116" t="s">
        <v>83</v>
      </c>
      <c r="C213" s="186" t="s">
        <v>227</v>
      </c>
      <c r="D213" s="187" t="s">
        <v>227</v>
      </c>
      <c r="E213" s="186">
        <v>2.4666666666666668</v>
      </c>
      <c r="F213" s="187" t="str">
        <f t="shared" si="40"/>
        <v>-</v>
      </c>
      <c r="G213" s="186">
        <v>3.6904761904761907</v>
      </c>
      <c r="H213" s="187">
        <f t="shared" si="40"/>
        <v>1.2238095238095239</v>
      </c>
      <c r="I213" s="186">
        <v>4.6315789473684212</v>
      </c>
      <c r="J213" s="187">
        <f t="shared" si="40"/>
        <v>0.94110275689223055</v>
      </c>
      <c r="K213" s="186">
        <v>4.6206896551724137</v>
      </c>
      <c r="L213" s="187">
        <f t="shared" si="41"/>
        <v>-1.0889292196007538E-2</v>
      </c>
      <c r="M213" s="186"/>
      <c r="N213" s="187"/>
    </row>
    <row r="214" spans="2:15" x14ac:dyDescent="0.25">
      <c r="B214" s="116" t="s">
        <v>85</v>
      </c>
      <c r="C214" s="186">
        <v>2.1111111111111112</v>
      </c>
      <c r="D214" s="187">
        <v>-5.5467836257309937</v>
      </c>
      <c r="E214" s="186">
        <v>3.1666666666666665</v>
      </c>
      <c r="F214" s="187">
        <f t="shared" si="40"/>
        <v>1.0555555555555554</v>
      </c>
      <c r="G214" s="186">
        <v>3.6132075471698113</v>
      </c>
      <c r="H214" s="187">
        <f t="shared" si="40"/>
        <v>0.44654088050314478</v>
      </c>
      <c r="I214" s="186">
        <v>3.3260869565217392</v>
      </c>
      <c r="J214" s="187">
        <f t="shared" si="40"/>
        <v>-0.28712059064807205</v>
      </c>
      <c r="K214" s="186">
        <v>5.0930232558139537</v>
      </c>
      <c r="L214" s="187">
        <f t="shared" si="41"/>
        <v>1.7669362992922144</v>
      </c>
      <c r="M214" s="186"/>
      <c r="N214" s="187"/>
    </row>
    <row r="215" spans="2:15" x14ac:dyDescent="0.25">
      <c r="B215" s="116" t="s">
        <v>87</v>
      </c>
      <c r="C215" s="186">
        <v>1</v>
      </c>
      <c r="D215" s="187">
        <v>-3</v>
      </c>
      <c r="E215" s="186">
        <v>6.2307692307692308</v>
      </c>
      <c r="F215" s="187">
        <f t="shared" si="40"/>
        <v>5.2307692307692308</v>
      </c>
      <c r="G215" s="186">
        <v>5.0454545454545459</v>
      </c>
      <c r="H215" s="187">
        <f t="shared" si="40"/>
        <v>-1.185314685314685</v>
      </c>
      <c r="I215" s="186">
        <v>6.258064516129032</v>
      </c>
      <c r="J215" s="187">
        <f t="shared" si="40"/>
        <v>1.2126099706744862</v>
      </c>
      <c r="K215" s="186">
        <v>3.903225806451613</v>
      </c>
      <c r="L215" s="187">
        <f t="shared" si="41"/>
        <v>-2.354838709677419</v>
      </c>
      <c r="M215" s="186"/>
      <c r="N215" s="187"/>
    </row>
    <row r="216" spans="2:15" x14ac:dyDescent="0.25">
      <c r="B216" s="116" t="s">
        <v>89</v>
      </c>
      <c r="C216" s="186">
        <v>1.25</v>
      </c>
      <c r="D216" s="187">
        <v>-2.1725352112676055</v>
      </c>
      <c r="E216" s="186">
        <v>2.9565217391304346</v>
      </c>
      <c r="F216" s="187">
        <f t="shared" si="40"/>
        <v>1.7065217391304346</v>
      </c>
      <c r="G216" s="186">
        <v>6.3611111111111107</v>
      </c>
      <c r="H216" s="187">
        <f t="shared" si="40"/>
        <v>3.4045893719806761</v>
      </c>
      <c r="I216" s="186">
        <v>4.092307692307692</v>
      </c>
      <c r="J216" s="187">
        <f t="shared" si="40"/>
        <v>-2.2688034188034187</v>
      </c>
      <c r="K216" s="186">
        <v>1.9620253164556962</v>
      </c>
      <c r="L216" s="187">
        <f t="shared" si="41"/>
        <v>-2.130282375851996</v>
      </c>
      <c r="M216" s="186"/>
      <c r="N216" s="187"/>
    </row>
    <row r="217" spans="2:15" x14ac:dyDescent="0.25">
      <c r="B217" s="116" t="s">
        <v>91</v>
      </c>
      <c r="C217" s="186">
        <v>1.3333333333333333</v>
      </c>
      <c r="D217" s="187">
        <v>-0.74213836477987427</v>
      </c>
      <c r="E217" s="186">
        <v>2.7094017094017095</v>
      </c>
      <c r="F217" s="187">
        <f t="shared" si="40"/>
        <v>1.3760683760683763</v>
      </c>
      <c r="G217" s="186">
        <v>7.666666666666667</v>
      </c>
      <c r="H217" s="187">
        <f t="shared" si="40"/>
        <v>4.9572649572649574</v>
      </c>
      <c r="I217" s="186">
        <v>2.8245614035087718</v>
      </c>
      <c r="J217" s="187">
        <f t="shared" si="40"/>
        <v>-4.8421052631578956</v>
      </c>
      <c r="K217" s="186">
        <v>3.4358974358974357</v>
      </c>
      <c r="L217" s="187">
        <f t="shared" si="41"/>
        <v>0.61133603238866385</v>
      </c>
      <c r="M217" s="186"/>
      <c r="N217" s="187"/>
    </row>
    <row r="218" spans="2:15" x14ac:dyDescent="0.25">
      <c r="B218" s="116" t="s">
        <v>93</v>
      </c>
      <c r="C218" s="186">
        <v>1</v>
      </c>
      <c r="D218" s="187">
        <v>-1.4624999999999999</v>
      </c>
      <c r="E218" s="186">
        <v>3.2523364485981308</v>
      </c>
      <c r="F218" s="187">
        <f t="shared" si="40"/>
        <v>2.2523364485981308</v>
      </c>
      <c r="G218" s="186">
        <v>3.0909090909090908</v>
      </c>
      <c r="H218" s="187">
        <f t="shared" si="40"/>
        <v>-0.16142735768903993</v>
      </c>
      <c r="I218" s="186">
        <v>3.2300884955752212</v>
      </c>
      <c r="J218" s="187">
        <f t="shared" si="40"/>
        <v>0.13917940466613032</v>
      </c>
      <c r="K218" s="186">
        <v>2.8666666666666667</v>
      </c>
      <c r="L218" s="187">
        <f t="shared" si="41"/>
        <v>-0.36342182890855446</v>
      </c>
      <c r="M218" s="186"/>
      <c r="N218" s="187"/>
    </row>
    <row r="219" spans="2:15" ht="15.75" x14ac:dyDescent="0.25">
      <c r="B219" s="119" t="s">
        <v>30</v>
      </c>
      <c r="C219" s="188">
        <v>2.9102167182662537</v>
      </c>
      <c r="D219" s="189">
        <v>-0.50895352493832435</v>
      </c>
      <c r="E219" s="188">
        <v>3.2060185185185186</v>
      </c>
      <c r="F219" s="189">
        <f t="shared" si="40"/>
        <v>0.29580180025226488</v>
      </c>
      <c r="G219" s="188">
        <v>4.25</v>
      </c>
      <c r="H219" s="189">
        <f t="shared" si="40"/>
        <v>1.0439814814814814</v>
      </c>
      <c r="I219" s="188">
        <v>3.8624733475479744</v>
      </c>
      <c r="J219" s="189">
        <f t="shared" si="40"/>
        <v>-0.38752665245202556</v>
      </c>
      <c r="K219" s="188">
        <v>4.072883172561629</v>
      </c>
      <c r="L219" s="189">
        <f t="shared" si="41"/>
        <v>0.21040982501365457</v>
      </c>
      <c r="M219" s="188">
        <v>2.8635294117647061</v>
      </c>
      <c r="N219" s="189">
        <v>-0.77620857950166933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1" t="s">
        <v>292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2.408450704225352</v>
      </c>
      <c r="D229" s="187">
        <v>-0.17263037685572913</v>
      </c>
      <c r="E229" s="186">
        <v>3.375</v>
      </c>
      <c r="F229" s="187">
        <f t="shared" ref="F229:J231" si="42">IFERROR(E229-C229,"-")</f>
        <v>0.96654929577464799</v>
      </c>
      <c r="G229" s="186">
        <v>2.6404494382022472</v>
      </c>
      <c r="H229" s="187">
        <f t="shared" si="42"/>
        <v>-0.7345505617977528</v>
      </c>
      <c r="I229" s="186">
        <v>2.5185185185185186</v>
      </c>
      <c r="J229" s="187">
        <f t="shared" si="42"/>
        <v>-0.1219309196837286</v>
      </c>
      <c r="K229" s="186">
        <v>2.2865497076023393</v>
      </c>
      <c r="L229" s="187">
        <f t="shared" ref="L229:L231" si="43">IFERROR(K229-I229,"-")</f>
        <v>-0.23196881091617927</v>
      </c>
      <c r="M229" s="186">
        <v>2.7923076923076922</v>
      </c>
      <c r="N229" s="187">
        <f t="shared" ref="N229:N231" si="44">IFERROR(M229-K229,"-")</f>
        <v>0.50575798470535283</v>
      </c>
    </row>
    <row r="230" spans="2:15" x14ac:dyDescent="0.25">
      <c r="B230" s="116" t="s">
        <v>73</v>
      </c>
      <c r="C230" s="186">
        <v>2.7586206896551726</v>
      </c>
      <c r="D230" s="187">
        <v>-0.2413793103448274</v>
      </c>
      <c r="E230" s="186">
        <v>4</v>
      </c>
      <c r="F230" s="187">
        <f t="shared" si="42"/>
        <v>1.2413793103448274</v>
      </c>
      <c r="G230" s="186">
        <v>2.925925925925926</v>
      </c>
      <c r="H230" s="187">
        <f t="shared" si="42"/>
        <v>-1.074074074074074</v>
      </c>
      <c r="I230" s="186">
        <v>3</v>
      </c>
      <c r="J230" s="187">
        <f t="shared" si="42"/>
        <v>7.4074074074073959E-2</v>
      </c>
      <c r="K230" s="186">
        <v>3.2736842105263158</v>
      </c>
      <c r="L230" s="187">
        <f t="shared" si="43"/>
        <v>0.27368421052631575</v>
      </c>
      <c r="M230" s="186">
        <v>3.6956521739130435</v>
      </c>
      <c r="N230" s="187">
        <f t="shared" si="44"/>
        <v>0.42196796338672771</v>
      </c>
    </row>
    <row r="231" spans="2:15" x14ac:dyDescent="0.25">
      <c r="B231" s="116" t="s">
        <v>75</v>
      </c>
      <c r="C231" s="186">
        <v>1.34375</v>
      </c>
      <c r="D231" s="187">
        <v>-2.4923155737704916</v>
      </c>
      <c r="E231" s="186">
        <v>4.083333333333333</v>
      </c>
      <c r="F231" s="187">
        <f t="shared" si="42"/>
        <v>2.739583333333333</v>
      </c>
      <c r="G231" s="186">
        <v>3.3624999999999998</v>
      </c>
      <c r="H231" s="187">
        <f t="shared" si="42"/>
        <v>-0.72083333333333321</v>
      </c>
      <c r="I231" s="186">
        <v>4.253521126760563</v>
      </c>
      <c r="J231" s="187">
        <f t="shared" si="42"/>
        <v>0.89102112676056322</v>
      </c>
      <c r="K231" s="186">
        <v>3.043010752688172</v>
      </c>
      <c r="L231" s="187">
        <f t="shared" si="43"/>
        <v>-1.210510374072391</v>
      </c>
      <c r="M231" s="186">
        <v>3</v>
      </c>
      <c r="N231" s="187">
        <f t="shared" si="44"/>
        <v>-4.3010752688172005E-2</v>
      </c>
    </row>
    <row r="232" spans="2:15" x14ac:dyDescent="0.25">
      <c r="B232" s="116" t="s">
        <v>77</v>
      </c>
      <c r="C232" s="186" t="s">
        <v>227</v>
      </c>
      <c r="D232" s="187" t="s">
        <v>227</v>
      </c>
      <c r="E232" s="186">
        <v>2.0857142857142859</v>
      </c>
      <c r="F232" s="187" t="str">
        <f>IFERROR(E232-C232,"-")</f>
        <v>-</v>
      </c>
      <c r="G232" s="186">
        <v>2.6166666666666667</v>
      </c>
      <c r="H232" s="187">
        <f>IFERROR(G232-E232,"-")</f>
        <v>0.53095238095238084</v>
      </c>
      <c r="I232" s="186">
        <v>2.5909090909090908</v>
      </c>
      <c r="J232" s="187">
        <f>IFERROR(I232-G232,"-")</f>
        <v>-2.5757575757575868E-2</v>
      </c>
      <c r="K232" s="186">
        <v>2.6896551724137931</v>
      </c>
      <c r="L232" s="187">
        <f>IFERROR(K232-I232,"-")</f>
        <v>9.8746081504702321E-2</v>
      </c>
      <c r="M232" s="186"/>
      <c r="N232" s="187"/>
    </row>
    <row r="233" spans="2:15" x14ac:dyDescent="0.25">
      <c r="B233" s="116" t="s">
        <v>79</v>
      </c>
      <c r="C233" s="186" t="s">
        <v>227</v>
      </c>
      <c r="D233" s="187" t="s">
        <v>227</v>
      </c>
      <c r="E233" s="186">
        <v>1.5454545454545454</v>
      </c>
      <c r="F233" s="187" t="str">
        <f t="shared" ref="F233:J241" si="45">IFERROR(E233-C233,"-")</f>
        <v>-</v>
      </c>
      <c r="G233" s="186">
        <v>3.25</v>
      </c>
      <c r="H233" s="187">
        <f t="shared" si="45"/>
        <v>1.7045454545454546</v>
      </c>
      <c r="I233" s="186">
        <v>2.59375</v>
      </c>
      <c r="J233" s="187">
        <f t="shared" si="45"/>
        <v>-0.65625</v>
      </c>
      <c r="K233" s="186">
        <v>1.346938775510204</v>
      </c>
      <c r="L233" s="187">
        <f t="shared" ref="L233:L241" si="46">IFERROR(K233-I233,"-")</f>
        <v>-1.246811224489796</v>
      </c>
      <c r="M233" s="186"/>
      <c r="N233" s="187"/>
    </row>
    <row r="234" spans="2:15" x14ac:dyDescent="0.25">
      <c r="B234" s="116" t="s">
        <v>81</v>
      </c>
      <c r="C234" s="186" t="s">
        <v>227</v>
      </c>
      <c r="D234" s="187" t="s">
        <v>227</v>
      </c>
      <c r="E234" s="186">
        <v>3.36</v>
      </c>
      <c r="F234" s="187" t="str">
        <f t="shared" si="45"/>
        <v>-</v>
      </c>
      <c r="G234" s="186">
        <v>2.2580645161290325</v>
      </c>
      <c r="H234" s="187">
        <f t="shared" si="45"/>
        <v>-1.1019354838709674</v>
      </c>
      <c r="I234" s="186">
        <v>2.28125</v>
      </c>
      <c r="J234" s="187">
        <f t="shared" si="45"/>
        <v>2.3185483870967527E-2</v>
      </c>
      <c r="K234" s="186">
        <v>2.8947368421052633</v>
      </c>
      <c r="L234" s="187">
        <f t="shared" si="46"/>
        <v>0.61348684210526327</v>
      </c>
      <c r="M234" s="186"/>
      <c r="N234" s="187"/>
    </row>
    <row r="235" spans="2:15" x14ac:dyDescent="0.25">
      <c r="B235" s="116" t="s">
        <v>83</v>
      </c>
      <c r="C235" s="186" t="s">
        <v>227</v>
      </c>
      <c r="D235" s="187" t="s">
        <v>227</v>
      </c>
      <c r="E235" s="186">
        <v>2.5116279069767442</v>
      </c>
      <c r="F235" s="187" t="str">
        <f t="shared" si="45"/>
        <v>-</v>
      </c>
      <c r="G235" s="186">
        <v>3.4262295081967213</v>
      </c>
      <c r="H235" s="187">
        <f t="shared" si="45"/>
        <v>0.91460160121997713</v>
      </c>
      <c r="I235" s="186">
        <v>2.5813953488372094</v>
      </c>
      <c r="J235" s="187">
        <f t="shared" si="45"/>
        <v>-0.84483415935951189</v>
      </c>
      <c r="K235" s="186">
        <v>2.36</v>
      </c>
      <c r="L235" s="187">
        <f t="shared" si="46"/>
        <v>-0.22139534883720957</v>
      </c>
      <c r="M235" s="186"/>
      <c r="N235" s="187"/>
    </row>
    <row r="236" spans="2:15" x14ac:dyDescent="0.25">
      <c r="B236" s="116" t="s">
        <v>85</v>
      </c>
      <c r="C236" s="186">
        <v>2.6666666666666665</v>
      </c>
      <c r="D236" s="187">
        <v>0.8484848484848484</v>
      </c>
      <c r="E236" s="186">
        <v>1.7179487179487178</v>
      </c>
      <c r="F236" s="187">
        <f t="shared" si="45"/>
        <v>-0.94871794871794868</v>
      </c>
      <c r="G236" s="186">
        <v>2.406779661016949</v>
      </c>
      <c r="H236" s="187">
        <f t="shared" si="45"/>
        <v>0.68883094306823112</v>
      </c>
      <c r="I236" s="186">
        <v>2.3877551020408165</v>
      </c>
      <c r="J236" s="187">
        <f t="shared" si="45"/>
        <v>-1.9024558976132422E-2</v>
      </c>
      <c r="K236" s="186">
        <v>2.3050847457627119</v>
      </c>
      <c r="L236" s="187">
        <f t="shared" si="46"/>
        <v>-8.2670356278104595E-2</v>
      </c>
      <c r="M236" s="186"/>
      <c r="N236" s="187"/>
    </row>
    <row r="237" spans="2:15" x14ac:dyDescent="0.25">
      <c r="B237" s="116" t="s">
        <v>87</v>
      </c>
      <c r="C237" s="186">
        <v>2.15</v>
      </c>
      <c r="D237" s="187">
        <v>0.64999999999999991</v>
      </c>
      <c r="E237" s="186">
        <v>2</v>
      </c>
      <c r="F237" s="187">
        <f t="shared" si="45"/>
        <v>-0.14999999999999991</v>
      </c>
      <c r="G237" s="186">
        <v>3.9</v>
      </c>
      <c r="H237" s="187">
        <f t="shared" si="45"/>
        <v>1.9</v>
      </c>
      <c r="I237" s="186">
        <v>2.9268292682926829</v>
      </c>
      <c r="J237" s="187">
        <f t="shared" si="45"/>
        <v>-0.97317073170731705</v>
      </c>
      <c r="K237" s="186">
        <v>3.8536585365853657</v>
      </c>
      <c r="L237" s="187">
        <f t="shared" si="46"/>
        <v>0.92682926829268286</v>
      </c>
      <c r="M237" s="186"/>
      <c r="N237" s="187"/>
    </row>
    <row r="238" spans="2:15" x14ac:dyDescent="0.25">
      <c r="B238" s="116" t="s">
        <v>89</v>
      </c>
      <c r="C238" s="186">
        <v>1.8974358974358974</v>
      </c>
      <c r="D238" s="187">
        <v>-0.1766381766381766</v>
      </c>
      <c r="E238" s="186">
        <v>2.7580645161290325</v>
      </c>
      <c r="F238" s="187">
        <f t="shared" si="45"/>
        <v>0.86062861869313512</v>
      </c>
      <c r="G238" s="186">
        <v>2.2432432432432434</v>
      </c>
      <c r="H238" s="187">
        <f t="shared" si="45"/>
        <v>-0.51482127288578905</v>
      </c>
      <c r="I238" s="186">
        <v>2.9</v>
      </c>
      <c r="J238" s="187">
        <f t="shared" si="45"/>
        <v>0.65675675675675649</v>
      </c>
      <c r="K238" s="186">
        <v>2.736842105263158</v>
      </c>
      <c r="L238" s="187">
        <f t="shared" si="46"/>
        <v>-0.16315789473684195</v>
      </c>
      <c r="M238" s="186"/>
      <c r="N238" s="187"/>
    </row>
    <row r="239" spans="2:15" x14ac:dyDescent="0.25">
      <c r="B239" s="116" t="s">
        <v>91</v>
      </c>
      <c r="C239" s="186">
        <v>2.4509803921568629</v>
      </c>
      <c r="D239" s="187">
        <v>0.91933482253660981</v>
      </c>
      <c r="E239" s="186">
        <v>3.0673076923076925</v>
      </c>
      <c r="F239" s="187">
        <f t="shared" si="45"/>
        <v>0.61632730015082959</v>
      </c>
      <c r="G239" s="186">
        <v>2.2428571428571429</v>
      </c>
      <c r="H239" s="187">
        <f t="shared" si="45"/>
        <v>-0.82445054945054963</v>
      </c>
      <c r="I239" s="186">
        <v>2.961904761904762</v>
      </c>
      <c r="J239" s="187">
        <f t="shared" si="45"/>
        <v>0.71904761904761916</v>
      </c>
      <c r="K239" s="186">
        <v>2.515625</v>
      </c>
      <c r="L239" s="187">
        <f t="shared" si="46"/>
        <v>-0.44627976190476204</v>
      </c>
      <c r="M239" s="186"/>
      <c r="N239" s="187"/>
    </row>
    <row r="240" spans="2:15" x14ac:dyDescent="0.25">
      <c r="B240" s="116" t="s">
        <v>93</v>
      </c>
      <c r="C240" s="186">
        <v>1.8</v>
      </c>
      <c r="D240" s="187">
        <v>-1.05</v>
      </c>
      <c r="E240" s="186">
        <v>2.4202898550724639</v>
      </c>
      <c r="F240" s="187">
        <f t="shared" si="45"/>
        <v>0.62028985507246381</v>
      </c>
      <c r="G240" s="186">
        <v>2.1538461538461537</v>
      </c>
      <c r="H240" s="187">
        <f t="shared" si="45"/>
        <v>-0.26644370122631011</v>
      </c>
      <c r="I240" s="186">
        <v>2.0506329113924049</v>
      </c>
      <c r="J240" s="187">
        <f t="shared" si="45"/>
        <v>-0.10321324245374885</v>
      </c>
      <c r="K240" s="186">
        <v>2.4335664335664338</v>
      </c>
      <c r="L240" s="187">
        <f t="shared" si="46"/>
        <v>0.38293352217402887</v>
      </c>
      <c r="M240" s="186"/>
      <c r="N240" s="187"/>
    </row>
    <row r="241" spans="2:15" ht="15.75" x14ac:dyDescent="0.25">
      <c r="B241" s="119" t="s">
        <v>30</v>
      </c>
      <c r="C241" s="188">
        <v>2.2450142450142452</v>
      </c>
      <c r="D241" s="189">
        <v>-0.25594914612255648</v>
      </c>
      <c r="E241" s="188">
        <v>2.5936883629191323</v>
      </c>
      <c r="F241" s="189">
        <f t="shared" si="45"/>
        <v>0.34867411790488712</v>
      </c>
      <c r="G241" s="188">
        <v>2.774193548387097</v>
      </c>
      <c r="H241" s="189">
        <f t="shared" si="45"/>
        <v>0.18050518546796468</v>
      </c>
      <c r="I241" s="188">
        <v>2.7876923076923079</v>
      </c>
      <c r="J241" s="189">
        <f t="shared" si="45"/>
        <v>1.3498759305210939E-2</v>
      </c>
      <c r="K241" s="188">
        <v>2.6112956810631229</v>
      </c>
      <c r="L241" s="189">
        <f t="shared" si="46"/>
        <v>-0.17639662662918498</v>
      </c>
      <c r="M241" s="188">
        <v>3.1107784431137726</v>
      </c>
      <c r="N241" s="189">
        <v>0.36704585258452482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1" t="s">
        <v>294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3.7241379310344827</v>
      </c>
      <c r="D251" s="187">
        <v>0.44636015325670497</v>
      </c>
      <c r="E251" s="186">
        <v>1.25</v>
      </c>
      <c r="F251" s="187">
        <f t="shared" ref="F251:J253" si="47">IFERROR(E251-C251,"-")</f>
        <v>-2.4741379310344827</v>
      </c>
      <c r="G251" s="186">
        <v>4.04</v>
      </c>
      <c r="H251" s="187">
        <f t="shared" si="47"/>
        <v>2.79</v>
      </c>
      <c r="I251" s="186">
        <v>3.6111111111111112</v>
      </c>
      <c r="J251" s="187">
        <f t="shared" si="47"/>
        <v>-0.42888888888888888</v>
      </c>
      <c r="K251" s="186">
        <v>2.8793103448275863</v>
      </c>
      <c r="L251" s="187">
        <f t="shared" ref="L251:L253" si="48">IFERROR(K251-I251,"-")</f>
        <v>-0.73180076628352486</v>
      </c>
      <c r="M251" s="186">
        <v>3.0909090909090908</v>
      </c>
      <c r="N251" s="187">
        <f t="shared" ref="N251:N253" si="49">IFERROR(M251-K251,"-")</f>
        <v>0.21159874608150453</v>
      </c>
    </row>
    <row r="252" spans="2:15" x14ac:dyDescent="0.25">
      <c r="B252" s="116" t="s">
        <v>73</v>
      </c>
      <c r="C252" s="186">
        <v>4.2941176470588234</v>
      </c>
      <c r="D252" s="187">
        <v>1.9705882352941173</v>
      </c>
      <c r="E252" s="186">
        <v>1</v>
      </c>
      <c r="F252" s="187">
        <f t="shared" si="47"/>
        <v>-3.2941176470588234</v>
      </c>
      <c r="G252" s="186">
        <v>2.9384615384615387</v>
      </c>
      <c r="H252" s="187">
        <f t="shared" si="47"/>
        <v>1.9384615384615387</v>
      </c>
      <c r="I252" s="186">
        <v>1.8235294117647058</v>
      </c>
      <c r="J252" s="187">
        <f t="shared" si="47"/>
        <v>-1.1149321266968328</v>
      </c>
      <c r="K252" s="186">
        <v>4.2424242424242422</v>
      </c>
      <c r="L252" s="187">
        <f t="shared" si="48"/>
        <v>2.4188948306595366</v>
      </c>
      <c r="M252" s="186">
        <v>1.8461538461538463</v>
      </c>
      <c r="N252" s="187">
        <f t="shared" si="49"/>
        <v>-2.396270396270396</v>
      </c>
    </row>
    <row r="253" spans="2:15" x14ac:dyDescent="0.25">
      <c r="B253" s="116" t="s">
        <v>75</v>
      </c>
      <c r="C253" s="186">
        <v>21</v>
      </c>
      <c r="D253" s="187">
        <v>17.2</v>
      </c>
      <c r="E253" s="186">
        <v>7</v>
      </c>
      <c r="F253" s="187">
        <f t="shared" si="47"/>
        <v>-14</v>
      </c>
      <c r="G253" s="186">
        <v>1.9318181818181819</v>
      </c>
      <c r="H253" s="187">
        <f t="shared" si="47"/>
        <v>-5.0681818181818183</v>
      </c>
      <c r="I253" s="186">
        <v>2</v>
      </c>
      <c r="J253" s="187">
        <f t="shared" si="47"/>
        <v>6.8181818181818121E-2</v>
      </c>
      <c r="K253" s="186">
        <v>4.7692307692307692</v>
      </c>
      <c r="L253" s="187">
        <f t="shared" si="48"/>
        <v>2.7692307692307692</v>
      </c>
      <c r="M253" s="186">
        <v>2.6</v>
      </c>
      <c r="N253" s="187">
        <f t="shared" si="49"/>
        <v>-2.1692307692307691</v>
      </c>
    </row>
    <row r="254" spans="2:15" x14ac:dyDescent="0.25">
      <c r="B254" s="116" t="s">
        <v>77</v>
      </c>
      <c r="C254" s="186" t="s">
        <v>227</v>
      </c>
      <c r="D254" s="187" t="s">
        <v>227</v>
      </c>
      <c r="E254" s="186">
        <v>1.8</v>
      </c>
      <c r="F254" s="187" t="str">
        <f>IFERROR(E254-C254,"-")</f>
        <v>-</v>
      </c>
      <c r="G254" s="186">
        <v>1.7</v>
      </c>
      <c r="H254" s="187">
        <f>IFERROR(G254-E254,"-")</f>
        <v>-0.10000000000000009</v>
      </c>
      <c r="I254" s="186">
        <v>2.625</v>
      </c>
      <c r="J254" s="187">
        <f>IFERROR(I254-G254,"-")</f>
        <v>0.92500000000000004</v>
      </c>
      <c r="K254" s="186" t="s">
        <v>227</v>
      </c>
      <c r="L254" s="187" t="str">
        <f>IFERROR(K254-I254,"-")</f>
        <v>-</v>
      </c>
      <c r="M254" s="186"/>
      <c r="N254" s="187"/>
    </row>
    <row r="255" spans="2:15" x14ac:dyDescent="0.25">
      <c r="B255" s="116" t="s">
        <v>79</v>
      </c>
      <c r="C255" s="186" t="s">
        <v>227</v>
      </c>
      <c r="D255" s="187" t="s">
        <v>227</v>
      </c>
      <c r="E255" s="186">
        <v>6</v>
      </c>
      <c r="F255" s="187" t="str">
        <f t="shared" ref="F255:J263" si="50">IFERROR(E255-C255,"-")</f>
        <v>-</v>
      </c>
      <c r="G255" s="186">
        <v>3.5</v>
      </c>
      <c r="H255" s="187">
        <f t="shared" si="50"/>
        <v>-2.5</v>
      </c>
      <c r="I255" s="186">
        <v>5</v>
      </c>
      <c r="J255" s="187">
        <f t="shared" si="50"/>
        <v>1.5</v>
      </c>
      <c r="K255" s="186" t="s">
        <v>227</v>
      </c>
      <c r="L255" s="187" t="str">
        <f t="shared" ref="L255:L263" si="51">IFERROR(K255-I255,"-")</f>
        <v>-</v>
      </c>
      <c r="M255" s="186"/>
      <c r="N255" s="187"/>
    </row>
    <row r="256" spans="2:15" x14ac:dyDescent="0.25">
      <c r="B256" s="116" t="s">
        <v>81</v>
      </c>
      <c r="C256" s="186" t="s">
        <v>227</v>
      </c>
      <c r="D256" s="187" t="s">
        <v>227</v>
      </c>
      <c r="E256" s="186" t="s">
        <v>227</v>
      </c>
      <c r="F256" s="187" t="str">
        <f t="shared" si="50"/>
        <v>-</v>
      </c>
      <c r="G256" s="186">
        <v>1</v>
      </c>
      <c r="H256" s="187" t="str">
        <f t="shared" si="50"/>
        <v>-</v>
      </c>
      <c r="I256" s="186">
        <v>1</v>
      </c>
      <c r="J256" s="187">
        <f t="shared" si="50"/>
        <v>0</v>
      </c>
      <c r="K256" s="186">
        <v>3.7446808510638299</v>
      </c>
      <c r="L256" s="187">
        <f t="shared" si="51"/>
        <v>2.7446808510638299</v>
      </c>
      <c r="M256" s="186"/>
      <c r="N256" s="187"/>
    </row>
    <row r="257" spans="2:15" x14ac:dyDescent="0.25">
      <c r="B257" s="116" t="s">
        <v>83</v>
      </c>
      <c r="C257" s="186" t="s">
        <v>227</v>
      </c>
      <c r="D257" s="187" t="s">
        <v>227</v>
      </c>
      <c r="E257" s="186">
        <v>1</v>
      </c>
      <c r="F257" s="187" t="str">
        <f t="shared" si="50"/>
        <v>-</v>
      </c>
      <c r="G257" s="186">
        <v>2.125</v>
      </c>
      <c r="H257" s="187">
        <f t="shared" si="50"/>
        <v>1.125</v>
      </c>
      <c r="I257" s="186">
        <v>3.8888888888888888</v>
      </c>
      <c r="J257" s="187">
        <f t="shared" si="50"/>
        <v>1.7638888888888888</v>
      </c>
      <c r="K257" s="186">
        <v>4.5</v>
      </c>
      <c r="L257" s="187">
        <f t="shared" si="51"/>
        <v>0.61111111111111116</v>
      </c>
      <c r="M257" s="186"/>
      <c r="N257" s="187"/>
    </row>
    <row r="258" spans="2:15" x14ac:dyDescent="0.25">
      <c r="B258" s="116" t="s">
        <v>85</v>
      </c>
      <c r="C258" s="186">
        <v>1</v>
      </c>
      <c r="D258" s="187">
        <v>0</v>
      </c>
      <c r="E258" s="186" t="s">
        <v>227</v>
      </c>
      <c r="F258" s="187" t="str">
        <f t="shared" si="50"/>
        <v>-</v>
      </c>
      <c r="G258" s="186">
        <v>2.3333333333333335</v>
      </c>
      <c r="H258" s="187" t="str">
        <f t="shared" si="50"/>
        <v>-</v>
      </c>
      <c r="I258" s="186">
        <v>1</v>
      </c>
      <c r="J258" s="187">
        <f t="shared" si="50"/>
        <v>-1.3333333333333335</v>
      </c>
      <c r="K258" s="186">
        <v>1</v>
      </c>
      <c r="L258" s="187">
        <f t="shared" si="51"/>
        <v>0</v>
      </c>
      <c r="M258" s="186"/>
      <c r="N258" s="187"/>
    </row>
    <row r="259" spans="2:15" x14ac:dyDescent="0.25">
      <c r="B259" s="116" t="s">
        <v>87</v>
      </c>
      <c r="C259" s="186">
        <v>2</v>
      </c>
      <c r="D259" s="187">
        <v>1</v>
      </c>
      <c r="E259" s="186">
        <v>1</v>
      </c>
      <c r="F259" s="187">
        <f t="shared" si="50"/>
        <v>-1</v>
      </c>
      <c r="G259" s="186">
        <v>5.4</v>
      </c>
      <c r="H259" s="187">
        <f t="shared" si="50"/>
        <v>4.4000000000000004</v>
      </c>
      <c r="I259" s="186">
        <v>3.5</v>
      </c>
      <c r="J259" s="187">
        <f t="shared" si="50"/>
        <v>-1.9000000000000004</v>
      </c>
      <c r="K259" s="186">
        <v>2.7692307692307692</v>
      </c>
      <c r="L259" s="187">
        <f t="shared" si="51"/>
        <v>-0.73076923076923084</v>
      </c>
      <c r="M259" s="186"/>
      <c r="N259" s="187"/>
    </row>
    <row r="260" spans="2:15" x14ac:dyDescent="0.25">
      <c r="B260" s="116" t="s">
        <v>89</v>
      </c>
      <c r="C260" s="186" t="s">
        <v>227</v>
      </c>
      <c r="D260" s="187" t="s">
        <v>227</v>
      </c>
      <c r="E260" s="186">
        <v>3.225806451612903</v>
      </c>
      <c r="F260" s="187" t="str">
        <f t="shared" si="50"/>
        <v>-</v>
      </c>
      <c r="G260" s="186">
        <v>3.2857142857142856</v>
      </c>
      <c r="H260" s="187">
        <f t="shared" si="50"/>
        <v>5.9907834101382562E-2</v>
      </c>
      <c r="I260" s="186">
        <v>1</v>
      </c>
      <c r="J260" s="187">
        <f t="shared" si="50"/>
        <v>-2.2857142857142856</v>
      </c>
      <c r="K260" s="186">
        <v>2.4</v>
      </c>
      <c r="L260" s="187">
        <f t="shared" si="51"/>
        <v>1.4</v>
      </c>
      <c r="M260" s="186"/>
      <c r="N260" s="187"/>
    </row>
    <row r="261" spans="2:15" x14ac:dyDescent="0.25">
      <c r="B261" s="116" t="s">
        <v>91</v>
      </c>
      <c r="C261" s="186">
        <v>4.5</v>
      </c>
      <c r="D261" s="187">
        <v>2.0625</v>
      </c>
      <c r="E261" s="186">
        <v>2.5909090909090908</v>
      </c>
      <c r="F261" s="187">
        <f t="shared" si="50"/>
        <v>-1.9090909090909092</v>
      </c>
      <c r="G261" s="186">
        <v>3.3333333333333335</v>
      </c>
      <c r="H261" s="187">
        <f t="shared" si="50"/>
        <v>0.74242424242424265</v>
      </c>
      <c r="I261" s="186">
        <v>3.4166666666666665</v>
      </c>
      <c r="J261" s="187">
        <f t="shared" si="50"/>
        <v>8.3333333333333037E-2</v>
      </c>
      <c r="K261" s="186">
        <v>3.0526315789473686</v>
      </c>
      <c r="L261" s="187">
        <f t="shared" si="51"/>
        <v>-0.36403508771929793</v>
      </c>
      <c r="M261" s="186"/>
      <c r="N261" s="187"/>
    </row>
    <row r="262" spans="2:15" x14ac:dyDescent="0.25">
      <c r="B262" s="116" t="s">
        <v>93</v>
      </c>
      <c r="C262" s="186">
        <v>1</v>
      </c>
      <c r="D262" s="187">
        <v>-2.7</v>
      </c>
      <c r="E262" s="186">
        <v>2.40625</v>
      </c>
      <c r="F262" s="187">
        <f t="shared" si="50"/>
        <v>1.40625</v>
      </c>
      <c r="G262" s="186">
        <v>4.5909090909090908</v>
      </c>
      <c r="H262" s="187">
        <f t="shared" si="50"/>
        <v>2.1846590909090908</v>
      </c>
      <c r="I262" s="186">
        <v>2</v>
      </c>
      <c r="J262" s="187">
        <f t="shared" si="50"/>
        <v>-2.5909090909090908</v>
      </c>
      <c r="K262" s="186">
        <v>2.5</v>
      </c>
      <c r="L262" s="187">
        <f t="shared" si="51"/>
        <v>0.5</v>
      </c>
      <c r="M262" s="186"/>
      <c r="N262" s="187"/>
    </row>
    <row r="263" spans="2:15" ht="15.75" x14ac:dyDescent="0.25">
      <c r="B263" s="119" t="s">
        <v>30</v>
      </c>
      <c r="C263" s="188">
        <v>4.830645161290323</v>
      </c>
      <c r="D263" s="189">
        <v>1.9661290322580647</v>
      </c>
      <c r="E263" s="188">
        <v>2.6190476190476191</v>
      </c>
      <c r="F263" s="189">
        <f t="shared" si="50"/>
        <v>-2.2115975422427039</v>
      </c>
      <c r="G263" s="188">
        <v>3.0259259259259261</v>
      </c>
      <c r="H263" s="189">
        <f t="shared" si="50"/>
        <v>0.40687830687830706</v>
      </c>
      <c r="I263" s="188">
        <v>2.7450980392156863</v>
      </c>
      <c r="J263" s="189">
        <f t="shared" si="50"/>
        <v>-0.28082788671023984</v>
      </c>
      <c r="K263" s="188">
        <v>3.4</v>
      </c>
      <c r="L263" s="189">
        <f t="shared" si="51"/>
        <v>0.65490196078431362</v>
      </c>
      <c r="M263" s="188">
        <v>2.1636363636363636</v>
      </c>
      <c r="N263" s="189">
        <v>-1.3844405594405593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1" t="s">
        <v>295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3.1</v>
      </c>
      <c r="D273" s="187">
        <v>-0.39999999999999991</v>
      </c>
      <c r="E273" s="186">
        <v>3.2857142857142856</v>
      </c>
      <c r="F273" s="187">
        <f t="shared" ref="F273:J275" si="52">IFERROR(E273-C273,"-")</f>
        <v>0.1857142857142855</v>
      </c>
      <c r="G273" s="186">
        <v>2.8918918918918921</v>
      </c>
      <c r="H273" s="187">
        <f t="shared" si="52"/>
        <v>-0.39382239382239348</v>
      </c>
      <c r="I273" s="186">
        <v>3.6875</v>
      </c>
      <c r="J273" s="187">
        <f t="shared" si="52"/>
        <v>0.79560810810810789</v>
      </c>
      <c r="K273" s="186">
        <v>2.7826086956521738</v>
      </c>
      <c r="L273" s="187">
        <f t="shared" ref="L273:L275" si="53">IFERROR(K273-I273,"-")</f>
        <v>-0.90489130434782616</v>
      </c>
      <c r="M273" s="186">
        <v>2.4457831325301207</v>
      </c>
      <c r="N273" s="187">
        <f t="shared" ref="N273:N275" si="54">IFERROR(M273-K273,"-")</f>
        <v>-0.33682556312205314</v>
      </c>
    </row>
    <row r="274" spans="2:14" x14ac:dyDescent="0.25">
      <c r="B274" s="116" t="s">
        <v>73</v>
      </c>
      <c r="C274" s="186">
        <v>3.7692307692307692</v>
      </c>
      <c r="D274" s="187">
        <v>-0.17016317016317029</v>
      </c>
      <c r="E274" s="186">
        <v>7</v>
      </c>
      <c r="F274" s="187">
        <f t="shared" si="52"/>
        <v>3.2307692307692308</v>
      </c>
      <c r="G274" s="186">
        <v>4.4000000000000004</v>
      </c>
      <c r="H274" s="187">
        <f t="shared" si="52"/>
        <v>-2.5999999999999996</v>
      </c>
      <c r="I274" s="186">
        <v>3.6875</v>
      </c>
      <c r="J274" s="187">
        <f t="shared" si="52"/>
        <v>-0.71250000000000036</v>
      </c>
      <c r="K274" s="186">
        <v>4.2</v>
      </c>
      <c r="L274" s="187">
        <f t="shared" si="53"/>
        <v>0.51250000000000018</v>
      </c>
      <c r="M274" s="186">
        <v>1.9090909090909092</v>
      </c>
      <c r="N274" s="187">
        <f t="shared" si="54"/>
        <v>-2.290909090909091</v>
      </c>
    </row>
    <row r="275" spans="2:14" x14ac:dyDescent="0.25">
      <c r="B275" s="116" t="s">
        <v>75</v>
      </c>
      <c r="C275" s="186">
        <v>3.8</v>
      </c>
      <c r="D275" s="187">
        <v>1.1947368421052631</v>
      </c>
      <c r="E275" s="186">
        <v>4.125</v>
      </c>
      <c r="F275" s="187">
        <f t="shared" si="52"/>
        <v>0.32500000000000018</v>
      </c>
      <c r="G275" s="186">
        <v>1.0454545454545454</v>
      </c>
      <c r="H275" s="187">
        <f t="shared" si="52"/>
        <v>-3.0795454545454546</v>
      </c>
      <c r="I275" s="186">
        <v>2.763157894736842</v>
      </c>
      <c r="J275" s="187">
        <f t="shared" si="52"/>
        <v>1.7177033492822966</v>
      </c>
      <c r="K275" s="186">
        <v>3.2857142857142856</v>
      </c>
      <c r="L275" s="187">
        <f t="shared" si="53"/>
        <v>0.52255639097744355</v>
      </c>
      <c r="M275" s="186">
        <v>3.5862068965517242</v>
      </c>
      <c r="N275" s="187">
        <f t="shared" si="54"/>
        <v>0.30049261083743861</v>
      </c>
    </row>
    <row r="276" spans="2:14" x14ac:dyDescent="0.25">
      <c r="B276" s="116" t="s">
        <v>77</v>
      </c>
      <c r="C276" s="186" t="s">
        <v>227</v>
      </c>
      <c r="D276" s="187" t="s">
        <v>227</v>
      </c>
      <c r="E276" s="186">
        <v>2</v>
      </c>
      <c r="F276" s="187" t="str">
        <f>IFERROR(E276-C276,"-")</f>
        <v>-</v>
      </c>
      <c r="G276" s="186">
        <v>2</v>
      </c>
      <c r="H276" s="187">
        <f>IFERROR(G276-E276,"-")</f>
        <v>0</v>
      </c>
      <c r="I276" s="186">
        <v>3</v>
      </c>
      <c r="J276" s="187">
        <f>IFERROR(I276-G276,"-")</f>
        <v>1</v>
      </c>
      <c r="K276" s="186">
        <v>3.2</v>
      </c>
      <c r="L276" s="187">
        <f>IFERROR(K276-I276,"-")</f>
        <v>0.20000000000000018</v>
      </c>
      <c r="M276" s="186"/>
      <c r="N276" s="187"/>
    </row>
    <row r="277" spans="2:14" x14ac:dyDescent="0.25">
      <c r="B277" s="116" t="s">
        <v>79</v>
      </c>
      <c r="C277" s="186" t="s">
        <v>227</v>
      </c>
      <c r="D277" s="187" t="s">
        <v>227</v>
      </c>
      <c r="E277" s="186">
        <v>1.25</v>
      </c>
      <c r="F277" s="187" t="str">
        <f t="shared" ref="F277:J285" si="55">IFERROR(E277-C277,"-")</f>
        <v>-</v>
      </c>
      <c r="G277" s="186">
        <v>1.6666666666666667</v>
      </c>
      <c r="H277" s="187">
        <f t="shared" si="55"/>
        <v>0.41666666666666674</v>
      </c>
      <c r="I277" s="186">
        <v>10.5</v>
      </c>
      <c r="J277" s="187">
        <f t="shared" si="55"/>
        <v>8.8333333333333339</v>
      </c>
      <c r="K277" s="186">
        <v>1.5</v>
      </c>
      <c r="L277" s="187">
        <f t="shared" ref="L277:L285" si="56">IFERROR(K277-I277,"-")</f>
        <v>-9</v>
      </c>
      <c r="M277" s="186"/>
      <c r="N277" s="187"/>
    </row>
    <row r="278" spans="2:14" x14ac:dyDescent="0.25">
      <c r="B278" s="116" t="s">
        <v>81</v>
      </c>
      <c r="C278" s="186" t="s">
        <v>227</v>
      </c>
      <c r="D278" s="187" t="s">
        <v>227</v>
      </c>
      <c r="E278" s="186">
        <v>2</v>
      </c>
      <c r="F278" s="187" t="str">
        <f t="shared" si="55"/>
        <v>-</v>
      </c>
      <c r="G278" s="186">
        <v>1.3181818181818181</v>
      </c>
      <c r="H278" s="187">
        <f t="shared" si="55"/>
        <v>-0.68181818181818188</v>
      </c>
      <c r="I278" s="186">
        <v>5.333333333333333</v>
      </c>
      <c r="J278" s="187">
        <f t="shared" si="55"/>
        <v>4.0151515151515147</v>
      </c>
      <c r="K278" s="186" t="s">
        <v>227</v>
      </c>
      <c r="L278" s="187" t="str">
        <f t="shared" si="56"/>
        <v>-</v>
      </c>
      <c r="M278" s="186"/>
      <c r="N278" s="187"/>
    </row>
    <row r="279" spans="2:14" x14ac:dyDescent="0.25">
      <c r="B279" s="116" t="s">
        <v>83</v>
      </c>
      <c r="C279" s="186" t="s">
        <v>227</v>
      </c>
      <c r="D279" s="187" t="s">
        <v>227</v>
      </c>
      <c r="E279" s="186">
        <v>3.5</v>
      </c>
      <c r="F279" s="187" t="str">
        <f t="shared" si="55"/>
        <v>-</v>
      </c>
      <c r="G279" s="186">
        <v>2.5</v>
      </c>
      <c r="H279" s="187">
        <f t="shared" si="55"/>
        <v>-1</v>
      </c>
      <c r="I279" s="186">
        <v>3.2222222222222223</v>
      </c>
      <c r="J279" s="187">
        <f t="shared" si="55"/>
        <v>0.72222222222222232</v>
      </c>
      <c r="K279" s="186">
        <v>1</v>
      </c>
      <c r="L279" s="187">
        <f t="shared" si="56"/>
        <v>-2.2222222222222223</v>
      </c>
      <c r="M279" s="186"/>
      <c r="N279" s="187"/>
    </row>
    <row r="280" spans="2:14" x14ac:dyDescent="0.25">
      <c r="B280" s="116" t="s">
        <v>85</v>
      </c>
      <c r="C280" s="186">
        <v>1</v>
      </c>
      <c r="D280" s="187">
        <v>-2.8571428571428572</v>
      </c>
      <c r="E280" s="186">
        <v>3.3333333333333335</v>
      </c>
      <c r="F280" s="187">
        <f t="shared" si="55"/>
        <v>2.3333333333333335</v>
      </c>
      <c r="G280" s="186">
        <v>2.4</v>
      </c>
      <c r="H280" s="187">
        <f t="shared" si="55"/>
        <v>-0.93333333333333357</v>
      </c>
      <c r="I280" s="186">
        <v>2.4285714285714284</v>
      </c>
      <c r="J280" s="187">
        <f t="shared" si="55"/>
        <v>2.857142857142847E-2</v>
      </c>
      <c r="K280" s="186">
        <v>4.5999999999999996</v>
      </c>
      <c r="L280" s="187">
        <f t="shared" si="56"/>
        <v>2.1714285714285713</v>
      </c>
      <c r="M280" s="186"/>
      <c r="N280" s="187"/>
    </row>
    <row r="281" spans="2:14" x14ac:dyDescent="0.25">
      <c r="B281" s="116" t="s">
        <v>87</v>
      </c>
      <c r="C281" s="186">
        <v>3</v>
      </c>
      <c r="D281" s="187" t="s">
        <v>227</v>
      </c>
      <c r="E281" s="186">
        <v>1.7</v>
      </c>
      <c r="F281" s="187">
        <f t="shared" si="55"/>
        <v>-1.3</v>
      </c>
      <c r="G281" s="186">
        <v>1.3333333333333333</v>
      </c>
      <c r="H281" s="187">
        <f t="shared" si="55"/>
        <v>-0.3666666666666667</v>
      </c>
      <c r="I281" s="186">
        <v>3.3333333333333335</v>
      </c>
      <c r="J281" s="187">
        <f t="shared" si="55"/>
        <v>2</v>
      </c>
      <c r="K281" s="186">
        <v>2.4</v>
      </c>
      <c r="L281" s="187">
        <f t="shared" si="56"/>
        <v>-0.93333333333333357</v>
      </c>
      <c r="M281" s="186"/>
      <c r="N281" s="187"/>
    </row>
    <row r="282" spans="2:14" x14ac:dyDescent="0.25">
      <c r="B282" s="116" t="s">
        <v>89</v>
      </c>
      <c r="C282" s="186">
        <v>1.5</v>
      </c>
      <c r="D282" s="187">
        <v>-0.68181818181818166</v>
      </c>
      <c r="E282" s="186">
        <v>1.75</v>
      </c>
      <c r="F282" s="187">
        <f t="shared" si="55"/>
        <v>0.25</v>
      </c>
      <c r="G282" s="186">
        <v>1.8181818181818181</v>
      </c>
      <c r="H282" s="187">
        <f t="shared" si="55"/>
        <v>6.8181818181818121E-2</v>
      </c>
      <c r="I282" s="186">
        <v>1.625</v>
      </c>
      <c r="J282" s="187">
        <f t="shared" si="55"/>
        <v>-0.19318181818181812</v>
      </c>
      <c r="K282" s="186">
        <v>4.6923076923076925</v>
      </c>
      <c r="L282" s="187">
        <f t="shared" si="56"/>
        <v>3.0673076923076925</v>
      </c>
      <c r="M282" s="186"/>
      <c r="N282" s="187"/>
    </row>
    <row r="283" spans="2:14" x14ac:dyDescent="0.25">
      <c r="B283" s="116" t="s">
        <v>91</v>
      </c>
      <c r="C283" s="186">
        <v>1.6666666666666667</v>
      </c>
      <c r="D283" s="187">
        <v>-0.88172043010752676</v>
      </c>
      <c r="E283" s="186">
        <v>3.4615384615384617</v>
      </c>
      <c r="F283" s="187">
        <f t="shared" si="55"/>
        <v>1.7948717948717949</v>
      </c>
      <c r="G283" s="186">
        <v>3</v>
      </c>
      <c r="H283" s="187">
        <f t="shared" si="55"/>
        <v>-0.46153846153846168</v>
      </c>
      <c r="I283" s="186">
        <v>3.03125</v>
      </c>
      <c r="J283" s="187">
        <f t="shared" si="55"/>
        <v>3.125E-2</v>
      </c>
      <c r="K283" s="186">
        <v>2.6764705882352939</v>
      </c>
      <c r="L283" s="187">
        <f t="shared" si="56"/>
        <v>-0.35477941176470607</v>
      </c>
      <c r="M283" s="186"/>
      <c r="N283" s="187"/>
    </row>
    <row r="284" spans="2:14" x14ac:dyDescent="0.25">
      <c r="B284" s="116" t="s">
        <v>93</v>
      </c>
      <c r="C284" s="186">
        <v>2</v>
      </c>
      <c r="D284" s="187">
        <v>-0.68292682926829285</v>
      </c>
      <c r="E284" s="186">
        <v>2.625</v>
      </c>
      <c r="F284" s="187">
        <f t="shared" si="55"/>
        <v>0.625</v>
      </c>
      <c r="G284" s="186">
        <v>2.6857142857142855</v>
      </c>
      <c r="H284" s="187">
        <f t="shared" si="55"/>
        <v>6.0714285714285499E-2</v>
      </c>
      <c r="I284" s="186">
        <v>4.59375</v>
      </c>
      <c r="J284" s="187">
        <f t="shared" si="55"/>
        <v>1.9080357142857145</v>
      </c>
      <c r="K284" s="186">
        <v>3.8095238095238093</v>
      </c>
      <c r="L284" s="187">
        <f t="shared" si="56"/>
        <v>-0.78422619047619069</v>
      </c>
      <c r="M284" s="186"/>
      <c r="N284" s="187"/>
    </row>
    <row r="285" spans="2:14" ht="15.75" x14ac:dyDescent="0.25">
      <c r="B285" s="119" t="s">
        <v>30</v>
      </c>
      <c r="C285" s="188">
        <v>2.9101123595505616</v>
      </c>
      <c r="D285" s="189">
        <v>0.33077656619262807</v>
      </c>
      <c r="E285" s="188">
        <v>2.6979166666666665</v>
      </c>
      <c r="F285" s="189">
        <f t="shared" si="55"/>
        <v>-0.21219569288389506</v>
      </c>
      <c r="G285" s="188">
        <v>2.2916666666666665</v>
      </c>
      <c r="H285" s="189">
        <f t="shared" si="55"/>
        <v>-0.40625</v>
      </c>
      <c r="I285" s="188">
        <v>3.5185185185185186</v>
      </c>
      <c r="J285" s="189">
        <f t="shared" si="55"/>
        <v>1.2268518518518521</v>
      </c>
      <c r="K285" s="188">
        <v>3.2395833333333335</v>
      </c>
      <c r="L285" s="189">
        <f t="shared" si="56"/>
        <v>-0.27893518518518512</v>
      </c>
      <c r="M285" s="188">
        <v>2.6666666666666665</v>
      </c>
      <c r="N285" s="189">
        <v>-0.45366528354080238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6E81A-F2E5-4EEA-B0A7-2BF94759E343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1" t="s">
        <v>284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2.6174716182412929</v>
      </c>
      <c r="D9" s="187">
        <v>-1.8024564964814083E-2</v>
      </c>
      <c r="E9" s="186">
        <v>2.4109947643979059</v>
      </c>
      <c r="F9" s="187">
        <f t="shared" ref="F9:J21" si="0">IFERROR(E9-C9,"-")</f>
        <v>-0.20647685384338699</v>
      </c>
      <c r="G9" s="186">
        <v>3.2322086759285513</v>
      </c>
      <c r="H9" s="187">
        <f t="shared" si="0"/>
        <v>0.82121391153064538</v>
      </c>
      <c r="I9" s="186">
        <v>2.6628942486085343</v>
      </c>
      <c r="J9" s="187">
        <f t="shared" si="0"/>
        <v>-0.56931442732001702</v>
      </c>
      <c r="K9" s="186">
        <v>2.7949012842629863</v>
      </c>
      <c r="L9" s="187">
        <f t="shared" ref="L9:L21" si="1">IFERROR(K9-I9,"-")</f>
        <v>0.13200703565445204</v>
      </c>
      <c r="M9" s="186">
        <v>2.6840519676143852</v>
      </c>
      <c r="N9" s="187">
        <f t="shared" ref="N9:N11" si="2">IFERROR(M9-K9,"-")</f>
        <v>-0.11084931664860109</v>
      </c>
    </row>
    <row r="10" spans="1:15" x14ac:dyDescent="0.25">
      <c r="A10" s="1" t="s">
        <v>72</v>
      </c>
      <c r="B10" s="116" t="s">
        <v>73</v>
      </c>
      <c r="C10" s="186">
        <v>2.6762455682030231</v>
      </c>
      <c r="D10" s="187">
        <v>-4.9792932303562409E-2</v>
      </c>
      <c r="E10" s="186">
        <v>2.2361010830324908</v>
      </c>
      <c r="F10" s="187">
        <f t="shared" si="0"/>
        <v>-0.44014448517053228</v>
      </c>
      <c r="G10" s="186">
        <v>2.7251615992338998</v>
      </c>
      <c r="H10" s="187">
        <f t="shared" si="0"/>
        <v>0.489060516201409</v>
      </c>
      <c r="I10" s="186">
        <v>2.7041745730550284</v>
      </c>
      <c r="J10" s="187">
        <f t="shared" si="0"/>
        <v>-2.0987026178871382E-2</v>
      </c>
      <c r="K10" s="186">
        <v>3.1517801374141161</v>
      </c>
      <c r="L10" s="187">
        <f t="shared" si="1"/>
        <v>0.44760556435908772</v>
      </c>
      <c r="M10" s="186">
        <v>3.1261325703385787</v>
      </c>
      <c r="N10" s="187">
        <f t="shared" si="2"/>
        <v>-2.5647567075537392E-2</v>
      </c>
    </row>
    <row r="11" spans="1:15" x14ac:dyDescent="0.25">
      <c r="A11" s="1" t="s">
        <v>74</v>
      </c>
      <c r="B11" s="116" t="s">
        <v>75</v>
      </c>
      <c r="C11" s="186">
        <v>2.599636032757052</v>
      </c>
      <c r="D11" s="187">
        <v>-0.10626917314815376</v>
      </c>
      <c r="E11" s="186">
        <v>2.167395104895105</v>
      </c>
      <c r="F11" s="187">
        <f t="shared" si="0"/>
        <v>-0.43224092786194701</v>
      </c>
      <c r="G11" s="186">
        <v>2.6814345991561179</v>
      </c>
      <c r="H11" s="187">
        <f t="shared" si="0"/>
        <v>0.51403949426101292</v>
      </c>
      <c r="I11" s="186">
        <v>2.7572009188902631</v>
      </c>
      <c r="J11" s="187">
        <f t="shared" si="0"/>
        <v>7.576631973414516E-2</v>
      </c>
      <c r="K11" s="186">
        <v>2.9589783281733748</v>
      </c>
      <c r="L11" s="187">
        <f t="shared" si="1"/>
        <v>0.20177740928311172</v>
      </c>
      <c r="M11" s="186">
        <v>2.6383377012354923</v>
      </c>
      <c r="N11" s="187">
        <f t="shared" si="2"/>
        <v>-0.32064062693788253</v>
      </c>
    </row>
    <row r="12" spans="1:15" x14ac:dyDescent="0.25">
      <c r="A12" s="1" t="s">
        <v>76</v>
      </c>
      <c r="B12" s="116" t="s">
        <v>77</v>
      </c>
      <c r="C12" s="186" t="s">
        <v>227</v>
      </c>
      <c r="D12" s="187" t="s">
        <v>227</v>
      </c>
      <c r="E12" s="186">
        <v>2.2338797814207649</v>
      </c>
      <c r="F12" s="187" t="str">
        <f t="shared" si="0"/>
        <v>-</v>
      </c>
      <c r="G12" s="186">
        <v>2.9921472392638035</v>
      </c>
      <c r="H12" s="187">
        <f t="shared" si="0"/>
        <v>0.75826745784303862</v>
      </c>
      <c r="I12" s="186">
        <v>2.4570599613152804</v>
      </c>
      <c r="J12" s="187">
        <f t="shared" si="0"/>
        <v>-0.53508727794852318</v>
      </c>
      <c r="K12" s="186">
        <v>2.6590819153146024</v>
      </c>
      <c r="L12" s="187">
        <f t="shared" si="1"/>
        <v>0.20202195399932199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227</v>
      </c>
      <c r="D13" s="187" t="s">
        <v>227</v>
      </c>
      <c r="E13" s="186">
        <v>2.1226024821361413</v>
      </c>
      <c r="F13" s="187" t="str">
        <f t="shared" si="0"/>
        <v>-</v>
      </c>
      <c r="G13" s="186">
        <v>2.77670704845815</v>
      </c>
      <c r="H13" s="187">
        <f t="shared" si="0"/>
        <v>0.65410456632200864</v>
      </c>
      <c r="I13" s="186">
        <v>2.5519648912826649</v>
      </c>
      <c r="J13" s="187">
        <f t="shared" si="0"/>
        <v>-0.22474215717548507</v>
      </c>
      <c r="K13" s="186">
        <v>2.5066105769230771</v>
      </c>
      <c r="L13" s="187">
        <f t="shared" si="1"/>
        <v>-4.5354314359587811E-2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227</v>
      </c>
      <c r="D14" s="187" t="s">
        <v>227</v>
      </c>
      <c r="E14" s="186">
        <v>2.2000801924619084</v>
      </c>
      <c r="F14" s="187" t="str">
        <f t="shared" si="0"/>
        <v>-</v>
      </c>
      <c r="G14" s="186">
        <v>2.4949115044247789</v>
      </c>
      <c r="H14" s="187">
        <f t="shared" si="0"/>
        <v>0.29483131196287049</v>
      </c>
      <c r="I14" s="186">
        <v>2.4809854101889499</v>
      </c>
      <c r="J14" s="187">
        <f t="shared" si="0"/>
        <v>-1.3926094235829023E-2</v>
      </c>
      <c r="K14" s="186">
        <v>2.5517154389505552</v>
      </c>
      <c r="L14" s="187">
        <f t="shared" si="1"/>
        <v>7.0730028761605279E-2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227</v>
      </c>
      <c r="D15" s="187" t="s">
        <v>227</v>
      </c>
      <c r="E15" s="186">
        <v>2.3360790774299836</v>
      </c>
      <c r="F15" s="187" t="str">
        <f t="shared" si="0"/>
        <v>-</v>
      </c>
      <c r="G15" s="186">
        <v>2.5052631578947366</v>
      </c>
      <c r="H15" s="187">
        <f t="shared" si="0"/>
        <v>0.16918408046475308</v>
      </c>
      <c r="I15" s="186">
        <v>2.2105990783410139</v>
      </c>
      <c r="J15" s="187">
        <f t="shared" si="0"/>
        <v>-0.29466407955372276</v>
      </c>
      <c r="K15" s="186">
        <v>2.2077073807968648</v>
      </c>
      <c r="L15" s="187">
        <f t="shared" si="1"/>
        <v>-2.8916975441490855E-3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2.499459848757652</v>
      </c>
      <c r="D16" s="187">
        <v>0.32659695508017172</v>
      </c>
      <c r="E16" s="186">
        <v>2.9317173096620008</v>
      </c>
      <c r="F16" s="187">
        <f t="shared" si="0"/>
        <v>0.4322574609043488</v>
      </c>
      <c r="G16" s="186">
        <v>2.6119023397761953</v>
      </c>
      <c r="H16" s="187">
        <f t="shared" si="0"/>
        <v>-0.31981496988580549</v>
      </c>
      <c r="I16" s="186">
        <v>2.5556512378902045</v>
      </c>
      <c r="J16" s="187">
        <f t="shared" si="0"/>
        <v>-5.6251101885990806E-2</v>
      </c>
      <c r="K16" s="186">
        <v>3.1938599517074855</v>
      </c>
      <c r="L16" s="187">
        <f t="shared" si="1"/>
        <v>0.63820871381728095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2.135487528344671</v>
      </c>
      <c r="D17" s="187">
        <v>4.8655716089129886E-2</v>
      </c>
      <c r="E17" s="186">
        <v>2.452733776188043</v>
      </c>
      <c r="F17" s="187">
        <f t="shared" si="0"/>
        <v>0.31724624784337196</v>
      </c>
      <c r="G17" s="186">
        <v>2.3955875928352994</v>
      </c>
      <c r="H17" s="187">
        <f t="shared" si="0"/>
        <v>-5.7146183352743574E-2</v>
      </c>
      <c r="I17" s="186">
        <v>2.3459411634594116</v>
      </c>
      <c r="J17" s="187">
        <f t="shared" si="0"/>
        <v>-4.9646429375887813E-2</v>
      </c>
      <c r="K17" s="186">
        <v>2.2301946137212503</v>
      </c>
      <c r="L17" s="187">
        <f t="shared" si="1"/>
        <v>-0.11574654973816134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2.0425170068027212</v>
      </c>
      <c r="D18" s="187">
        <v>-0.23159032695823667</v>
      </c>
      <c r="E18" s="186">
        <v>2.9937869822485208</v>
      </c>
      <c r="F18" s="187">
        <f t="shared" si="0"/>
        <v>0.95126997544579961</v>
      </c>
      <c r="G18" s="186">
        <v>2.8807453416149067</v>
      </c>
      <c r="H18" s="187">
        <f t="shared" si="0"/>
        <v>-0.1130416406336141</v>
      </c>
      <c r="I18" s="186">
        <v>2.5134645847476804</v>
      </c>
      <c r="J18" s="187">
        <f t="shared" si="0"/>
        <v>-0.36728075686722628</v>
      </c>
      <c r="K18" s="186">
        <v>2.4775360845700347</v>
      </c>
      <c r="L18" s="187">
        <f t="shared" si="1"/>
        <v>-3.5928500177645706E-2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2.0164492342597846</v>
      </c>
      <c r="D19" s="187">
        <v>-0.33604246009237482</v>
      </c>
      <c r="E19" s="186">
        <v>2.7396582733812949</v>
      </c>
      <c r="F19" s="187">
        <f t="shared" si="0"/>
        <v>0.72320903912151024</v>
      </c>
      <c r="G19" s="186">
        <v>2.6980157089706491</v>
      </c>
      <c r="H19" s="187">
        <f t="shared" si="0"/>
        <v>-4.1642564410645733E-2</v>
      </c>
      <c r="I19" s="186">
        <v>2.6623690572119258</v>
      </c>
      <c r="J19" s="187">
        <f t="shared" si="0"/>
        <v>-3.564665175872328E-2</v>
      </c>
      <c r="K19" s="186">
        <v>2.7401171303074672</v>
      </c>
      <c r="L19" s="187">
        <f t="shared" si="1"/>
        <v>7.7748073095541326E-2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2.2569676700111483</v>
      </c>
      <c r="D20" s="187">
        <v>-7.0529686937881308E-4</v>
      </c>
      <c r="E20" s="186">
        <v>2.4653312788906008</v>
      </c>
      <c r="F20" s="187">
        <f t="shared" si="0"/>
        <v>0.20836360887945249</v>
      </c>
      <c r="G20" s="186">
        <v>2.3449477351916377</v>
      </c>
      <c r="H20" s="187">
        <f t="shared" si="0"/>
        <v>-0.12038354369896309</v>
      </c>
      <c r="I20" s="186">
        <v>2.587568157033806</v>
      </c>
      <c r="J20" s="187">
        <f t="shared" si="0"/>
        <v>0.24262042184216837</v>
      </c>
      <c r="K20" s="186">
        <v>2.5476281560826322</v>
      </c>
      <c r="L20" s="187">
        <f t="shared" si="1"/>
        <v>-3.9940000951173893E-2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2.437843193922629</v>
      </c>
      <c r="D21" s="189">
        <v>2.1067972650881117E-3</v>
      </c>
      <c r="E21" s="188">
        <v>2.4937806482478173</v>
      </c>
      <c r="F21" s="189">
        <f t="shared" si="0"/>
        <v>5.5937454325188263E-2</v>
      </c>
      <c r="G21" s="188">
        <v>2.6756725259784404</v>
      </c>
      <c r="H21" s="189">
        <f t="shared" si="0"/>
        <v>0.1818918777306231</v>
      </c>
      <c r="I21" s="188">
        <v>2.5505786061867015</v>
      </c>
      <c r="J21" s="189">
        <f t="shared" si="0"/>
        <v>-0.12509391979173889</v>
      </c>
      <c r="K21" s="188">
        <v>2.6538649194953647</v>
      </c>
      <c r="L21" s="189">
        <f t="shared" si="1"/>
        <v>0.10328631330866322</v>
      </c>
      <c r="M21" s="188">
        <v>2.7924833299656497</v>
      </c>
      <c r="N21" s="189">
        <v>-0.17110634609439757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1" t="s">
        <v>296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2.6174716182412929</v>
      </c>
      <c r="D31" s="187">
        <v>-1.8024564964814083E-2</v>
      </c>
      <c r="E31" s="186">
        <v>2.4109947643979059</v>
      </c>
      <c r="F31" s="187">
        <f t="shared" ref="F31:J43" si="3">IFERROR(E31-C31,"-")</f>
        <v>-0.20647685384338699</v>
      </c>
      <c r="G31" s="186">
        <v>3.2322086759285513</v>
      </c>
      <c r="H31" s="187">
        <f t="shared" si="3"/>
        <v>0.82121391153064538</v>
      </c>
      <c r="I31" s="186">
        <v>2.6628942486085343</v>
      </c>
      <c r="J31" s="187">
        <f t="shared" si="3"/>
        <v>-0.56931442732001702</v>
      </c>
      <c r="K31" s="186">
        <v>2.7949012842629863</v>
      </c>
      <c r="L31" s="187">
        <f t="shared" ref="L31:L43" si="4">IFERROR(K31-I31,"-")</f>
        <v>0.13200703565445204</v>
      </c>
      <c r="M31" s="186">
        <v>2.6840519676143852</v>
      </c>
      <c r="N31" s="187">
        <f>IFERROR(M31-K31,"-")</f>
        <v>-0.11084931664860109</v>
      </c>
    </row>
    <row r="32" spans="1:15" x14ac:dyDescent="0.25">
      <c r="B32" s="116" t="s">
        <v>73</v>
      </c>
      <c r="C32" s="186">
        <v>2.6762455682030231</v>
      </c>
      <c r="D32" s="187">
        <v>-4.9792932303562409E-2</v>
      </c>
      <c r="E32" s="186">
        <v>2.2361010830324908</v>
      </c>
      <c r="F32" s="187">
        <f t="shared" si="3"/>
        <v>-0.44014448517053228</v>
      </c>
      <c r="G32" s="186">
        <v>2.7251615992338998</v>
      </c>
      <c r="H32" s="187">
        <f t="shared" si="3"/>
        <v>0.489060516201409</v>
      </c>
      <c r="I32" s="186">
        <v>2.7041745730550284</v>
      </c>
      <c r="J32" s="187">
        <f t="shared" si="3"/>
        <v>-2.0987026178871382E-2</v>
      </c>
      <c r="K32" s="186">
        <v>3.1517801374141161</v>
      </c>
      <c r="L32" s="187">
        <f t="shared" si="4"/>
        <v>0.44760556435908772</v>
      </c>
      <c r="M32" s="186">
        <v>3.1261325703385787</v>
      </c>
      <c r="N32" s="187">
        <f t="shared" ref="N32:N33" si="5">IFERROR(M32-K32,"-")</f>
        <v>-2.5647567075537392E-2</v>
      </c>
    </row>
    <row r="33" spans="2:15" x14ac:dyDescent="0.25">
      <c r="B33" s="116" t="s">
        <v>75</v>
      </c>
      <c r="C33" s="186">
        <v>2.599636032757052</v>
      </c>
      <c r="D33" s="187">
        <v>-0.10626917314815376</v>
      </c>
      <c r="E33" s="186">
        <v>2.167395104895105</v>
      </c>
      <c r="F33" s="187">
        <f t="shared" si="3"/>
        <v>-0.43224092786194701</v>
      </c>
      <c r="G33" s="186">
        <v>2.6814345991561179</v>
      </c>
      <c r="H33" s="187">
        <f t="shared" si="3"/>
        <v>0.51403949426101292</v>
      </c>
      <c r="I33" s="186">
        <v>2.7572009188902631</v>
      </c>
      <c r="J33" s="187">
        <f t="shared" si="3"/>
        <v>7.576631973414516E-2</v>
      </c>
      <c r="K33" s="186">
        <v>2.9589783281733748</v>
      </c>
      <c r="L33" s="187">
        <f t="shared" si="4"/>
        <v>0.20177740928311172</v>
      </c>
      <c r="M33" s="186">
        <v>2.6383377012354923</v>
      </c>
      <c r="N33" s="187">
        <f t="shared" si="5"/>
        <v>-0.32064062693788253</v>
      </c>
    </row>
    <row r="34" spans="2:15" x14ac:dyDescent="0.25">
      <c r="B34" s="116" t="s">
        <v>77</v>
      </c>
      <c r="C34" s="186" t="s">
        <v>227</v>
      </c>
      <c r="D34" s="187" t="s">
        <v>227</v>
      </c>
      <c r="E34" s="186">
        <v>2.2338797814207649</v>
      </c>
      <c r="F34" s="187" t="str">
        <f t="shared" si="3"/>
        <v>-</v>
      </c>
      <c r="G34" s="186">
        <v>2.9921472392638035</v>
      </c>
      <c r="H34" s="187">
        <f t="shared" si="3"/>
        <v>0.75826745784303862</v>
      </c>
      <c r="I34" s="186">
        <v>2.4570599613152804</v>
      </c>
      <c r="J34" s="187">
        <f t="shared" si="3"/>
        <v>-0.53508727794852318</v>
      </c>
      <c r="K34" s="186">
        <v>2.6590819153146024</v>
      </c>
      <c r="L34" s="187">
        <f t="shared" si="4"/>
        <v>0.20202195399932199</v>
      </c>
      <c r="M34" s="186"/>
      <c r="N34" s="187"/>
    </row>
    <row r="35" spans="2:15" x14ac:dyDescent="0.25">
      <c r="B35" s="116" t="s">
        <v>79</v>
      </c>
      <c r="C35" s="186" t="s">
        <v>227</v>
      </c>
      <c r="D35" s="187" t="s">
        <v>227</v>
      </c>
      <c r="E35" s="186">
        <v>2.1226024821361413</v>
      </c>
      <c r="F35" s="187" t="str">
        <f t="shared" si="3"/>
        <v>-</v>
      </c>
      <c r="G35" s="186">
        <v>2.77670704845815</v>
      </c>
      <c r="H35" s="187">
        <f t="shared" si="3"/>
        <v>0.65410456632200864</v>
      </c>
      <c r="I35" s="186">
        <v>2.5519648912826649</v>
      </c>
      <c r="J35" s="187">
        <f t="shared" si="3"/>
        <v>-0.22474215717548507</v>
      </c>
      <c r="K35" s="186">
        <v>2.5066105769230771</v>
      </c>
      <c r="L35" s="187">
        <f t="shared" si="4"/>
        <v>-4.5354314359587811E-2</v>
      </c>
      <c r="M35" s="186"/>
      <c r="N35" s="187"/>
    </row>
    <row r="36" spans="2:15" x14ac:dyDescent="0.25">
      <c r="B36" s="116" t="s">
        <v>81</v>
      </c>
      <c r="C36" s="186" t="s">
        <v>227</v>
      </c>
      <c r="D36" s="187" t="s">
        <v>227</v>
      </c>
      <c r="E36" s="186">
        <v>2.2000801924619084</v>
      </c>
      <c r="F36" s="187" t="str">
        <f t="shared" si="3"/>
        <v>-</v>
      </c>
      <c r="G36" s="186">
        <v>2.4949115044247789</v>
      </c>
      <c r="H36" s="187">
        <f t="shared" si="3"/>
        <v>0.29483131196287049</v>
      </c>
      <c r="I36" s="186">
        <v>2.4809854101889499</v>
      </c>
      <c r="J36" s="187">
        <f t="shared" si="3"/>
        <v>-1.3926094235829023E-2</v>
      </c>
      <c r="K36" s="186">
        <v>2.5517154389505552</v>
      </c>
      <c r="L36" s="187">
        <f t="shared" si="4"/>
        <v>7.0730028761605279E-2</v>
      </c>
      <c r="M36" s="186"/>
      <c r="N36" s="187"/>
    </row>
    <row r="37" spans="2:15" x14ac:dyDescent="0.25">
      <c r="B37" s="116" t="s">
        <v>83</v>
      </c>
      <c r="C37" s="186" t="s">
        <v>227</v>
      </c>
      <c r="D37" s="187" t="s">
        <v>227</v>
      </c>
      <c r="E37" s="186">
        <v>2.3360790774299836</v>
      </c>
      <c r="F37" s="187" t="str">
        <f t="shared" si="3"/>
        <v>-</v>
      </c>
      <c r="G37" s="186">
        <v>2.5052631578947366</v>
      </c>
      <c r="H37" s="187">
        <f t="shared" si="3"/>
        <v>0.16918408046475308</v>
      </c>
      <c r="I37" s="186">
        <v>2.2105990783410139</v>
      </c>
      <c r="J37" s="187">
        <f t="shared" si="3"/>
        <v>-0.29466407955372276</v>
      </c>
      <c r="K37" s="186">
        <v>2.2077073807968648</v>
      </c>
      <c r="L37" s="187">
        <f t="shared" si="4"/>
        <v>-2.8916975441490855E-3</v>
      </c>
      <c r="M37" s="186"/>
      <c r="N37" s="187"/>
    </row>
    <row r="38" spans="2:15" x14ac:dyDescent="0.25">
      <c r="B38" s="116" t="s">
        <v>85</v>
      </c>
      <c r="C38" s="186">
        <v>2.499459848757652</v>
      </c>
      <c r="D38" s="187">
        <v>0.32659695508017172</v>
      </c>
      <c r="E38" s="186">
        <v>2.9317173096620008</v>
      </c>
      <c r="F38" s="187">
        <f t="shared" si="3"/>
        <v>0.4322574609043488</v>
      </c>
      <c r="G38" s="186">
        <v>2.6119023397761953</v>
      </c>
      <c r="H38" s="187">
        <f t="shared" si="3"/>
        <v>-0.31981496988580549</v>
      </c>
      <c r="I38" s="186">
        <v>2.5556512378902045</v>
      </c>
      <c r="J38" s="187">
        <f t="shared" si="3"/>
        <v>-5.6251101885990806E-2</v>
      </c>
      <c r="K38" s="186">
        <v>3.1938599517074855</v>
      </c>
      <c r="L38" s="187">
        <f t="shared" si="4"/>
        <v>0.63820871381728095</v>
      </c>
      <c r="M38" s="186"/>
      <c r="N38" s="187"/>
    </row>
    <row r="39" spans="2:15" x14ac:dyDescent="0.25">
      <c r="B39" s="116" t="s">
        <v>87</v>
      </c>
      <c r="C39" s="186">
        <v>2.135487528344671</v>
      </c>
      <c r="D39" s="187">
        <v>4.8655716089129886E-2</v>
      </c>
      <c r="E39" s="186">
        <v>2.452733776188043</v>
      </c>
      <c r="F39" s="187">
        <f t="shared" si="3"/>
        <v>0.31724624784337196</v>
      </c>
      <c r="G39" s="186">
        <v>2.3955875928352994</v>
      </c>
      <c r="H39" s="187">
        <f t="shared" si="3"/>
        <v>-5.7146183352743574E-2</v>
      </c>
      <c r="I39" s="186">
        <v>2.3459411634594116</v>
      </c>
      <c r="J39" s="187">
        <f t="shared" si="3"/>
        <v>-4.9646429375887813E-2</v>
      </c>
      <c r="K39" s="186">
        <v>2.2301946137212503</v>
      </c>
      <c r="L39" s="187">
        <f t="shared" si="4"/>
        <v>-0.11574654973816134</v>
      </c>
      <c r="M39" s="186"/>
      <c r="N39" s="187"/>
    </row>
    <row r="40" spans="2:15" x14ac:dyDescent="0.25">
      <c r="B40" s="116" t="s">
        <v>89</v>
      </c>
      <c r="C40" s="186">
        <v>2.0425170068027212</v>
      </c>
      <c r="D40" s="187">
        <v>-0.23159032695823667</v>
      </c>
      <c r="E40" s="186">
        <v>2.9937869822485208</v>
      </c>
      <c r="F40" s="187">
        <f t="shared" si="3"/>
        <v>0.95126997544579961</v>
      </c>
      <c r="G40" s="186">
        <v>2.8807453416149067</v>
      </c>
      <c r="H40" s="187">
        <f t="shared" si="3"/>
        <v>-0.1130416406336141</v>
      </c>
      <c r="I40" s="186">
        <v>2.5134645847476804</v>
      </c>
      <c r="J40" s="187">
        <f t="shared" si="3"/>
        <v>-0.36728075686722628</v>
      </c>
      <c r="K40" s="186">
        <v>2.4775360845700347</v>
      </c>
      <c r="L40" s="187">
        <f t="shared" si="4"/>
        <v>-3.5928500177645706E-2</v>
      </c>
      <c r="M40" s="186"/>
      <c r="N40" s="187"/>
    </row>
    <row r="41" spans="2:15" x14ac:dyDescent="0.25">
      <c r="B41" s="116" t="s">
        <v>91</v>
      </c>
      <c r="C41" s="186">
        <v>2.0164492342597846</v>
      </c>
      <c r="D41" s="187">
        <v>-0.33604246009237482</v>
      </c>
      <c r="E41" s="186">
        <v>2.7396582733812949</v>
      </c>
      <c r="F41" s="187">
        <f t="shared" si="3"/>
        <v>0.72320903912151024</v>
      </c>
      <c r="G41" s="186">
        <v>2.6980157089706491</v>
      </c>
      <c r="H41" s="187">
        <f t="shared" si="3"/>
        <v>-4.1642564410645733E-2</v>
      </c>
      <c r="I41" s="186">
        <v>2.6623690572119258</v>
      </c>
      <c r="J41" s="187">
        <f t="shared" si="3"/>
        <v>-3.564665175872328E-2</v>
      </c>
      <c r="K41" s="186">
        <v>2.7401171303074672</v>
      </c>
      <c r="L41" s="187">
        <f t="shared" si="4"/>
        <v>7.7748073095541326E-2</v>
      </c>
      <c r="M41" s="186"/>
      <c r="N41" s="187"/>
    </row>
    <row r="42" spans="2:15" x14ac:dyDescent="0.25">
      <c r="B42" s="116" t="s">
        <v>93</v>
      </c>
      <c r="C42" s="186">
        <v>2.2569676700111483</v>
      </c>
      <c r="D42" s="187">
        <v>-7.0529686937881308E-4</v>
      </c>
      <c r="E42" s="186">
        <v>2.4653312788906008</v>
      </c>
      <c r="F42" s="187">
        <f t="shared" si="3"/>
        <v>0.20836360887945249</v>
      </c>
      <c r="G42" s="186">
        <v>2.3449477351916377</v>
      </c>
      <c r="H42" s="187">
        <f t="shared" si="3"/>
        <v>-0.12038354369896309</v>
      </c>
      <c r="I42" s="186">
        <v>2.587568157033806</v>
      </c>
      <c r="J42" s="187">
        <f t="shared" si="3"/>
        <v>0.24262042184216837</v>
      </c>
      <c r="K42" s="186">
        <v>2.5476281560826322</v>
      </c>
      <c r="L42" s="187">
        <f t="shared" si="4"/>
        <v>-3.9940000951173893E-2</v>
      </c>
      <c r="M42" s="186"/>
      <c r="N42" s="187"/>
    </row>
    <row r="43" spans="2:15" ht="15.75" x14ac:dyDescent="0.25">
      <c r="B43" s="119" t="s">
        <v>30</v>
      </c>
      <c r="C43" s="188">
        <v>2.437843193922629</v>
      </c>
      <c r="D43" s="189">
        <v>2.1067972650881117E-3</v>
      </c>
      <c r="E43" s="188">
        <v>2.4937806482478173</v>
      </c>
      <c r="F43" s="189">
        <f t="shared" si="3"/>
        <v>5.5937454325188263E-2</v>
      </c>
      <c r="G43" s="188">
        <v>2.6756725259784404</v>
      </c>
      <c r="H43" s="189">
        <f t="shared" si="3"/>
        <v>0.1818918777306231</v>
      </c>
      <c r="I43" s="188">
        <v>2.5505786061867015</v>
      </c>
      <c r="J43" s="189">
        <f t="shared" si="3"/>
        <v>-0.12509391979173889</v>
      </c>
      <c r="K43" s="188">
        <v>2.6538649194953647</v>
      </c>
      <c r="L43" s="189">
        <f t="shared" si="4"/>
        <v>0.10328631330866322</v>
      </c>
      <c r="M43" s="188">
        <v>2.7924833299656497</v>
      </c>
      <c r="N43" s="189">
        <v>-0.17110634609439757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71" t="s">
        <v>297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3.0477990818255467</v>
      </c>
      <c r="D53" s="187">
        <v>0.2117827107477841</v>
      </c>
      <c r="E53" s="186" t="s">
        <v>227</v>
      </c>
      <c r="F53" s="187" t="str">
        <f t="shared" ref="F53:J65" si="6">IFERROR(E53-C53,"-")</f>
        <v>-</v>
      </c>
      <c r="G53" s="186" t="s">
        <v>227</v>
      </c>
      <c r="H53" s="187" t="str">
        <f t="shared" si="6"/>
        <v>-</v>
      </c>
      <c r="I53" s="186">
        <v>2.7950872656755008</v>
      </c>
      <c r="J53" s="187" t="str">
        <f t="shared" si="6"/>
        <v>-</v>
      </c>
      <c r="K53" s="186">
        <v>2.9186357556843512</v>
      </c>
      <c r="L53" s="187">
        <f t="shared" ref="L53:L65" si="7">IFERROR(K53-I53,"-")</f>
        <v>0.12354849000885038</v>
      </c>
      <c r="M53" s="186">
        <v>2.8401337792642138</v>
      </c>
      <c r="N53" s="187">
        <f>IFERROR(M53-K53,"-")</f>
        <v>-7.8501976420137343E-2</v>
      </c>
    </row>
    <row r="54" spans="1:15" x14ac:dyDescent="0.25">
      <c r="A54" s="1"/>
      <c r="B54" s="116" t="s">
        <v>73</v>
      </c>
      <c r="C54" s="186">
        <v>3.1402388225492919</v>
      </c>
      <c r="D54" s="187">
        <v>0.16780511291421707</v>
      </c>
      <c r="E54" s="186" t="s">
        <v>227</v>
      </c>
      <c r="F54" s="187" t="str">
        <f t="shared" si="6"/>
        <v>-</v>
      </c>
      <c r="G54" s="186" t="s">
        <v>227</v>
      </c>
      <c r="H54" s="187" t="str">
        <f t="shared" si="6"/>
        <v>-</v>
      </c>
      <c r="I54" s="186">
        <v>2.8731359893167148</v>
      </c>
      <c r="J54" s="187" t="str">
        <f t="shared" si="6"/>
        <v>-</v>
      </c>
      <c r="K54" s="186">
        <v>3.347750434998757</v>
      </c>
      <c r="L54" s="187">
        <f t="shared" si="7"/>
        <v>0.47461444568204225</v>
      </c>
      <c r="M54" s="186">
        <v>3.4421083802191292</v>
      </c>
      <c r="N54" s="187">
        <f t="shared" ref="N54:N55" si="8">IFERROR(M54-K54,"-")</f>
        <v>9.4357945220372219E-2</v>
      </c>
    </row>
    <row r="55" spans="1:15" x14ac:dyDescent="0.25">
      <c r="A55" s="1"/>
      <c r="B55" s="116" t="s">
        <v>75</v>
      </c>
      <c r="C55" s="186">
        <v>3.2750179985601151</v>
      </c>
      <c r="D55" s="187">
        <v>0.33952549320679593</v>
      </c>
      <c r="E55" s="186" t="s">
        <v>227</v>
      </c>
      <c r="F55" s="187" t="str">
        <f t="shared" si="6"/>
        <v>-</v>
      </c>
      <c r="G55" s="186" t="s">
        <v>227</v>
      </c>
      <c r="H55" s="187" t="str">
        <f t="shared" si="6"/>
        <v>-</v>
      </c>
      <c r="I55" s="186">
        <v>2.9364389233954453</v>
      </c>
      <c r="J55" s="187" t="str">
        <f t="shared" si="6"/>
        <v>-</v>
      </c>
      <c r="K55" s="186">
        <v>3.1342297174111211</v>
      </c>
      <c r="L55" s="187">
        <f t="shared" si="7"/>
        <v>0.19779079401567579</v>
      </c>
      <c r="M55" s="186">
        <v>2.7850322007550523</v>
      </c>
      <c r="N55" s="187">
        <f t="shared" si="8"/>
        <v>-0.3491975166560688</v>
      </c>
    </row>
    <row r="56" spans="1:15" x14ac:dyDescent="0.25">
      <c r="A56" s="1"/>
      <c r="B56" s="116" t="s">
        <v>77</v>
      </c>
      <c r="C56" s="186" t="s">
        <v>227</v>
      </c>
      <c r="D56" s="187" t="s">
        <v>227</v>
      </c>
      <c r="E56" s="186" t="s">
        <v>227</v>
      </c>
      <c r="F56" s="187" t="str">
        <f t="shared" si="6"/>
        <v>-</v>
      </c>
      <c r="G56" s="186">
        <v>3.1402254605444049</v>
      </c>
      <c r="H56" s="187" t="str">
        <f t="shared" si="6"/>
        <v>-</v>
      </c>
      <c r="I56" s="186">
        <v>2.5746586075665996</v>
      </c>
      <c r="J56" s="187">
        <f t="shared" si="6"/>
        <v>-0.56556685297780529</v>
      </c>
      <c r="K56" s="186">
        <v>2.7839800317676424</v>
      </c>
      <c r="L56" s="187">
        <f t="shared" si="7"/>
        <v>0.20932142420104283</v>
      </c>
      <c r="M56" s="186"/>
      <c r="N56" s="187"/>
    </row>
    <row r="57" spans="1:15" x14ac:dyDescent="0.25">
      <c r="A57" s="1"/>
      <c r="B57" s="116" t="s">
        <v>79</v>
      </c>
      <c r="C57" s="186" t="s">
        <v>227</v>
      </c>
      <c r="D57" s="187" t="s">
        <v>227</v>
      </c>
      <c r="E57" s="186" t="s">
        <v>227</v>
      </c>
      <c r="F57" s="187" t="str">
        <f t="shared" si="6"/>
        <v>-</v>
      </c>
      <c r="G57" s="186">
        <v>2.9780715898097387</v>
      </c>
      <c r="H57" s="187" t="str">
        <f t="shared" si="6"/>
        <v>-</v>
      </c>
      <c r="I57" s="186">
        <v>2.6306366047745358</v>
      </c>
      <c r="J57" s="187">
        <f t="shared" si="6"/>
        <v>-0.34743498503520298</v>
      </c>
      <c r="K57" s="186">
        <v>2.5609430604982206</v>
      </c>
      <c r="L57" s="187">
        <f t="shared" si="7"/>
        <v>-6.9693544276315134E-2</v>
      </c>
      <c r="M57" s="186"/>
      <c r="N57" s="187"/>
    </row>
    <row r="58" spans="1:15" x14ac:dyDescent="0.25">
      <c r="A58" s="1"/>
      <c r="B58" s="116" t="s">
        <v>81</v>
      </c>
      <c r="C58" s="186" t="s">
        <v>227</v>
      </c>
      <c r="D58" s="187" t="s">
        <v>227</v>
      </c>
      <c r="E58" s="186" t="s">
        <v>227</v>
      </c>
      <c r="F58" s="187" t="str">
        <f t="shared" si="6"/>
        <v>-</v>
      </c>
      <c r="G58" s="186">
        <v>2.5641587533479426</v>
      </c>
      <c r="H58" s="187" t="str">
        <f t="shared" si="6"/>
        <v>-</v>
      </c>
      <c r="I58" s="186">
        <v>2.5592901317558483</v>
      </c>
      <c r="J58" s="187">
        <f t="shared" si="6"/>
        <v>-4.8686215920943354E-3</v>
      </c>
      <c r="K58" s="186">
        <v>2.6040229885057471</v>
      </c>
      <c r="L58" s="187">
        <f t="shared" si="7"/>
        <v>4.4732856749898797E-2</v>
      </c>
      <c r="M58" s="186"/>
      <c r="N58" s="187"/>
    </row>
    <row r="59" spans="1:15" x14ac:dyDescent="0.25">
      <c r="A59" s="1"/>
      <c r="B59" s="116" t="s">
        <v>83</v>
      </c>
      <c r="C59" s="186" t="s">
        <v>227</v>
      </c>
      <c r="D59" s="187" t="s">
        <v>227</v>
      </c>
      <c r="E59" s="186" t="s">
        <v>227</v>
      </c>
      <c r="F59" s="187" t="str">
        <f t="shared" si="6"/>
        <v>-</v>
      </c>
      <c r="G59" s="186">
        <v>2.501542416452442</v>
      </c>
      <c r="H59" s="187" t="str">
        <f t="shared" si="6"/>
        <v>-</v>
      </c>
      <c r="I59" s="186" t="s">
        <v>227</v>
      </c>
      <c r="J59" s="187" t="str">
        <f t="shared" si="6"/>
        <v>-</v>
      </c>
      <c r="K59" s="186">
        <v>2.2533062054933874</v>
      </c>
      <c r="L59" s="187" t="str">
        <f t="shared" si="7"/>
        <v>-</v>
      </c>
      <c r="M59" s="186"/>
      <c r="N59" s="187"/>
    </row>
    <row r="60" spans="1:15" x14ac:dyDescent="0.25">
      <c r="A60" s="1"/>
      <c r="B60" s="116" t="s">
        <v>85</v>
      </c>
      <c r="C60" s="186" t="s">
        <v>227</v>
      </c>
      <c r="D60" s="187" t="s">
        <v>227</v>
      </c>
      <c r="E60" s="186" t="s">
        <v>227</v>
      </c>
      <c r="F60" s="187" t="str">
        <f t="shared" si="6"/>
        <v>-</v>
      </c>
      <c r="G60" s="186">
        <v>2.7960213776722092</v>
      </c>
      <c r="H60" s="187" t="str">
        <f t="shared" si="6"/>
        <v>-</v>
      </c>
      <c r="I60" s="186" t="s">
        <v>227</v>
      </c>
      <c r="J60" s="187" t="str">
        <f t="shared" si="6"/>
        <v>-</v>
      </c>
      <c r="K60" s="186">
        <v>3.3068565005620081</v>
      </c>
      <c r="L60" s="187" t="str">
        <f t="shared" si="7"/>
        <v>-</v>
      </c>
      <c r="M60" s="186"/>
      <c r="N60" s="187"/>
    </row>
    <row r="61" spans="1:15" x14ac:dyDescent="0.25">
      <c r="A61" s="1"/>
      <c r="B61" s="116" t="s">
        <v>87</v>
      </c>
      <c r="C61" s="186" t="s">
        <v>227</v>
      </c>
      <c r="D61" s="187" t="s">
        <v>227</v>
      </c>
      <c r="E61" s="186" t="s">
        <v>227</v>
      </c>
      <c r="F61" s="187" t="str">
        <f t="shared" si="6"/>
        <v>-</v>
      </c>
      <c r="G61" s="186">
        <v>2.500871296987802</v>
      </c>
      <c r="H61" s="187" t="str">
        <f t="shared" si="6"/>
        <v>-</v>
      </c>
      <c r="I61" s="186">
        <v>2.3941569695469176</v>
      </c>
      <c r="J61" s="187">
        <f t="shared" si="6"/>
        <v>-0.10671432744088438</v>
      </c>
      <c r="K61" s="186">
        <v>2.2749944333110665</v>
      </c>
      <c r="L61" s="187">
        <f t="shared" si="7"/>
        <v>-0.11916253623585105</v>
      </c>
      <c r="M61" s="186"/>
      <c r="N61" s="187"/>
    </row>
    <row r="62" spans="1:15" x14ac:dyDescent="0.25">
      <c r="A62" s="1"/>
      <c r="B62" s="116" t="s">
        <v>89</v>
      </c>
      <c r="C62" s="186" t="s">
        <v>227</v>
      </c>
      <c r="D62" s="187" t="s">
        <v>227</v>
      </c>
      <c r="E62" s="186" t="s">
        <v>227</v>
      </c>
      <c r="F62" s="187" t="str">
        <f t="shared" si="6"/>
        <v>-</v>
      </c>
      <c r="G62" s="186">
        <v>2.916572077185017</v>
      </c>
      <c r="H62" s="187" t="str">
        <f t="shared" si="6"/>
        <v>-</v>
      </c>
      <c r="I62" s="186">
        <v>2.651506996770721</v>
      </c>
      <c r="J62" s="187">
        <f t="shared" si="6"/>
        <v>-0.26506508041429599</v>
      </c>
      <c r="K62" s="186">
        <v>2.6273516642547032</v>
      </c>
      <c r="L62" s="187">
        <f t="shared" si="7"/>
        <v>-2.4155332516017758E-2</v>
      </c>
      <c r="M62" s="186"/>
      <c r="N62" s="187"/>
    </row>
    <row r="63" spans="1:15" x14ac:dyDescent="0.25">
      <c r="A63" s="1"/>
      <c r="B63" s="116" t="s">
        <v>91</v>
      </c>
      <c r="C63" s="186" t="s">
        <v>227</v>
      </c>
      <c r="D63" s="187" t="s">
        <v>227</v>
      </c>
      <c r="E63" s="186" t="s">
        <v>227</v>
      </c>
      <c r="F63" s="187" t="str">
        <f t="shared" si="6"/>
        <v>-</v>
      </c>
      <c r="G63" s="186">
        <v>2.8604146576663454</v>
      </c>
      <c r="H63" s="187" t="str">
        <f t="shared" si="6"/>
        <v>-</v>
      </c>
      <c r="I63" s="186">
        <v>2.8276945384243595</v>
      </c>
      <c r="J63" s="187">
        <f t="shared" si="6"/>
        <v>-3.2720119241985923E-2</v>
      </c>
      <c r="K63" s="186">
        <v>2.9430714916151808</v>
      </c>
      <c r="L63" s="187">
        <f t="shared" si="7"/>
        <v>0.11537695319082131</v>
      </c>
      <c r="M63" s="186"/>
      <c r="N63" s="187"/>
    </row>
    <row r="64" spans="1:15" x14ac:dyDescent="0.25">
      <c r="A64" s="1"/>
      <c r="B64" s="116" t="s">
        <v>93</v>
      </c>
      <c r="C64" s="186" t="s">
        <v>227</v>
      </c>
      <c r="D64" s="187" t="s">
        <v>227</v>
      </c>
      <c r="E64" s="186" t="s">
        <v>227</v>
      </c>
      <c r="F64" s="187" t="str">
        <f t="shared" si="6"/>
        <v>-</v>
      </c>
      <c r="G64" s="186">
        <v>2.4325228641534689</v>
      </c>
      <c r="H64" s="187" t="str">
        <f t="shared" si="6"/>
        <v>-</v>
      </c>
      <c r="I64" s="186">
        <v>2.7499333511063715</v>
      </c>
      <c r="J64" s="187">
        <f t="shared" si="6"/>
        <v>0.31741048695290264</v>
      </c>
      <c r="K64" s="186">
        <v>2.6366930917327291</v>
      </c>
      <c r="L64" s="187">
        <f t="shared" si="7"/>
        <v>-0.11324025937364235</v>
      </c>
      <c r="M64" s="186"/>
      <c r="N64" s="187"/>
    </row>
    <row r="65" spans="1:15" ht="15.75" x14ac:dyDescent="0.25">
      <c r="B65" s="119" t="s">
        <v>30</v>
      </c>
      <c r="C65" s="188" t="s">
        <v>227</v>
      </c>
      <c r="D65" s="189" t="s">
        <v>227</v>
      </c>
      <c r="E65" s="188" t="s">
        <v>227</v>
      </c>
      <c r="F65" s="189" t="str">
        <f t="shared" si="6"/>
        <v>-</v>
      </c>
      <c r="G65" s="188">
        <v>2.7547137248133926</v>
      </c>
      <c r="H65" s="189" t="str">
        <f t="shared" si="6"/>
        <v>-</v>
      </c>
      <c r="I65" s="188">
        <v>2.6597626112759643</v>
      </c>
      <c r="J65" s="189">
        <f t="shared" si="6"/>
        <v>-9.4951113537428355E-2</v>
      </c>
      <c r="K65" s="188">
        <v>2.7683008187607401</v>
      </c>
      <c r="L65" s="189">
        <f t="shared" si="7"/>
        <v>0.10853820748477583</v>
      </c>
      <c r="M65" s="188">
        <v>2.9844723008491711</v>
      </c>
      <c r="N65" s="189">
        <v>-0.14137091850416672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71" t="s">
        <v>298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1.5508701472556894</v>
      </c>
      <c r="D75" s="187">
        <v>-0.385381042087793</v>
      </c>
      <c r="E75" s="186" t="s">
        <v>227</v>
      </c>
      <c r="F75" s="187" t="str">
        <f t="shared" ref="F75:J87" si="9">IFERROR(E75-C75,"-")</f>
        <v>-</v>
      </c>
      <c r="G75" s="186" t="s">
        <v>227</v>
      </c>
      <c r="H75" s="187" t="str">
        <f t="shared" si="9"/>
        <v>-</v>
      </c>
      <c r="I75" s="186">
        <v>1.8437917222963951</v>
      </c>
      <c r="J75" s="187" t="str">
        <f t="shared" si="9"/>
        <v>-</v>
      </c>
      <c r="K75" s="186">
        <v>2.0355677154582765</v>
      </c>
      <c r="L75" s="187">
        <f t="shared" ref="L75:L87" si="10">IFERROR(K75-I75,"-")</f>
        <v>0.19177599316188143</v>
      </c>
      <c r="M75" s="186">
        <v>1.8365617433414043</v>
      </c>
      <c r="N75" s="187">
        <f>IFERROR(M75-K75,"-")</f>
        <v>-0.19900597211687221</v>
      </c>
    </row>
    <row r="76" spans="1:15" x14ac:dyDescent="0.25">
      <c r="A76" s="1"/>
      <c r="B76" s="116" t="s">
        <v>73</v>
      </c>
      <c r="C76" s="186">
        <v>1.7258248009101251</v>
      </c>
      <c r="D76" s="187">
        <v>-0.16671516356589611</v>
      </c>
      <c r="E76" s="186" t="s">
        <v>227</v>
      </c>
      <c r="F76" s="187" t="str">
        <f t="shared" si="9"/>
        <v>-</v>
      </c>
      <c r="G76" s="186" t="s">
        <v>227</v>
      </c>
      <c r="H76" s="187" t="str">
        <f t="shared" si="9"/>
        <v>-</v>
      </c>
      <c r="I76" s="186">
        <v>1.7271557271557272</v>
      </c>
      <c r="J76" s="187" t="str">
        <f t="shared" si="9"/>
        <v>-</v>
      </c>
      <c r="K76" s="186">
        <v>2.141025641025641</v>
      </c>
      <c r="L76" s="187">
        <f t="shared" si="10"/>
        <v>0.41386991386991379</v>
      </c>
      <c r="M76" s="186">
        <v>1.8200734394124847</v>
      </c>
      <c r="N76" s="187">
        <f t="shared" ref="N76:N77" si="11">IFERROR(M76-K76,"-")</f>
        <v>-0.3209522016131563</v>
      </c>
    </row>
    <row r="77" spans="1:15" x14ac:dyDescent="0.25">
      <c r="A77" s="1"/>
      <c r="B77" s="116" t="s">
        <v>75</v>
      </c>
      <c r="C77" s="186">
        <v>1.4400494437577256</v>
      </c>
      <c r="D77" s="187">
        <v>-0.6583924825878833</v>
      </c>
      <c r="E77" s="186" t="s">
        <v>227</v>
      </c>
      <c r="F77" s="187" t="str">
        <f t="shared" si="9"/>
        <v>-</v>
      </c>
      <c r="G77" s="186" t="s">
        <v>227</v>
      </c>
      <c r="H77" s="187" t="str">
        <f t="shared" si="9"/>
        <v>-</v>
      </c>
      <c r="I77" s="186">
        <v>1.712907117008444</v>
      </c>
      <c r="J77" s="187" t="str">
        <f t="shared" si="9"/>
        <v>-</v>
      </c>
      <c r="K77" s="186">
        <v>1.9730769230769232</v>
      </c>
      <c r="L77" s="187">
        <f t="shared" si="10"/>
        <v>0.26016980606847917</v>
      </c>
      <c r="M77" s="186">
        <v>1.8510131108462455</v>
      </c>
      <c r="N77" s="187">
        <f t="shared" si="11"/>
        <v>-0.12206381223067764</v>
      </c>
    </row>
    <row r="78" spans="1:15" x14ac:dyDescent="0.25">
      <c r="A78" s="1"/>
      <c r="B78" s="116" t="s">
        <v>77</v>
      </c>
      <c r="C78" s="186" t="s">
        <v>227</v>
      </c>
      <c r="D78" s="187" t="s">
        <v>227</v>
      </c>
      <c r="E78" s="186" t="s">
        <v>227</v>
      </c>
      <c r="F78" s="187" t="str">
        <f t="shared" si="9"/>
        <v>-</v>
      </c>
      <c r="G78" s="186">
        <v>1.7625570776255708</v>
      </c>
      <c r="H78" s="187" t="str">
        <f t="shared" si="9"/>
        <v>-</v>
      </c>
      <c r="I78" s="186">
        <v>1.7098150782361308</v>
      </c>
      <c r="J78" s="187">
        <f t="shared" si="9"/>
        <v>-5.274199938944002E-2</v>
      </c>
      <c r="K78" s="186">
        <v>1.8083462132921175</v>
      </c>
      <c r="L78" s="187">
        <f t="shared" si="10"/>
        <v>9.8531135055986763E-2</v>
      </c>
      <c r="M78" s="186"/>
      <c r="N78" s="187"/>
    </row>
    <row r="79" spans="1:15" x14ac:dyDescent="0.25">
      <c r="A79" s="1"/>
      <c r="B79" s="116" t="s">
        <v>79</v>
      </c>
      <c r="C79" s="186" t="s">
        <v>227</v>
      </c>
      <c r="D79" s="187" t="s">
        <v>227</v>
      </c>
      <c r="E79" s="186" t="s">
        <v>227</v>
      </c>
      <c r="F79" s="187" t="str">
        <f t="shared" si="9"/>
        <v>-</v>
      </c>
      <c r="G79" s="186">
        <v>1.60075329566855</v>
      </c>
      <c r="H79" s="187" t="str">
        <f t="shared" si="9"/>
        <v>-</v>
      </c>
      <c r="I79" s="186">
        <v>1.8241308793456033</v>
      </c>
      <c r="J79" s="187">
        <f t="shared" si="9"/>
        <v>0.22337758367705329</v>
      </c>
      <c r="K79" s="186">
        <v>2.0141129032258065</v>
      </c>
      <c r="L79" s="187">
        <f t="shared" si="10"/>
        <v>0.18998202388020324</v>
      </c>
      <c r="M79" s="186"/>
      <c r="N79" s="187"/>
    </row>
    <row r="80" spans="1:15" x14ac:dyDescent="0.25">
      <c r="A80" s="1"/>
      <c r="B80" s="116" t="s">
        <v>81</v>
      </c>
      <c r="C80" s="186" t="s">
        <v>227</v>
      </c>
      <c r="D80" s="187" t="s">
        <v>227</v>
      </c>
      <c r="E80" s="186" t="s">
        <v>227</v>
      </c>
      <c r="F80" s="187" t="str">
        <f t="shared" si="9"/>
        <v>-</v>
      </c>
      <c r="G80" s="186">
        <v>1.8062953995157385</v>
      </c>
      <c r="H80" s="187" t="str">
        <f t="shared" si="9"/>
        <v>-</v>
      </c>
      <c r="I80" s="186">
        <v>1.8506493506493507</v>
      </c>
      <c r="J80" s="187">
        <f t="shared" si="9"/>
        <v>4.4353951133612179E-2</v>
      </c>
      <c r="K80" s="186">
        <v>2.1756198347107438</v>
      </c>
      <c r="L80" s="187">
        <f t="shared" si="10"/>
        <v>0.32497048406139317</v>
      </c>
      <c r="M80" s="186"/>
      <c r="N80" s="187"/>
    </row>
    <row r="81" spans="1:14" x14ac:dyDescent="0.25">
      <c r="A81" s="1"/>
      <c r="B81" s="116" t="s">
        <v>83</v>
      </c>
      <c r="C81" s="186" t="s">
        <v>227</v>
      </c>
      <c r="D81" s="187" t="s">
        <v>227</v>
      </c>
      <c r="E81" s="186" t="s">
        <v>227</v>
      </c>
      <c r="F81" s="187" t="str">
        <f t="shared" si="9"/>
        <v>-</v>
      </c>
      <c r="G81" s="186">
        <v>2.5428571428571427</v>
      </c>
      <c r="H81" s="187" t="str">
        <f t="shared" si="9"/>
        <v>-</v>
      </c>
      <c r="I81" s="186" t="s">
        <v>227</v>
      </c>
      <c r="J81" s="187" t="str">
        <f t="shared" si="9"/>
        <v>-</v>
      </c>
      <c r="K81" s="186">
        <v>1.9364599092284418</v>
      </c>
      <c r="L81" s="187" t="str">
        <f t="shared" si="10"/>
        <v>-</v>
      </c>
      <c r="M81" s="186"/>
      <c r="N81" s="187"/>
    </row>
    <row r="82" spans="1:14" x14ac:dyDescent="0.25">
      <c r="A82" s="1"/>
      <c r="B82" s="116" t="s">
        <v>85</v>
      </c>
      <c r="C82" s="186" t="s">
        <v>227</v>
      </c>
      <c r="D82" s="187" t="s">
        <v>227</v>
      </c>
      <c r="E82" s="186" t="s">
        <v>227</v>
      </c>
      <c r="F82" s="187" t="str">
        <f t="shared" si="9"/>
        <v>-</v>
      </c>
      <c r="G82" s="186">
        <v>1.5124113475177305</v>
      </c>
      <c r="H82" s="187" t="str">
        <f t="shared" si="9"/>
        <v>-</v>
      </c>
      <c r="I82" s="186" t="s">
        <v>227</v>
      </c>
      <c r="J82" s="187" t="str">
        <f t="shared" si="9"/>
        <v>-</v>
      </c>
      <c r="K82" s="186">
        <v>1.8826086956521739</v>
      </c>
      <c r="L82" s="187" t="str">
        <f t="shared" si="10"/>
        <v>-</v>
      </c>
      <c r="M82" s="186"/>
      <c r="N82" s="187"/>
    </row>
    <row r="83" spans="1:14" x14ac:dyDescent="0.25">
      <c r="A83" s="1"/>
      <c r="B83" s="116" t="s">
        <v>87</v>
      </c>
      <c r="C83" s="186" t="s">
        <v>227</v>
      </c>
      <c r="D83" s="187" t="s">
        <v>227</v>
      </c>
      <c r="E83" s="186" t="s">
        <v>227</v>
      </c>
      <c r="F83" s="187" t="str">
        <f t="shared" si="9"/>
        <v>-</v>
      </c>
      <c r="G83" s="186">
        <v>1.641711229946524</v>
      </c>
      <c r="H83" s="187" t="str">
        <f t="shared" si="9"/>
        <v>-</v>
      </c>
      <c r="I83" s="186">
        <v>1.941908713692946</v>
      </c>
      <c r="J83" s="187">
        <f t="shared" si="9"/>
        <v>0.30019748374642208</v>
      </c>
      <c r="K83" s="186">
        <v>1.8926174496644295</v>
      </c>
      <c r="L83" s="187">
        <f t="shared" si="10"/>
        <v>-4.9291264028516579E-2</v>
      </c>
      <c r="M83" s="186"/>
      <c r="N83" s="187"/>
    </row>
    <row r="84" spans="1:14" x14ac:dyDescent="0.25">
      <c r="A84" s="1"/>
      <c r="B84" s="116" t="s">
        <v>89</v>
      </c>
      <c r="C84" s="186" t="s">
        <v>227</v>
      </c>
      <c r="D84" s="187" t="s">
        <v>227</v>
      </c>
      <c r="E84" s="186" t="s">
        <v>227</v>
      </c>
      <c r="F84" s="187" t="str">
        <f t="shared" si="9"/>
        <v>-</v>
      </c>
      <c r="G84" s="186">
        <v>2.6287425149700598</v>
      </c>
      <c r="H84" s="187" t="str">
        <f t="shared" si="9"/>
        <v>-</v>
      </c>
      <c r="I84" s="186">
        <v>1.7837837837837838</v>
      </c>
      <c r="J84" s="187">
        <f t="shared" si="9"/>
        <v>-0.84495873118627607</v>
      </c>
      <c r="K84" s="186">
        <v>1.6739974126778785</v>
      </c>
      <c r="L84" s="187">
        <f t="shared" si="10"/>
        <v>-0.10978637110590528</v>
      </c>
      <c r="M84" s="186"/>
      <c r="N84" s="187"/>
    </row>
    <row r="85" spans="1:14" x14ac:dyDescent="0.25">
      <c r="A85" s="1"/>
      <c r="B85" s="116" t="s">
        <v>91</v>
      </c>
      <c r="C85" s="186" t="s">
        <v>227</v>
      </c>
      <c r="D85" s="187" t="s">
        <v>227</v>
      </c>
      <c r="E85" s="186" t="s">
        <v>227</v>
      </c>
      <c r="F85" s="187" t="str">
        <f t="shared" si="9"/>
        <v>-</v>
      </c>
      <c r="G85" s="186">
        <v>1.7217391304347827</v>
      </c>
      <c r="H85" s="187" t="str">
        <f t="shared" si="9"/>
        <v>-</v>
      </c>
      <c r="I85" s="186">
        <v>1.834140435835351</v>
      </c>
      <c r="J85" s="187">
        <f t="shared" si="9"/>
        <v>0.11240130540056836</v>
      </c>
      <c r="K85" s="186">
        <v>1.7532188841201717</v>
      </c>
      <c r="L85" s="187">
        <f t="shared" si="10"/>
        <v>-8.0921551715179341E-2</v>
      </c>
      <c r="M85" s="186"/>
      <c r="N85" s="187"/>
    </row>
    <row r="86" spans="1:14" x14ac:dyDescent="0.25">
      <c r="A86" s="1"/>
      <c r="B86" s="116" t="s">
        <v>93</v>
      </c>
      <c r="C86" s="186" t="s">
        <v>227</v>
      </c>
      <c r="D86" s="187" t="s">
        <v>227</v>
      </c>
      <c r="E86" s="186" t="s">
        <v>227</v>
      </c>
      <c r="F86" s="187" t="str">
        <f t="shared" si="9"/>
        <v>-</v>
      </c>
      <c r="G86" s="186">
        <v>1.7701317715959004</v>
      </c>
      <c r="H86" s="187" t="str">
        <f t="shared" si="9"/>
        <v>-</v>
      </c>
      <c r="I86" s="186">
        <v>1.8573141486810552</v>
      </c>
      <c r="J86" s="187">
        <f t="shared" si="9"/>
        <v>8.718237708515475E-2</v>
      </c>
      <c r="K86" s="186">
        <v>2.0639606396063961</v>
      </c>
      <c r="L86" s="187">
        <f t="shared" si="10"/>
        <v>0.20664649092534093</v>
      </c>
      <c r="M86" s="186"/>
      <c r="N86" s="187"/>
    </row>
    <row r="87" spans="1:14" ht="15.75" x14ac:dyDescent="0.25">
      <c r="B87" s="119" t="s">
        <v>30</v>
      </c>
      <c r="C87" s="188" t="s">
        <v>227</v>
      </c>
      <c r="D87" s="189" t="s">
        <v>227</v>
      </c>
      <c r="E87" s="188" t="s">
        <v>227</v>
      </c>
      <c r="F87" s="189" t="str">
        <f t="shared" si="9"/>
        <v>-</v>
      </c>
      <c r="G87" s="188">
        <v>1.9616059247709998</v>
      </c>
      <c r="H87" s="189" t="str">
        <f t="shared" si="9"/>
        <v>-</v>
      </c>
      <c r="I87" s="188">
        <v>1.8250295780202446</v>
      </c>
      <c r="J87" s="189">
        <f t="shared" si="9"/>
        <v>-0.13657634675075525</v>
      </c>
      <c r="K87" s="188">
        <v>1.9394168875425974</v>
      </c>
      <c r="L87" s="189">
        <f t="shared" si="10"/>
        <v>0.11438730952235288</v>
      </c>
      <c r="M87" s="188">
        <v>1.8360193392425463</v>
      </c>
      <c r="N87" s="189">
        <v>-0.21417708153440707</v>
      </c>
    </row>
    <row r="88" spans="1:14" ht="6" customHeight="1" x14ac:dyDescent="0.25"/>
    <row r="89" spans="1:14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3199F-345A-4A23-A49B-FC9C120AD666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11B4-9BEE-433E-82C3-5C8FC969F32B}">
  <sheetPr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4"/>
    </row>
    <row r="2" spans="1:16" ht="18.75" x14ac:dyDescent="0.3">
      <c r="D2" s="194"/>
    </row>
    <row r="4" spans="1:16" ht="48.75" customHeight="1" thickBot="1" x14ac:dyDescent="0.3">
      <c r="B4" s="271" t="s">
        <v>299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3" t="s">
        <v>152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312</v>
      </c>
      <c r="D7" s="298"/>
      <c r="E7" s="297" t="s">
        <v>313</v>
      </c>
      <c r="F7" s="298"/>
      <c r="G7" s="297" t="s">
        <v>314</v>
      </c>
      <c r="H7" s="298"/>
      <c r="I7" s="297">
        <v>2023</v>
      </c>
      <c r="J7" s="298"/>
      <c r="K7" s="297">
        <v>2024</v>
      </c>
      <c r="L7" s="298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">
        <v>315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5">
        <v>0.56399999999999995</v>
      </c>
      <c r="D9" s="118">
        <v>9.4508053561032312E-2</v>
      </c>
      <c r="E9" s="195">
        <v>0.19170000000000001</v>
      </c>
      <c r="F9" s="118">
        <f t="shared" ref="F9:F20" si="0">IFERROR(E9/C9-1,"-")</f>
        <v>-0.66010638297872337</v>
      </c>
      <c r="G9" s="195">
        <v>0.58840000000000003</v>
      </c>
      <c r="H9" s="118">
        <f t="shared" ref="H9:H20" si="1">IFERROR(G9/E9-1,"-")</f>
        <v>2.0693792383933229</v>
      </c>
      <c r="I9" s="195">
        <v>0.69830000000000003</v>
      </c>
      <c r="J9" s="118">
        <f t="shared" ref="J9:J20" si="2">IFERROR(I9/G9-1,"-")</f>
        <v>0.18677770224337187</v>
      </c>
      <c r="K9" s="195">
        <v>0.69889999999999997</v>
      </c>
      <c r="L9" s="118">
        <f t="shared" ref="L9:L14" si="3">IFERROR(K9/I9-1,"-")</f>
        <v>8.5922955749673235E-4</v>
      </c>
      <c r="M9" s="195">
        <v>0.68330000000000002</v>
      </c>
      <c r="N9" s="118">
        <f t="shared" ref="N9:N11" si="4">IFERROR(M9/K9-1,"-")</f>
        <v>-2.2320789812562469E-2</v>
      </c>
    </row>
    <row r="10" spans="1:16" x14ac:dyDescent="0.25">
      <c r="A10" s="1" t="s">
        <v>72</v>
      </c>
      <c r="B10" s="116" t="s">
        <v>73</v>
      </c>
      <c r="C10" s="195">
        <v>0.63570000000000004</v>
      </c>
      <c r="D10" s="118">
        <v>2.9306994818653065E-2</v>
      </c>
      <c r="E10" s="195">
        <v>0.2379</v>
      </c>
      <c r="F10" s="118">
        <f t="shared" si="0"/>
        <v>-0.62576687116564422</v>
      </c>
      <c r="G10" s="195">
        <v>0.65049999999999997</v>
      </c>
      <c r="H10" s="118">
        <f t="shared" si="1"/>
        <v>1.7343421605716687</v>
      </c>
      <c r="I10" s="195">
        <v>0.76769999999999994</v>
      </c>
      <c r="J10" s="118">
        <f t="shared" si="2"/>
        <v>0.18016910069177561</v>
      </c>
      <c r="K10" s="195">
        <v>0.77560000000000007</v>
      </c>
      <c r="L10" s="118">
        <f t="shared" si="3"/>
        <v>1.0290478051322216E-2</v>
      </c>
      <c r="M10" s="195">
        <v>0.69579999999999997</v>
      </c>
      <c r="N10" s="118">
        <f t="shared" si="4"/>
        <v>-0.10288808664259941</v>
      </c>
    </row>
    <row r="11" spans="1:16" x14ac:dyDescent="0.25">
      <c r="A11" s="1" t="s">
        <v>74</v>
      </c>
      <c r="B11" s="116" t="s">
        <v>75</v>
      </c>
      <c r="C11" s="195">
        <v>0.2369</v>
      </c>
      <c r="D11" s="118">
        <v>-0.5898545706371191</v>
      </c>
      <c r="E11" s="195">
        <v>0.34399999999999997</v>
      </c>
      <c r="F11" s="118">
        <f t="shared" si="0"/>
        <v>0.45208948923596437</v>
      </c>
      <c r="G11" s="195">
        <v>0.65599999999999992</v>
      </c>
      <c r="H11" s="118">
        <f t="shared" si="1"/>
        <v>0.90697674418604635</v>
      </c>
      <c r="I11" s="195">
        <v>0.75919999999999999</v>
      </c>
      <c r="J11" s="118">
        <f t="shared" si="2"/>
        <v>0.15731707317073185</v>
      </c>
      <c r="K11" s="195">
        <v>0.73299999999999998</v>
      </c>
      <c r="L11" s="118">
        <f t="shared" si="3"/>
        <v>-3.4510010537407765E-2</v>
      </c>
      <c r="M11" s="195">
        <v>0.67559999999999998</v>
      </c>
      <c r="N11" s="118">
        <f t="shared" si="4"/>
        <v>-7.8308321964529304E-2</v>
      </c>
    </row>
    <row r="12" spans="1:16" x14ac:dyDescent="0.25">
      <c r="A12" s="1" t="s">
        <v>76</v>
      </c>
      <c r="B12" s="116" t="s">
        <v>77</v>
      </c>
      <c r="C12" s="195">
        <v>0</v>
      </c>
      <c r="D12" s="118">
        <v>-1</v>
      </c>
      <c r="E12" s="195">
        <v>0.29299999999999998</v>
      </c>
      <c r="F12" s="118" t="str">
        <f t="shared" si="0"/>
        <v>-</v>
      </c>
      <c r="G12" s="195">
        <v>0.61299999999999999</v>
      </c>
      <c r="H12" s="118">
        <f t="shared" si="1"/>
        <v>1.0921501706484644</v>
      </c>
      <c r="I12" s="195">
        <v>0.63869999999999993</v>
      </c>
      <c r="J12" s="118">
        <f t="shared" si="2"/>
        <v>4.1924959216965707E-2</v>
      </c>
      <c r="K12" s="195">
        <v>0.66559999999999997</v>
      </c>
      <c r="L12" s="118">
        <f t="shared" si="3"/>
        <v>4.2116799749491118E-2</v>
      </c>
      <c r="M12" s="195"/>
      <c r="N12" s="118"/>
    </row>
    <row r="13" spans="1:16" x14ac:dyDescent="0.25">
      <c r="A13" s="1" t="s">
        <v>78</v>
      </c>
      <c r="B13" s="116" t="s">
        <v>79</v>
      </c>
      <c r="C13" s="195">
        <v>0</v>
      </c>
      <c r="D13" s="118">
        <v>-1</v>
      </c>
      <c r="E13" s="195">
        <v>0.39149999999999996</v>
      </c>
      <c r="F13" s="118" t="str">
        <f t="shared" si="0"/>
        <v>-</v>
      </c>
      <c r="G13" s="195">
        <v>0.49070000000000003</v>
      </c>
      <c r="H13" s="118">
        <f t="shared" si="1"/>
        <v>0.25338441890166052</v>
      </c>
      <c r="I13" s="195">
        <v>0.62240000000000006</v>
      </c>
      <c r="J13" s="118">
        <f t="shared" si="2"/>
        <v>0.26839209292846955</v>
      </c>
      <c r="K13" s="195">
        <v>0.5998</v>
      </c>
      <c r="L13" s="118">
        <f t="shared" si="3"/>
        <v>-3.6311053984575903E-2</v>
      </c>
      <c r="M13" s="195"/>
      <c r="N13" s="118"/>
    </row>
    <row r="14" spans="1:16" x14ac:dyDescent="0.25">
      <c r="A14" s="1" t="s">
        <v>80</v>
      </c>
      <c r="B14" s="116" t="s">
        <v>81</v>
      </c>
      <c r="C14" s="195">
        <v>0</v>
      </c>
      <c r="D14" s="118">
        <v>-1</v>
      </c>
      <c r="E14" s="195">
        <v>0.39329999999999998</v>
      </c>
      <c r="F14" s="118" t="str">
        <f t="shared" si="0"/>
        <v>-</v>
      </c>
      <c r="G14" s="195">
        <v>0.56700000000000006</v>
      </c>
      <c r="H14" s="118">
        <f t="shared" si="1"/>
        <v>0.44164759725400482</v>
      </c>
      <c r="I14" s="195">
        <v>0.52149999999999996</v>
      </c>
      <c r="J14" s="118">
        <f t="shared" si="2"/>
        <v>-8.0246913580247048E-2</v>
      </c>
      <c r="K14" s="195">
        <v>0.501</v>
      </c>
      <c r="L14" s="118">
        <f t="shared" si="3"/>
        <v>-3.9309683604985546E-2</v>
      </c>
      <c r="M14" s="195"/>
      <c r="N14" s="118"/>
    </row>
    <row r="15" spans="1:16" x14ac:dyDescent="0.25">
      <c r="A15" s="1" t="s">
        <v>82</v>
      </c>
      <c r="B15" s="116" t="s">
        <v>83</v>
      </c>
      <c r="C15" s="195">
        <v>0</v>
      </c>
      <c r="D15" s="118">
        <v>-1</v>
      </c>
      <c r="E15" s="195">
        <v>0.39350000000000002</v>
      </c>
      <c r="F15" s="118" t="str">
        <f t="shared" si="0"/>
        <v>-</v>
      </c>
      <c r="G15" s="195">
        <v>0.52110000000000001</v>
      </c>
      <c r="H15" s="118">
        <f t="shared" si="1"/>
        <v>0.32426937738246497</v>
      </c>
      <c r="I15" s="195">
        <v>0.46679999999999999</v>
      </c>
      <c r="J15" s="118">
        <f t="shared" si="2"/>
        <v>-0.10420264824409908</v>
      </c>
      <c r="K15" s="195">
        <v>0.48599999999999999</v>
      </c>
      <c r="L15" s="118">
        <f>IFERROR(K15/I15-1,"-")</f>
        <v>4.1131105398457546E-2</v>
      </c>
      <c r="M15" s="195"/>
      <c r="N15" s="118"/>
    </row>
    <row r="16" spans="1:16" x14ac:dyDescent="0.25">
      <c r="A16" s="1" t="s">
        <v>84</v>
      </c>
      <c r="B16" s="116" t="s">
        <v>85</v>
      </c>
      <c r="C16" s="195">
        <v>0.76939999999999997</v>
      </c>
      <c r="D16" s="118">
        <v>0.51815311760063132</v>
      </c>
      <c r="E16" s="195">
        <v>0.44319999999999998</v>
      </c>
      <c r="F16" s="118">
        <f t="shared" si="0"/>
        <v>-0.42396672731998963</v>
      </c>
      <c r="G16" s="195">
        <v>0.49969999999999998</v>
      </c>
      <c r="H16" s="118">
        <f t="shared" si="1"/>
        <v>0.12748194945848379</v>
      </c>
      <c r="I16" s="195">
        <v>0.60020000000000007</v>
      </c>
      <c r="J16" s="118">
        <f t="shared" si="2"/>
        <v>0.20112067240344222</v>
      </c>
      <c r="K16" s="195">
        <v>0.44380000000000003</v>
      </c>
      <c r="L16" s="118">
        <f>IFERROR(K16/I16-1,"-")</f>
        <v>-0.26057980673108971</v>
      </c>
      <c r="M16" s="195"/>
      <c r="N16" s="118"/>
    </row>
    <row r="17" spans="1:29" x14ac:dyDescent="0.25">
      <c r="A17" s="1" t="s">
        <v>86</v>
      </c>
      <c r="B17" s="116" t="s">
        <v>87</v>
      </c>
      <c r="C17" s="195">
        <v>0.43149999999999999</v>
      </c>
      <c r="D17" s="118">
        <v>-5.538528896672501E-2</v>
      </c>
      <c r="E17" s="195">
        <v>0.51200000000000001</v>
      </c>
      <c r="F17" s="118">
        <f t="shared" si="0"/>
        <v>0.18655851680185398</v>
      </c>
      <c r="G17" s="195">
        <v>0.5514</v>
      </c>
      <c r="H17" s="118">
        <f t="shared" si="1"/>
        <v>7.6953124999999956E-2</v>
      </c>
      <c r="I17" s="195">
        <v>0.53320000000000001</v>
      </c>
      <c r="J17" s="118">
        <f t="shared" si="2"/>
        <v>-3.3006891548784889E-2</v>
      </c>
      <c r="K17" s="195">
        <v>0.56189999999999996</v>
      </c>
      <c r="L17" s="118">
        <f t="shared" ref="L17:L20" si="5">IFERROR(K17/I17-1,"-")</f>
        <v>5.382595648912214E-2</v>
      </c>
      <c r="M17" s="195"/>
      <c r="N17" s="118"/>
    </row>
    <row r="18" spans="1:29" x14ac:dyDescent="0.25">
      <c r="A18" s="1" t="s">
        <v>88</v>
      </c>
      <c r="B18" s="116" t="s">
        <v>89</v>
      </c>
      <c r="C18" s="195">
        <v>0.39939999999999998</v>
      </c>
      <c r="D18" s="118">
        <v>-9.4331065759637234E-2</v>
      </c>
      <c r="E18" s="195">
        <v>0.52229999999999999</v>
      </c>
      <c r="F18" s="118">
        <f t="shared" si="0"/>
        <v>0.30771156735102667</v>
      </c>
      <c r="G18" s="195">
        <v>0.56420000000000003</v>
      </c>
      <c r="H18" s="118">
        <f t="shared" si="1"/>
        <v>8.0222094581658077E-2</v>
      </c>
      <c r="I18" s="195">
        <v>0.53239999999999998</v>
      </c>
      <c r="J18" s="118">
        <f t="shared" si="2"/>
        <v>-5.6362991846862887E-2</v>
      </c>
      <c r="K18" s="195">
        <v>0.58409999999999995</v>
      </c>
      <c r="L18" s="118">
        <f t="shared" si="5"/>
        <v>9.710743801652888E-2</v>
      </c>
      <c r="M18" s="195"/>
      <c r="N18" s="118"/>
      <c r="AB18" s="196"/>
    </row>
    <row r="19" spans="1:29" x14ac:dyDescent="0.25">
      <c r="A19" s="1" t="s">
        <v>90</v>
      </c>
      <c r="B19" s="116" t="s">
        <v>91</v>
      </c>
      <c r="C19" s="195">
        <v>0.40720000000000001</v>
      </c>
      <c r="D19" s="118">
        <v>-0.32893869479235327</v>
      </c>
      <c r="E19" s="195">
        <v>0.64989999999999992</v>
      </c>
      <c r="F19" s="118">
        <f t="shared" si="0"/>
        <v>0.59602161100196449</v>
      </c>
      <c r="G19" s="195">
        <v>0.65629999999999999</v>
      </c>
      <c r="H19" s="118">
        <f t="shared" si="1"/>
        <v>9.8476688721342853E-3</v>
      </c>
      <c r="I19" s="195">
        <v>0.65459999999999996</v>
      </c>
      <c r="J19" s="118">
        <f t="shared" si="2"/>
        <v>-2.5902788358982409E-3</v>
      </c>
      <c r="K19" s="195">
        <v>0.74159999999999993</v>
      </c>
      <c r="L19" s="118">
        <f t="shared" si="5"/>
        <v>0.13290559120073331</v>
      </c>
      <c r="M19" s="195"/>
      <c r="N19" s="118"/>
      <c r="AB19" s="196"/>
      <c r="AC19" s="196"/>
    </row>
    <row r="20" spans="1:29" x14ac:dyDescent="0.25">
      <c r="A20" s="1" t="s">
        <v>92</v>
      </c>
      <c r="B20" s="116" t="s">
        <v>93</v>
      </c>
      <c r="C20" s="195">
        <v>0.48200000000000004</v>
      </c>
      <c r="D20" s="118">
        <v>-0.10707669507224882</v>
      </c>
      <c r="E20" s="195">
        <v>0.57810000000000006</v>
      </c>
      <c r="F20" s="118">
        <f t="shared" si="0"/>
        <v>0.19937759336099581</v>
      </c>
      <c r="G20" s="195">
        <v>0.58939999999999992</v>
      </c>
      <c r="H20" s="118">
        <f t="shared" si="1"/>
        <v>1.954679121259284E-2</v>
      </c>
      <c r="I20" s="195">
        <v>0.56869999999999998</v>
      </c>
      <c r="J20" s="118">
        <f t="shared" si="2"/>
        <v>-3.5120461486257137E-2</v>
      </c>
      <c r="K20" s="195">
        <v>0.63840000000000008</v>
      </c>
      <c r="L20" s="118">
        <f t="shared" si="5"/>
        <v>0.12256022507473197</v>
      </c>
      <c r="M20" s="195"/>
      <c r="N20" s="118"/>
      <c r="O20" s="124"/>
    </row>
    <row r="21" spans="1:29" ht="15.75" x14ac:dyDescent="0.25">
      <c r="A21" s="1" t="s">
        <v>0</v>
      </c>
      <c r="B21" s="119" t="s">
        <v>30</v>
      </c>
      <c r="C21" s="197">
        <v>0.4768</v>
      </c>
      <c r="D21" s="121">
        <v>-8.825651528730738E-2</v>
      </c>
      <c r="E21" s="197">
        <v>0.42945341263098274</v>
      </c>
      <c r="F21" s="121">
        <v>-9.9300728542402017E-2</v>
      </c>
      <c r="G21" s="197">
        <v>0.57741590694750078</v>
      </c>
      <c r="H21" s="121">
        <v>0.34453677620128276</v>
      </c>
      <c r="I21" s="197">
        <v>0.61259601883208059</v>
      </c>
      <c r="J21" s="121">
        <v>6.0926814556528042E-2</v>
      </c>
      <c r="K21" s="197">
        <v>0.6183064169082243</v>
      </c>
      <c r="L21" s="121">
        <v>9.3216375892071213E-3</v>
      </c>
      <c r="M21" s="197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C24" s="198"/>
      <c r="K24" s="198"/>
      <c r="M24" s="198"/>
      <c r="N24" s="118"/>
      <c r="O24" s="305"/>
    </row>
    <row r="26" spans="1:29" ht="21.75" customHeight="1" thickBot="1" x14ac:dyDescent="0.3">
      <c r="B26" s="271" t="s">
        <v>300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312</v>
      </c>
      <c r="D29" s="298"/>
      <c r="E29" s="297" t="s">
        <v>313</v>
      </c>
      <c r="F29" s="298"/>
      <c r="G29" s="297" t="s">
        <v>314</v>
      </c>
      <c r="H29" s="298"/>
      <c r="I29" s="297">
        <v>2023</v>
      </c>
      <c r="J29" s="298"/>
      <c r="K29" s="297">
        <v>2024</v>
      </c>
      <c r="L29" s="298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">
        <v>315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5">
        <v>0.56399999999999995</v>
      </c>
      <c r="D31" s="118">
        <v>9.4508053561032312E-2</v>
      </c>
      <c r="E31" s="195">
        <v>0.19170000000000001</v>
      </c>
      <c r="F31" s="118">
        <f t="shared" ref="F31:F42" si="6">IFERROR(E31/C31-1,"-")</f>
        <v>-0.66010638297872337</v>
      </c>
      <c r="G31" s="195">
        <v>0.58840000000000003</v>
      </c>
      <c r="H31" s="118">
        <f t="shared" ref="H31:H42" si="7">IFERROR(G31/E31-1,"-")</f>
        <v>2.0693792383933229</v>
      </c>
      <c r="I31" s="195">
        <v>0.69830000000000003</v>
      </c>
      <c r="J31" s="118">
        <f t="shared" ref="J31:J42" si="8">IFERROR(I31/G31-1,"-")</f>
        <v>0.18677770224337187</v>
      </c>
      <c r="K31" s="195">
        <v>0.69889999999999997</v>
      </c>
      <c r="L31" s="118">
        <f t="shared" ref="L31:L39" si="9">IFERROR(K31/I31-1,"-")</f>
        <v>8.5922955749673235E-4</v>
      </c>
      <c r="M31" s="195">
        <v>0.68330000000000002</v>
      </c>
      <c r="N31" s="118">
        <f t="shared" ref="N31:N33" si="10">IFERROR(M31/K31-1,"-")</f>
        <v>-2.2320789812562469E-2</v>
      </c>
    </row>
    <row r="32" spans="1:29" x14ac:dyDescent="0.25">
      <c r="B32" s="116" t="s">
        <v>73</v>
      </c>
      <c r="C32" s="195">
        <v>0.63570000000000004</v>
      </c>
      <c r="D32" s="118">
        <v>2.9306994818653065E-2</v>
      </c>
      <c r="E32" s="195">
        <v>0.2379</v>
      </c>
      <c r="F32" s="118">
        <f t="shared" si="6"/>
        <v>-0.62576687116564422</v>
      </c>
      <c r="G32" s="195">
        <v>0.65049999999999997</v>
      </c>
      <c r="H32" s="118">
        <f t="shared" si="7"/>
        <v>1.7343421605716687</v>
      </c>
      <c r="I32" s="195">
        <v>0.76769999999999994</v>
      </c>
      <c r="J32" s="118">
        <f t="shared" si="8"/>
        <v>0.18016910069177561</v>
      </c>
      <c r="K32" s="195">
        <v>0.80330000000000001</v>
      </c>
      <c r="L32" s="118">
        <f t="shared" si="9"/>
        <v>4.6372280838869351E-2</v>
      </c>
      <c r="M32" s="195">
        <v>0.69579999999999997</v>
      </c>
      <c r="N32" s="118">
        <f t="shared" si="10"/>
        <v>-0.13382298020664762</v>
      </c>
    </row>
    <row r="33" spans="2:16" x14ac:dyDescent="0.25">
      <c r="B33" s="116" t="s">
        <v>75</v>
      </c>
      <c r="C33" s="195">
        <v>0.2369</v>
      </c>
      <c r="D33" s="118">
        <v>-0.5898545706371191</v>
      </c>
      <c r="E33" s="195">
        <v>0.34399999999999997</v>
      </c>
      <c r="F33" s="118">
        <f t="shared" si="6"/>
        <v>0.45208948923596437</v>
      </c>
      <c r="G33" s="195">
        <v>0.65599999999999992</v>
      </c>
      <c r="H33" s="118">
        <f t="shared" si="7"/>
        <v>0.90697674418604635</v>
      </c>
      <c r="I33" s="195">
        <v>0.75919999999999999</v>
      </c>
      <c r="J33" s="118">
        <f t="shared" si="8"/>
        <v>0.15731707317073185</v>
      </c>
      <c r="K33" s="195">
        <v>0.73299999999999998</v>
      </c>
      <c r="L33" s="118">
        <f t="shared" si="9"/>
        <v>-3.4510010537407765E-2</v>
      </c>
      <c r="M33" s="195">
        <v>0.67559999999999998</v>
      </c>
      <c r="N33" s="118">
        <f t="shared" si="10"/>
        <v>-7.8308321964529304E-2</v>
      </c>
    </row>
    <row r="34" spans="2:16" x14ac:dyDescent="0.25">
      <c r="B34" s="116" t="s">
        <v>77</v>
      </c>
      <c r="C34" s="195">
        <v>0</v>
      </c>
      <c r="D34" s="118">
        <v>-1</v>
      </c>
      <c r="E34" s="195">
        <v>0.29299999999999998</v>
      </c>
      <c r="F34" s="118" t="str">
        <f t="shared" si="6"/>
        <v>-</v>
      </c>
      <c r="G34" s="195">
        <v>0.61299999999999999</v>
      </c>
      <c r="H34" s="118">
        <f t="shared" si="7"/>
        <v>1.0921501706484644</v>
      </c>
      <c r="I34" s="195">
        <v>0.63869999999999993</v>
      </c>
      <c r="J34" s="118">
        <f t="shared" si="8"/>
        <v>4.1924959216965707E-2</v>
      </c>
      <c r="K34" s="195">
        <v>0.66559999999999997</v>
      </c>
      <c r="L34" s="118">
        <f t="shared" si="9"/>
        <v>4.2116799749491118E-2</v>
      </c>
      <c r="M34" s="195"/>
      <c r="N34" s="118"/>
    </row>
    <row r="35" spans="2:16" x14ac:dyDescent="0.25">
      <c r="B35" s="116" t="s">
        <v>79</v>
      </c>
      <c r="C35" s="195">
        <v>0</v>
      </c>
      <c r="D35" s="118">
        <v>-1</v>
      </c>
      <c r="E35" s="195">
        <v>0.39149999999999996</v>
      </c>
      <c r="F35" s="118" t="str">
        <f t="shared" si="6"/>
        <v>-</v>
      </c>
      <c r="G35" s="195">
        <v>0.49070000000000003</v>
      </c>
      <c r="H35" s="118">
        <f t="shared" si="7"/>
        <v>0.25338441890166052</v>
      </c>
      <c r="I35" s="195">
        <v>0.62240000000000006</v>
      </c>
      <c r="J35" s="118">
        <f t="shared" si="8"/>
        <v>0.26839209292846955</v>
      </c>
      <c r="K35" s="195">
        <v>0.5998</v>
      </c>
      <c r="L35" s="118">
        <f t="shared" si="9"/>
        <v>-3.6311053984575903E-2</v>
      </c>
      <c r="M35" s="195"/>
      <c r="N35" s="118"/>
    </row>
    <row r="36" spans="2:16" x14ac:dyDescent="0.25">
      <c r="B36" s="116" t="s">
        <v>81</v>
      </c>
      <c r="C36" s="195">
        <v>0</v>
      </c>
      <c r="D36" s="118">
        <v>-1</v>
      </c>
      <c r="E36" s="195">
        <v>0.39329999999999998</v>
      </c>
      <c r="F36" s="118" t="str">
        <f t="shared" si="6"/>
        <v>-</v>
      </c>
      <c r="G36" s="195">
        <v>0.56700000000000006</v>
      </c>
      <c r="H36" s="118">
        <f t="shared" si="7"/>
        <v>0.44164759725400482</v>
      </c>
      <c r="I36" s="195">
        <v>0.52149999999999996</v>
      </c>
      <c r="J36" s="118">
        <f t="shared" si="8"/>
        <v>-8.0246913580247048E-2</v>
      </c>
      <c r="K36" s="195">
        <v>0.501</v>
      </c>
      <c r="L36" s="118">
        <f t="shared" si="9"/>
        <v>-3.9309683604985546E-2</v>
      </c>
      <c r="M36" s="195"/>
      <c r="N36" s="118"/>
    </row>
    <row r="37" spans="2:16" x14ac:dyDescent="0.25">
      <c r="B37" s="116" t="s">
        <v>83</v>
      </c>
      <c r="C37" s="195">
        <v>0</v>
      </c>
      <c r="D37" s="118">
        <v>-1</v>
      </c>
      <c r="E37" s="195">
        <v>0.39350000000000002</v>
      </c>
      <c r="F37" s="118" t="str">
        <f t="shared" si="6"/>
        <v>-</v>
      </c>
      <c r="G37" s="195">
        <v>0.52110000000000001</v>
      </c>
      <c r="H37" s="118">
        <f t="shared" si="7"/>
        <v>0.32426937738246497</v>
      </c>
      <c r="I37" s="195">
        <v>0.46679999999999999</v>
      </c>
      <c r="J37" s="118">
        <f t="shared" si="8"/>
        <v>-0.10420264824409908</v>
      </c>
      <c r="K37" s="195">
        <v>0.48599999999999999</v>
      </c>
      <c r="L37" s="118">
        <f t="shared" si="9"/>
        <v>4.1131105398457546E-2</v>
      </c>
      <c r="M37" s="195"/>
      <c r="N37" s="118"/>
    </row>
    <row r="38" spans="2:16" x14ac:dyDescent="0.25">
      <c r="B38" s="116" t="s">
        <v>85</v>
      </c>
      <c r="C38" s="195">
        <v>0.76939999999999997</v>
      </c>
      <c r="D38" s="118">
        <v>0.51815311760063132</v>
      </c>
      <c r="E38" s="195">
        <v>0.44319999999999998</v>
      </c>
      <c r="F38" s="118">
        <f t="shared" si="6"/>
        <v>-0.42396672731998963</v>
      </c>
      <c r="G38" s="195">
        <v>0.49969999999999998</v>
      </c>
      <c r="H38" s="118">
        <f t="shared" si="7"/>
        <v>0.12748194945848379</v>
      </c>
      <c r="I38" s="195">
        <v>0.60020000000000007</v>
      </c>
      <c r="J38" s="118">
        <f t="shared" si="8"/>
        <v>0.20112067240344222</v>
      </c>
      <c r="K38" s="195">
        <v>0.44380000000000003</v>
      </c>
      <c r="L38" s="118">
        <f t="shared" si="9"/>
        <v>-0.26057980673108971</v>
      </c>
      <c r="M38" s="195"/>
      <c r="N38" s="118"/>
    </row>
    <row r="39" spans="2:16" x14ac:dyDescent="0.25">
      <c r="B39" s="116" t="s">
        <v>87</v>
      </c>
      <c r="C39" s="195">
        <v>0.43149999999999999</v>
      </c>
      <c r="D39" s="118">
        <v>-5.538528896672501E-2</v>
      </c>
      <c r="E39" s="195">
        <v>0.51200000000000001</v>
      </c>
      <c r="F39" s="118">
        <f t="shared" si="6"/>
        <v>0.18655851680185398</v>
      </c>
      <c r="G39" s="195">
        <v>0.5514</v>
      </c>
      <c r="H39" s="118">
        <f t="shared" si="7"/>
        <v>7.6953124999999956E-2</v>
      </c>
      <c r="I39" s="195">
        <v>0.53320000000000001</v>
      </c>
      <c r="J39" s="118">
        <f t="shared" si="8"/>
        <v>-3.3006891548784889E-2</v>
      </c>
      <c r="K39" s="195">
        <v>0.56189999999999996</v>
      </c>
      <c r="L39" s="118">
        <f t="shared" si="9"/>
        <v>5.382595648912214E-2</v>
      </c>
      <c r="M39" s="195"/>
      <c r="N39" s="118"/>
    </row>
    <row r="40" spans="2:16" x14ac:dyDescent="0.25">
      <c r="B40" s="116" t="s">
        <v>89</v>
      </c>
      <c r="C40" s="195">
        <v>0.39939999999999998</v>
      </c>
      <c r="D40" s="118">
        <v>-9.4331065759637234E-2</v>
      </c>
      <c r="E40" s="195">
        <v>0.52229999999999999</v>
      </c>
      <c r="F40" s="118">
        <f t="shared" si="6"/>
        <v>0.30771156735102667</v>
      </c>
      <c r="G40" s="195">
        <v>0.56420000000000003</v>
      </c>
      <c r="H40" s="118">
        <f t="shared" si="7"/>
        <v>8.0222094581658077E-2</v>
      </c>
      <c r="I40" s="195">
        <v>0.53239999999999998</v>
      </c>
      <c r="J40" s="118">
        <f>IFERROR(I40/G40-1,"-")</f>
        <v>-5.6362991846862887E-2</v>
      </c>
      <c r="K40" s="195">
        <v>0.58409999999999995</v>
      </c>
      <c r="L40" s="118">
        <f>IFERROR(K40/I40-1,"-")</f>
        <v>9.710743801652888E-2</v>
      </c>
      <c r="M40" s="195"/>
      <c r="N40" s="118"/>
    </row>
    <row r="41" spans="2:16" x14ac:dyDescent="0.25">
      <c r="B41" s="116" t="s">
        <v>91</v>
      </c>
      <c r="C41" s="195">
        <v>0.40720000000000001</v>
      </c>
      <c r="D41" s="118">
        <v>-0.32893869479235327</v>
      </c>
      <c r="E41" s="195">
        <v>0.64989999999999992</v>
      </c>
      <c r="F41" s="118">
        <f t="shared" si="6"/>
        <v>0.59602161100196449</v>
      </c>
      <c r="G41" s="195">
        <v>0.65629999999999999</v>
      </c>
      <c r="H41" s="118">
        <f t="shared" si="7"/>
        <v>9.8476688721342853E-3</v>
      </c>
      <c r="I41" s="195">
        <v>0.65459999999999996</v>
      </c>
      <c r="J41" s="118">
        <f t="shared" si="8"/>
        <v>-2.5902788358982409E-3</v>
      </c>
      <c r="K41" s="195">
        <v>0.74159999999999993</v>
      </c>
      <c r="L41" s="118">
        <f>IFERROR(K41/I41-1,"-")</f>
        <v>0.13290559120073331</v>
      </c>
      <c r="M41" s="195"/>
      <c r="N41" s="118"/>
    </row>
    <row r="42" spans="2:16" x14ac:dyDescent="0.25">
      <c r="B42" s="116" t="s">
        <v>93</v>
      </c>
      <c r="C42" s="195">
        <v>0.48200000000000004</v>
      </c>
      <c r="D42" s="118">
        <v>-0.10707669507224882</v>
      </c>
      <c r="E42" s="195">
        <v>0.57810000000000006</v>
      </c>
      <c r="F42" s="118">
        <f t="shared" si="6"/>
        <v>0.19937759336099581</v>
      </c>
      <c r="G42" s="195">
        <v>0.58939999999999992</v>
      </c>
      <c r="H42" s="118">
        <f t="shared" si="7"/>
        <v>1.954679121259284E-2</v>
      </c>
      <c r="I42" s="195">
        <v>0.56869999999999998</v>
      </c>
      <c r="J42" s="118">
        <f t="shared" si="8"/>
        <v>-3.5120461486257137E-2</v>
      </c>
      <c r="K42" s="195">
        <v>0.63840000000000008</v>
      </c>
      <c r="L42" s="118">
        <f>IFERROR(K42/I42-1,"-")</f>
        <v>0.12256022507473197</v>
      </c>
      <c r="M42" s="195"/>
      <c r="N42" s="118"/>
    </row>
    <row r="43" spans="2:16" ht="15.75" x14ac:dyDescent="0.25">
      <c r="B43" s="119" t="s">
        <v>30</v>
      </c>
      <c r="C43" s="197">
        <v>0.4768</v>
      </c>
      <c r="D43" s="121">
        <v>-8.825651528730738E-2</v>
      </c>
      <c r="E43" s="197">
        <v>0.42945341263098274</v>
      </c>
      <c r="F43" s="121">
        <v>-9.9300728542402017E-2</v>
      </c>
      <c r="G43" s="197">
        <v>0.57741590694750078</v>
      </c>
      <c r="H43" s="121">
        <v>0.34453677620128276</v>
      </c>
      <c r="I43" s="197">
        <v>0.61259601883208059</v>
      </c>
      <c r="J43" s="121">
        <v>6.0926814556528042E-2</v>
      </c>
      <c r="K43" s="197">
        <v>0.62</v>
      </c>
      <c r="L43" s="121">
        <v>9.3216375892071213E-3</v>
      </c>
      <c r="M43" s="197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8"/>
      <c r="K46" s="198"/>
      <c r="L46" s="198"/>
    </row>
    <row r="48" spans="2:16" ht="21.75" customHeight="1" thickBot="1" x14ac:dyDescent="0.3">
      <c r="B48" s="271" t="s">
        <v>301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C51" s="297" t="s">
        <v>312</v>
      </c>
      <c r="D51" s="298"/>
      <c r="E51" s="297" t="s">
        <v>313</v>
      </c>
      <c r="F51" s="298"/>
      <c r="G51" s="297" t="s">
        <v>314</v>
      </c>
      <c r="H51" s="298"/>
      <c r="I51" s="297">
        <v>2023</v>
      </c>
      <c r="J51" s="298"/>
      <c r="K51" s="297">
        <v>2024</v>
      </c>
      <c r="L51" s="298"/>
      <c r="M51" s="111">
        <f>M$7</f>
        <v>2025</v>
      </c>
      <c r="N51" s="112"/>
    </row>
    <row r="52" spans="2:16" ht="16.5" thickTop="1" thickBot="1" x14ac:dyDescent="0.3">
      <c r="B52" s="85"/>
      <c r="C52" s="115" t="s">
        <v>69</v>
      </c>
      <c r="D52" s="114" t="s">
        <v>315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5" t="s">
        <v>227</v>
      </c>
      <c r="D53" s="118" t="s">
        <v>227</v>
      </c>
      <c r="E53" s="195" t="s">
        <v>227</v>
      </c>
      <c r="F53" s="118" t="str">
        <f t="shared" ref="F53:F64" si="11">IFERROR(E53/C53-1,"-")</f>
        <v>-</v>
      </c>
      <c r="G53" s="195">
        <v>0</v>
      </c>
      <c r="H53" s="118" t="str">
        <f t="shared" ref="H53:H64" si="12">IFERROR(G53/E53-1,"-")</f>
        <v>-</v>
      </c>
      <c r="I53" s="195">
        <v>0.69739999999999991</v>
      </c>
      <c r="J53" s="118" t="str">
        <f t="shared" ref="J53:J64" si="13">IFERROR(I53/G53-1,"-")</f>
        <v>-</v>
      </c>
      <c r="K53" s="195">
        <v>0.70389999999999997</v>
      </c>
      <c r="L53" s="118">
        <f t="shared" ref="L53:L61" si="14">IFERROR(K53/I53-1,"-")</f>
        <v>9.3203326641813078E-3</v>
      </c>
      <c r="M53" s="195">
        <v>0.68480000000000008</v>
      </c>
      <c r="N53" s="118">
        <f t="shared" ref="N53:N55" si="15">IFERROR(M53/K53-1,"-")</f>
        <v>-2.7134536155703826E-2</v>
      </c>
    </row>
    <row r="54" spans="2:16" x14ac:dyDescent="0.25">
      <c r="B54" s="116" t="s">
        <v>73</v>
      </c>
      <c r="C54" s="195" t="s">
        <v>227</v>
      </c>
      <c r="D54" s="118" t="s">
        <v>227</v>
      </c>
      <c r="E54" s="195" t="s">
        <v>227</v>
      </c>
      <c r="F54" s="118" t="str">
        <f t="shared" si="11"/>
        <v>-</v>
      </c>
      <c r="G54" s="195">
        <v>0</v>
      </c>
      <c r="H54" s="118" t="str">
        <f t="shared" si="12"/>
        <v>-</v>
      </c>
      <c r="I54" s="195">
        <v>0.76840000000000008</v>
      </c>
      <c r="J54" s="118" t="str">
        <f t="shared" si="13"/>
        <v>-</v>
      </c>
      <c r="K54" s="195">
        <v>0.80169999999999997</v>
      </c>
      <c r="L54" s="118">
        <f t="shared" si="14"/>
        <v>4.3336803748047714E-2</v>
      </c>
      <c r="M54" s="195">
        <v>0.69189999999999996</v>
      </c>
      <c r="N54" s="118">
        <f t="shared" si="15"/>
        <v>-0.13695896220531367</v>
      </c>
    </row>
    <row r="55" spans="2:16" x14ac:dyDescent="0.25">
      <c r="B55" s="116" t="s">
        <v>75</v>
      </c>
      <c r="C55" s="195" t="s">
        <v>227</v>
      </c>
      <c r="D55" s="118" t="s">
        <v>227</v>
      </c>
      <c r="E55" s="195" t="s">
        <v>227</v>
      </c>
      <c r="F55" s="118" t="str">
        <f t="shared" si="11"/>
        <v>-</v>
      </c>
      <c r="G55" s="195">
        <v>0</v>
      </c>
      <c r="H55" s="118" t="str">
        <f t="shared" si="12"/>
        <v>-</v>
      </c>
      <c r="I55" s="195">
        <v>0.76249999999999996</v>
      </c>
      <c r="J55" s="118" t="str">
        <f t="shared" si="13"/>
        <v>-</v>
      </c>
      <c r="K55" s="195">
        <v>0.73939999999999995</v>
      </c>
      <c r="L55" s="118">
        <f t="shared" si="14"/>
        <v>-3.0295081967213089E-2</v>
      </c>
      <c r="M55" s="195">
        <v>0.67420000000000002</v>
      </c>
      <c r="N55" s="118">
        <f t="shared" si="15"/>
        <v>-8.8179605085204171E-2</v>
      </c>
    </row>
    <row r="56" spans="2:16" x14ac:dyDescent="0.25">
      <c r="B56" s="116" t="s">
        <v>77</v>
      </c>
      <c r="C56" s="195" t="s">
        <v>227</v>
      </c>
      <c r="D56" s="118" t="s">
        <v>227</v>
      </c>
      <c r="E56" s="195" t="s">
        <v>227</v>
      </c>
      <c r="F56" s="118" t="str">
        <f t="shared" si="11"/>
        <v>-</v>
      </c>
      <c r="G56" s="195">
        <v>0.63450000000000006</v>
      </c>
      <c r="H56" s="118" t="str">
        <f t="shared" si="12"/>
        <v>-</v>
      </c>
      <c r="I56" s="195">
        <v>0.63890000000000002</v>
      </c>
      <c r="J56" s="118">
        <f t="shared" si="13"/>
        <v>6.9345941686367318E-3</v>
      </c>
      <c r="K56" s="195">
        <v>0.68159999999999998</v>
      </c>
      <c r="L56" s="118">
        <f t="shared" si="14"/>
        <v>6.6833620284864503E-2</v>
      </c>
      <c r="M56" s="195"/>
      <c r="N56" s="118"/>
    </row>
    <row r="57" spans="2:16" x14ac:dyDescent="0.25">
      <c r="B57" s="116" t="s">
        <v>79</v>
      </c>
      <c r="C57" s="195" t="s">
        <v>227</v>
      </c>
      <c r="D57" s="118" t="s">
        <v>227</v>
      </c>
      <c r="E57" s="195" t="s">
        <v>227</v>
      </c>
      <c r="F57" s="118" t="str">
        <f t="shared" si="11"/>
        <v>-</v>
      </c>
      <c r="G57" s="195">
        <v>0.4965</v>
      </c>
      <c r="H57" s="118" t="str">
        <f t="shared" si="12"/>
        <v>-</v>
      </c>
      <c r="I57" s="195">
        <v>0.63979999999999992</v>
      </c>
      <c r="J57" s="118">
        <f t="shared" si="13"/>
        <v>0.28862034239677725</v>
      </c>
      <c r="K57" s="195">
        <v>0.61899999999999999</v>
      </c>
      <c r="L57" s="118">
        <f t="shared" si="14"/>
        <v>-3.2510159424820162E-2</v>
      </c>
      <c r="M57" s="195"/>
      <c r="N57" s="118"/>
    </row>
    <row r="58" spans="2:16" x14ac:dyDescent="0.25">
      <c r="B58" s="116" t="s">
        <v>81</v>
      </c>
      <c r="C58" s="195" t="s">
        <v>227</v>
      </c>
      <c r="D58" s="118" t="s">
        <v>227</v>
      </c>
      <c r="E58" s="195" t="s">
        <v>227</v>
      </c>
      <c r="F58" s="118" t="str">
        <f t="shared" si="11"/>
        <v>-</v>
      </c>
      <c r="G58" s="195">
        <v>0.58509999999999995</v>
      </c>
      <c r="H58" s="118" t="str">
        <f t="shared" si="12"/>
        <v>-</v>
      </c>
      <c r="I58" s="195">
        <v>0.52880000000000005</v>
      </c>
      <c r="J58" s="118">
        <f t="shared" si="13"/>
        <v>-9.6222867885831342E-2</v>
      </c>
      <c r="K58" s="195">
        <v>0.50340000000000007</v>
      </c>
      <c r="L58" s="118">
        <f t="shared" si="14"/>
        <v>-4.8033282904689778E-2</v>
      </c>
      <c r="M58" s="195"/>
      <c r="N58" s="118"/>
    </row>
    <row r="59" spans="2:16" x14ac:dyDescent="0.25">
      <c r="B59" s="116" t="s">
        <v>83</v>
      </c>
      <c r="C59" s="195" t="s">
        <v>227</v>
      </c>
      <c r="D59" s="118" t="s">
        <v>227</v>
      </c>
      <c r="E59" s="195" t="s">
        <v>227</v>
      </c>
      <c r="F59" s="118" t="str">
        <f t="shared" si="11"/>
        <v>-</v>
      </c>
      <c r="G59" s="195">
        <v>0.5232</v>
      </c>
      <c r="H59" s="118" t="str">
        <f t="shared" si="12"/>
        <v>-</v>
      </c>
      <c r="I59" s="195">
        <v>0</v>
      </c>
      <c r="J59" s="118">
        <f t="shared" si="13"/>
        <v>-1</v>
      </c>
      <c r="K59" s="195">
        <v>0.4763</v>
      </c>
      <c r="L59" s="118" t="str">
        <f t="shared" si="14"/>
        <v>-</v>
      </c>
      <c r="M59" s="195"/>
      <c r="N59" s="118"/>
    </row>
    <row r="60" spans="2:16" x14ac:dyDescent="0.25">
      <c r="B60" s="116" t="s">
        <v>85</v>
      </c>
      <c r="C60" s="195" t="s">
        <v>227</v>
      </c>
      <c r="D60" s="118" t="s">
        <v>227</v>
      </c>
      <c r="E60" s="195" t="s">
        <v>227</v>
      </c>
      <c r="F60" s="118" t="str">
        <f t="shared" si="11"/>
        <v>-</v>
      </c>
      <c r="G60" s="195">
        <v>0.50629999999999997</v>
      </c>
      <c r="H60" s="118" t="str">
        <f t="shared" si="12"/>
        <v>-</v>
      </c>
      <c r="I60" s="195">
        <v>0</v>
      </c>
      <c r="J60" s="118">
        <f t="shared" si="13"/>
        <v>-1</v>
      </c>
      <c r="K60" s="195">
        <v>0.47450000000000003</v>
      </c>
      <c r="L60" s="118" t="str">
        <f t="shared" si="14"/>
        <v>-</v>
      </c>
      <c r="M60" s="195"/>
      <c r="N60" s="118"/>
    </row>
    <row r="61" spans="2:16" x14ac:dyDescent="0.25">
      <c r="B61" s="116" t="s">
        <v>87</v>
      </c>
      <c r="C61" s="195" t="s">
        <v>227</v>
      </c>
      <c r="D61" s="118" t="s">
        <v>227</v>
      </c>
      <c r="E61" s="195" t="s">
        <v>227</v>
      </c>
      <c r="F61" s="118" t="str">
        <f t="shared" si="11"/>
        <v>-</v>
      </c>
      <c r="G61" s="195">
        <v>0.55810000000000004</v>
      </c>
      <c r="H61" s="118" t="str">
        <f t="shared" si="12"/>
        <v>-</v>
      </c>
      <c r="I61" s="195">
        <v>0.53720000000000001</v>
      </c>
      <c r="J61" s="118">
        <f t="shared" si="13"/>
        <v>-3.7448485934420406E-2</v>
      </c>
      <c r="K61" s="195">
        <v>0.56759999999999999</v>
      </c>
      <c r="L61" s="118">
        <f t="shared" si="14"/>
        <v>5.6589724497393856E-2</v>
      </c>
      <c r="M61" s="195"/>
      <c r="N61" s="118"/>
    </row>
    <row r="62" spans="2:16" x14ac:dyDescent="0.25">
      <c r="B62" s="116" t="s">
        <v>89</v>
      </c>
      <c r="C62" s="195" t="s">
        <v>227</v>
      </c>
      <c r="D62" s="118" t="s">
        <v>227</v>
      </c>
      <c r="E62" s="195" t="s">
        <v>227</v>
      </c>
      <c r="F62" s="118" t="str">
        <f t="shared" si="11"/>
        <v>-</v>
      </c>
      <c r="G62" s="195">
        <v>0.55259999999999998</v>
      </c>
      <c r="H62" s="118" t="str">
        <f t="shared" si="12"/>
        <v>-</v>
      </c>
      <c r="I62" s="195">
        <v>0.52969999999999995</v>
      </c>
      <c r="J62" s="118">
        <f t="shared" si="13"/>
        <v>-4.1440463264567517E-2</v>
      </c>
      <c r="K62" s="195">
        <v>0.58560000000000001</v>
      </c>
      <c r="L62" s="118">
        <f>IFERROR(K62/I62-1,"-")</f>
        <v>0.10553143288653977</v>
      </c>
      <c r="M62" s="195"/>
      <c r="N62" s="118"/>
    </row>
    <row r="63" spans="2:16" x14ac:dyDescent="0.25">
      <c r="B63" s="116" t="s">
        <v>91</v>
      </c>
      <c r="C63" s="195" t="s">
        <v>227</v>
      </c>
      <c r="D63" s="118" t="s">
        <v>227</v>
      </c>
      <c r="E63" s="195" t="s">
        <v>227</v>
      </c>
      <c r="F63" s="118" t="str">
        <f t="shared" si="11"/>
        <v>-</v>
      </c>
      <c r="G63" s="195">
        <v>0.65920000000000001</v>
      </c>
      <c r="H63" s="118" t="str">
        <f t="shared" si="12"/>
        <v>-</v>
      </c>
      <c r="I63" s="195">
        <v>0.65010000000000001</v>
      </c>
      <c r="J63" s="118">
        <f t="shared" si="13"/>
        <v>-1.380461165048541E-2</v>
      </c>
      <c r="K63" s="195">
        <v>0.74099999999999999</v>
      </c>
      <c r="L63" s="118">
        <f>IFERROR(K63/I63-1,"-")</f>
        <v>0.13982464236271341</v>
      </c>
      <c r="M63" s="195"/>
      <c r="N63" s="118"/>
    </row>
    <row r="64" spans="2:16" x14ac:dyDescent="0.25">
      <c r="B64" s="116" t="s">
        <v>93</v>
      </c>
      <c r="C64" s="195" t="s">
        <v>227</v>
      </c>
      <c r="D64" s="118" t="s">
        <v>227</v>
      </c>
      <c r="E64" s="195" t="s">
        <v>227</v>
      </c>
      <c r="F64" s="118" t="str">
        <f t="shared" si="11"/>
        <v>-</v>
      </c>
      <c r="G64" s="195">
        <v>0.58630000000000004</v>
      </c>
      <c r="H64" s="118" t="str">
        <f t="shared" si="12"/>
        <v>-</v>
      </c>
      <c r="I64" s="195">
        <v>0.55459999999999998</v>
      </c>
      <c r="J64" s="118">
        <f t="shared" si="13"/>
        <v>-5.406788333617607E-2</v>
      </c>
      <c r="K64" s="195">
        <v>0.62590000000000001</v>
      </c>
      <c r="L64" s="118">
        <f>IFERROR(K64/I64-1,"-")</f>
        <v>0.12856112513523277</v>
      </c>
      <c r="M64" s="195"/>
      <c r="N64" s="118"/>
    </row>
    <row r="65" spans="2:16" ht="15.75" x14ac:dyDescent="0.25">
      <c r="B65" s="119" t="s">
        <v>30</v>
      </c>
      <c r="C65" s="197">
        <v>0</v>
      </c>
      <c r="D65" s="121">
        <v>-1</v>
      </c>
      <c r="E65" s="197" t="s">
        <v>227</v>
      </c>
      <c r="F65" s="121" t="s">
        <v>227</v>
      </c>
      <c r="G65" s="197">
        <v>0.58309999999999995</v>
      </c>
      <c r="H65" s="121" t="s">
        <v>227</v>
      </c>
      <c r="I65" s="197">
        <v>0.6139</v>
      </c>
      <c r="J65" s="121">
        <v>5.282112845138065E-2</v>
      </c>
      <c r="K65" s="197">
        <v>0.62529999999999997</v>
      </c>
      <c r="L65" s="121">
        <f>K65/I65-1</f>
        <v>1.8569799641635409E-2</v>
      </c>
      <c r="M65" s="201"/>
      <c r="N65" s="200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8"/>
      <c r="K68" s="198"/>
      <c r="L68" s="198"/>
    </row>
    <row r="70" spans="2:16" ht="21.75" customHeight="1" thickBot="1" x14ac:dyDescent="0.3">
      <c r="B70" s="271" t="s">
        <v>302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C73" s="297" t="s">
        <v>312</v>
      </c>
      <c r="D73" s="298"/>
      <c r="E73" s="297" t="s">
        <v>313</v>
      </c>
      <c r="F73" s="298"/>
      <c r="G73" s="297" t="s">
        <v>314</v>
      </c>
      <c r="H73" s="298"/>
      <c r="I73" s="297">
        <v>2023</v>
      </c>
      <c r="J73" s="298"/>
      <c r="K73" s="297">
        <v>2024</v>
      </c>
      <c r="L73" s="298"/>
      <c r="M73" s="111">
        <f>M$7</f>
        <v>2025</v>
      </c>
      <c r="N73" s="112"/>
    </row>
    <row r="74" spans="2:16" ht="16.5" thickTop="1" thickBot="1" x14ac:dyDescent="0.3">
      <c r="B74" s="85"/>
      <c r="C74" s="115" t="s">
        <v>69</v>
      </c>
      <c r="D74" s="114" t="s">
        <v>315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5" t="s">
        <v>227</v>
      </c>
      <c r="D75" s="118" t="s">
        <v>227</v>
      </c>
      <c r="E75" s="195" t="s">
        <v>227</v>
      </c>
      <c r="F75" s="118" t="str">
        <f t="shared" ref="F75:F86" si="16">IFERROR(E75/C75-1,"-")</f>
        <v>-</v>
      </c>
      <c r="G75" s="195">
        <v>0</v>
      </c>
      <c r="H75" s="118" t="str">
        <f t="shared" ref="H75:H86" si="17">IFERROR(G75/E75-1,"-")</f>
        <v>-</v>
      </c>
      <c r="I75" s="195">
        <v>0.70709999999999995</v>
      </c>
      <c r="J75" s="118" t="str">
        <f t="shared" ref="J75:J86" si="18">IFERROR(I75/G75-1,"-")</f>
        <v>-</v>
      </c>
      <c r="K75" s="195">
        <v>0.65749999999999997</v>
      </c>
      <c r="L75" s="118">
        <f t="shared" ref="L75:L83" si="19">IFERROR(K75/I75-1,"-")</f>
        <v>-7.0145665393862244E-2</v>
      </c>
      <c r="M75" s="195">
        <v>0.67030000000000001</v>
      </c>
      <c r="N75" s="118">
        <f t="shared" ref="N75:N77" si="20">IFERROR(M75/K75-1,"-")</f>
        <v>1.9467680608365123E-2</v>
      </c>
    </row>
    <row r="76" spans="2:16" x14ac:dyDescent="0.25">
      <c r="B76" s="116" t="s">
        <v>73</v>
      </c>
      <c r="C76" s="195" t="s">
        <v>227</v>
      </c>
      <c r="D76" s="118" t="s">
        <v>227</v>
      </c>
      <c r="E76" s="195" t="s">
        <v>227</v>
      </c>
      <c r="F76" s="118" t="str">
        <f t="shared" si="16"/>
        <v>-</v>
      </c>
      <c r="G76" s="195">
        <v>0</v>
      </c>
      <c r="H76" s="118" t="str">
        <f t="shared" si="17"/>
        <v>-</v>
      </c>
      <c r="I76" s="195">
        <v>0.76080000000000003</v>
      </c>
      <c r="J76" s="118" t="str">
        <f t="shared" si="18"/>
        <v>-</v>
      </c>
      <c r="K76" s="195">
        <v>0.81700000000000006</v>
      </c>
      <c r="L76" s="118">
        <f t="shared" si="19"/>
        <v>7.3869610935856977E-2</v>
      </c>
      <c r="M76" s="195">
        <v>0.72750000000000004</v>
      </c>
      <c r="N76" s="118">
        <f t="shared" si="20"/>
        <v>-0.109547123623011</v>
      </c>
    </row>
    <row r="77" spans="2:16" x14ac:dyDescent="0.25">
      <c r="B77" s="116" t="s">
        <v>75</v>
      </c>
      <c r="C77" s="195" t="s">
        <v>227</v>
      </c>
      <c r="D77" s="118" t="s">
        <v>227</v>
      </c>
      <c r="E77" s="195" t="s">
        <v>227</v>
      </c>
      <c r="F77" s="118" t="str">
        <f t="shared" si="16"/>
        <v>-</v>
      </c>
      <c r="G77" s="195">
        <v>0</v>
      </c>
      <c r="H77" s="118" t="str">
        <f t="shared" si="17"/>
        <v>-</v>
      </c>
      <c r="I77" s="195">
        <v>0.72709999999999997</v>
      </c>
      <c r="J77" s="118" t="str">
        <f t="shared" si="18"/>
        <v>-</v>
      </c>
      <c r="K77" s="195">
        <v>0.68010000000000004</v>
      </c>
      <c r="L77" s="118">
        <f t="shared" si="19"/>
        <v>-6.4640352083619734E-2</v>
      </c>
      <c r="M77" s="195">
        <v>0.68629999999999991</v>
      </c>
      <c r="N77" s="118">
        <f t="shared" si="20"/>
        <v>9.1163064255255222E-3</v>
      </c>
    </row>
    <row r="78" spans="2:16" x14ac:dyDescent="0.25">
      <c r="B78" s="116" t="s">
        <v>77</v>
      </c>
      <c r="C78" s="195" t="s">
        <v>227</v>
      </c>
      <c r="D78" s="118" t="s">
        <v>227</v>
      </c>
      <c r="E78" s="195" t="s">
        <v>227</v>
      </c>
      <c r="F78" s="118" t="str">
        <f t="shared" si="16"/>
        <v>-</v>
      </c>
      <c r="G78" s="195">
        <v>0.40850000000000003</v>
      </c>
      <c r="H78" s="118" t="str">
        <f t="shared" si="17"/>
        <v>-</v>
      </c>
      <c r="I78" s="195">
        <v>0.63600000000000001</v>
      </c>
      <c r="J78" s="118">
        <f t="shared" si="18"/>
        <v>0.55691554467564242</v>
      </c>
      <c r="K78" s="195">
        <v>0.53420000000000001</v>
      </c>
      <c r="L78" s="118">
        <f t="shared" si="19"/>
        <v>-0.16006289308176103</v>
      </c>
      <c r="M78" s="195"/>
      <c r="N78" s="118"/>
    </row>
    <row r="79" spans="2:16" x14ac:dyDescent="0.25">
      <c r="B79" s="116" t="s">
        <v>79</v>
      </c>
      <c r="C79" s="195" t="s">
        <v>227</v>
      </c>
      <c r="D79" s="118" t="s">
        <v>227</v>
      </c>
      <c r="E79" s="195" t="s">
        <v>227</v>
      </c>
      <c r="F79" s="118" t="str">
        <f t="shared" si="16"/>
        <v>-</v>
      </c>
      <c r="G79" s="195">
        <v>0.43520000000000003</v>
      </c>
      <c r="H79" s="118" t="str">
        <f t="shared" si="17"/>
        <v>-</v>
      </c>
      <c r="I79" s="195">
        <v>0.45669999999999999</v>
      </c>
      <c r="J79" s="118">
        <f t="shared" si="18"/>
        <v>4.9402573529411686E-2</v>
      </c>
      <c r="K79" s="195">
        <v>0.44140000000000001</v>
      </c>
      <c r="L79" s="118">
        <f t="shared" si="19"/>
        <v>-3.3501204291657483E-2</v>
      </c>
      <c r="M79" s="195"/>
      <c r="N79" s="118"/>
    </row>
    <row r="80" spans="2:16" x14ac:dyDescent="0.25">
      <c r="B80" s="116" t="s">
        <v>81</v>
      </c>
      <c r="C80" s="195" t="s">
        <v>227</v>
      </c>
      <c r="D80" s="118" t="s">
        <v>227</v>
      </c>
      <c r="E80" s="195" t="s">
        <v>227</v>
      </c>
      <c r="F80" s="118" t="str">
        <f t="shared" si="16"/>
        <v>-</v>
      </c>
      <c r="G80" s="195">
        <v>0.3947</v>
      </c>
      <c r="H80" s="118" t="str">
        <f t="shared" si="17"/>
        <v>-</v>
      </c>
      <c r="I80" s="195">
        <v>0.45240000000000002</v>
      </c>
      <c r="J80" s="118">
        <f t="shared" si="18"/>
        <v>0.14618697745122877</v>
      </c>
      <c r="K80" s="195">
        <v>0.48080000000000001</v>
      </c>
      <c r="L80" s="118">
        <f t="shared" si="19"/>
        <v>6.2776304155614415E-2</v>
      </c>
      <c r="M80" s="195"/>
      <c r="N80" s="118"/>
    </row>
    <row r="81" spans="2:14" x14ac:dyDescent="0.25">
      <c r="B81" s="116" t="s">
        <v>83</v>
      </c>
      <c r="C81" s="195" t="s">
        <v>227</v>
      </c>
      <c r="D81" s="118" t="s">
        <v>227</v>
      </c>
      <c r="E81" s="195" t="s">
        <v>227</v>
      </c>
      <c r="F81" s="118" t="str">
        <f t="shared" si="16"/>
        <v>-</v>
      </c>
      <c r="G81" s="195">
        <v>0.50130000000000008</v>
      </c>
      <c r="H81" s="118" t="str">
        <f t="shared" si="17"/>
        <v>-</v>
      </c>
      <c r="I81" s="195">
        <v>0</v>
      </c>
      <c r="J81" s="118">
        <f t="shared" si="18"/>
        <v>-1</v>
      </c>
      <c r="K81" s="195">
        <v>0.56559999999999999</v>
      </c>
      <c r="L81" s="118" t="str">
        <f t="shared" si="19"/>
        <v>-</v>
      </c>
      <c r="M81" s="195"/>
      <c r="N81" s="118"/>
    </row>
    <row r="82" spans="2:14" x14ac:dyDescent="0.25">
      <c r="B82" s="116" t="s">
        <v>85</v>
      </c>
      <c r="C82" s="195" t="s">
        <v>227</v>
      </c>
      <c r="D82" s="118" t="s">
        <v>227</v>
      </c>
      <c r="E82" s="195" t="s">
        <v>227</v>
      </c>
      <c r="F82" s="118" t="str">
        <f t="shared" si="16"/>
        <v>-</v>
      </c>
      <c r="G82" s="195">
        <v>0.43680000000000002</v>
      </c>
      <c r="H82" s="118" t="str">
        <f t="shared" si="17"/>
        <v>-</v>
      </c>
      <c r="I82" s="195">
        <v>0</v>
      </c>
      <c r="J82" s="118">
        <f t="shared" si="18"/>
        <v>-1</v>
      </c>
      <c r="K82" s="195">
        <v>0.1913</v>
      </c>
      <c r="L82" s="118" t="str">
        <f t="shared" si="19"/>
        <v>-</v>
      </c>
      <c r="M82" s="195"/>
      <c r="N82" s="118"/>
    </row>
    <row r="83" spans="2:14" x14ac:dyDescent="0.25">
      <c r="B83" s="116" t="s">
        <v>87</v>
      </c>
      <c r="C83" s="195" t="s">
        <v>227</v>
      </c>
      <c r="D83" s="118" t="s">
        <v>227</v>
      </c>
      <c r="E83" s="195" t="s">
        <v>227</v>
      </c>
      <c r="F83" s="118" t="str">
        <f t="shared" si="16"/>
        <v>-</v>
      </c>
      <c r="G83" s="195">
        <v>0.48729999999999996</v>
      </c>
      <c r="H83" s="118" t="str">
        <f t="shared" si="17"/>
        <v>-</v>
      </c>
      <c r="I83" s="195">
        <v>0.49520000000000003</v>
      </c>
      <c r="J83" s="118">
        <f t="shared" si="18"/>
        <v>1.6211779191463327E-2</v>
      </c>
      <c r="K83" s="195">
        <v>0.5151</v>
      </c>
      <c r="L83" s="118">
        <f t="shared" si="19"/>
        <v>4.0185783521809348E-2</v>
      </c>
      <c r="M83" s="195"/>
      <c r="N83" s="118"/>
    </row>
    <row r="84" spans="2:14" x14ac:dyDescent="0.25">
      <c r="B84" s="116" t="s">
        <v>89</v>
      </c>
      <c r="C84" s="195" t="s">
        <v>227</v>
      </c>
      <c r="D84" s="118" t="s">
        <v>227</v>
      </c>
      <c r="E84" s="195" t="s">
        <v>227</v>
      </c>
      <c r="F84" s="118" t="str">
        <f t="shared" si="16"/>
        <v>-</v>
      </c>
      <c r="G84" s="195">
        <v>0.67430000000000012</v>
      </c>
      <c r="H84" s="118" t="str">
        <f t="shared" si="17"/>
        <v>-</v>
      </c>
      <c r="I84" s="195">
        <v>0.55409999999999993</v>
      </c>
      <c r="J84" s="118">
        <f t="shared" si="18"/>
        <v>-0.17825893519205127</v>
      </c>
      <c r="K84" s="195">
        <v>0.57179999999999997</v>
      </c>
      <c r="L84" s="118">
        <f>IFERROR(K84/I84-1,"-")</f>
        <v>3.1943692474282637E-2</v>
      </c>
      <c r="M84" s="195"/>
      <c r="N84" s="118"/>
    </row>
    <row r="85" spans="2:14" x14ac:dyDescent="0.25">
      <c r="B85" s="116" t="s">
        <v>91</v>
      </c>
      <c r="C85" s="195" t="s">
        <v>227</v>
      </c>
      <c r="D85" s="118" t="s">
        <v>227</v>
      </c>
      <c r="E85" s="195" t="s">
        <v>227</v>
      </c>
      <c r="F85" s="118" t="str">
        <f t="shared" si="16"/>
        <v>-</v>
      </c>
      <c r="G85" s="195">
        <v>0.62860000000000005</v>
      </c>
      <c r="H85" s="118" t="str">
        <f t="shared" si="17"/>
        <v>-</v>
      </c>
      <c r="I85" s="195">
        <v>0.69180000000000008</v>
      </c>
      <c r="J85" s="118">
        <f t="shared" si="18"/>
        <v>0.10054088450524978</v>
      </c>
      <c r="K85" s="195">
        <v>0.74609999999999999</v>
      </c>
      <c r="L85" s="118">
        <f>IFERROR(K85/I85-1,"-")</f>
        <v>7.8490893321769173E-2</v>
      </c>
      <c r="M85" s="195"/>
      <c r="N85" s="118"/>
    </row>
    <row r="86" spans="2:14" x14ac:dyDescent="0.25">
      <c r="B86" s="116" t="s">
        <v>93</v>
      </c>
      <c r="C86" s="195" t="s">
        <v>227</v>
      </c>
      <c r="D86" s="118" t="s">
        <v>227</v>
      </c>
      <c r="E86" s="195" t="s">
        <v>227</v>
      </c>
      <c r="F86" s="118" t="str">
        <f t="shared" si="16"/>
        <v>-</v>
      </c>
      <c r="G86" s="195">
        <v>0.61899999999999999</v>
      </c>
      <c r="H86" s="118" t="str">
        <f t="shared" si="17"/>
        <v>-</v>
      </c>
      <c r="I86" s="195">
        <v>0.6845</v>
      </c>
      <c r="J86" s="118">
        <f t="shared" si="18"/>
        <v>0.10581583198707589</v>
      </c>
      <c r="K86" s="195">
        <v>0.74150000000000005</v>
      </c>
      <c r="L86" s="118">
        <f>IFERROR(K86/I86-1,"-")</f>
        <v>8.3272461650840013E-2</v>
      </c>
      <c r="M86" s="195"/>
      <c r="N86" s="118"/>
    </row>
    <row r="87" spans="2:14" ht="15.75" x14ac:dyDescent="0.25">
      <c r="B87" s="119" t="s">
        <v>30</v>
      </c>
      <c r="C87" s="197" t="s">
        <v>227</v>
      </c>
      <c r="D87" s="121" t="s">
        <v>227</v>
      </c>
      <c r="E87" s="197" t="s">
        <v>227</v>
      </c>
      <c r="F87" s="121" t="s">
        <v>227</v>
      </c>
      <c r="G87" s="197">
        <v>0.58309999999999995</v>
      </c>
      <c r="H87" s="121" t="s">
        <v>227</v>
      </c>
      <c r="I87" s="197">
        <v>0.6139</v>
      </c>
      <c r="J87" s="121">
        <v>5.282112845138065E-2</v>
      </c>
      <c r="K87" s="197">
        <v>0.57669999999999999</v>
      </c>
      <c r="L87" s="121">
        <f>IFERROR(K87/I87-1,"-")</f>
        <v>-6.0596188304284149E-2</v>
      </c>
      <c r="M87" s="199"/>
      <c r="N87" s="200"/>
    </row>
    <row r="88" spans="2:14" ht="6" customHeight="1" x14ac:dyDescent="0.25"/>
    <row r="89" spans="2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0"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179DE-BBA4-4DB9-92A1-532BA5D4E99E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1AD9D-EB8A-4614-86B0-8D57F0C1AD02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71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P5" s="271" t="s">
        <v>161</v>
      </c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D5" s="271" t="s">
        <v>162</v>
      </c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259</v>
      </c>
      <c r="D7" s="203" t="s">
        <v>260</v>
      </c>
      <c r="E7" s="203" t="s">
        <v>261</v>
      </c>
      <c r="F7" s="90" t="s">
        <v>262</v>
      </c>
      <c r="G7" s="90" t="s">
        <v>263</v>
      </c>
      <c r="H7" s="14" t="str">
        <f>CONCATENATE("var. ",RIGHT(G7,2),"/",RIGHT(F7,2))</f>
        <v>var. 25/24</v>
      </c>
      <c r="I7" s="203" t="s">
        <v>222</v>
      </c>
      <c r="J7" s="204" t="s">
        <v>223</v>
      </c>
      <c r="K7" s="204" t="s">
        <v>224</v>
      </c>
      <c r="L7" s="13" t="s">
        <v>225</v>
      </c>
      <c r="M7" s="13" t="s">
        <v>226</v>
      </c>
      <c r="N7" s="14" t="str">
        <f>CONCATENATE("var. ",RIGHT(M7,2),"/",RIGHT(L7,2))</f>
        <v>var. 25/24</v>
      </c>
      <c r="P7" s="85"/>
      <c r="Q7" s="203" t="s">
        <v>259</v>
      </c>
      <c r="R7" s="204" t="s">
        <v>260</v>
      </c>
      <c r="S7" s="204" t="s">
        <v>261</v>
      </c>
      <c r="T7" s="90" t="s">
        <v>262</v>
      </c>
      <c r="U7" s="90" t="s">
        <v>263</v>
      </c>
      <c r="V7" s="14" t="str">
        <f>CONCATENATE("var. ",RIGHT(U7,2),"/",RIGHT(T7,2))</f>
        <v>var. 25/24</v>
      </c>
      <c r="W7" s="203" t="s">
        <v>222</v>
      </c>
      <c r="X7" s="203" t="s">
        <v>223</v>
      </c>
      <c r="Y7" s="203" t="s">
        <v>224</v>
      </c>
      <c r="Z7" s="13" t="s">
        <v>225</v>
      </c>
      <c r="AA7" s="13" t="s">
        <v>226</v>
      </c>
      <c r="AB7" s="14" t="str">
        <f>CONCATENATE("var. ",RIGHT(AA7,2),"/",RIGHT(Z7,2))</f>
        <v>var. 25/24</v>
      </c>
      <c r="AD7" s="85"/>
      <c r="AE7" s="203" t="s">
        <v>259</v>
      </c>
      <c r="AF7" s="204" t="s">
        <v>260</v>
      </c>
      <c r="AG7" s="204" t="s">
        <v>261</v>
      </c>
      <c r="AH7" s="90" t="s">
        <v>262</v>
      </c>
      <c r="AI7" s="90" t="s">
        <v>263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222</v>
      </c>
      <c r="AN7" s="204" t="s">
        <v>223</v>
      </c>
      <c r="AO7" s="204" t="s">
        <v>224</v>
      </c>
      <c r="AP7" s="13" t="s">
        <v>225</v>
      </c>
      <c r="AQ7" s="13" t="s">
        <v>226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89.618265786415762</v>
      </c>
      <c r="D8" s="209">
        <v>108.77232178493246</v>
      </c>
      <c r="E8" s="209">
        <v>115.76095616739728</v>
      </c>
      <c r="F8" s="210">
        <v>133.34385581039143</v>
      </c>
      <c r="G8" s="209">
        <v>139.917589411986</v>
      </c>
      <c r="H8" s="133">
        <f>G8/F8-1</f>
        <v>4.9299111396194473E-2</v>
      </c>
      <c r="I8" s="208">
        <v>94.84</v>
      </c>
      <c r="J8" s="211">
        <v>110.91</v>
      </c>
      <c r="K8" s="211">
        <v>2650.73</v>
      </c>
      <c r="L8" s="211">
        <v>3096.38</v>
      </c>
      <c r="M8" s="211">
        <v>3220.48</v>
      </c>
      <c r="N8" s="133">
        <f t="shared" ref="N8:N18" si="0">M8/L8-1</f>
        <v>4.0079060063687333E-2</v>
      </c>
      <c r="P8" s="207" t="s">
        <v>43</v>
      </c>
      <c r="Q8" s="208">
        <v>21.511203139477821</v>
      </c>
      <c r="R8" s="210">
        <v>78.689518839833553</v>
      </c>
      <c r="S8" s="210">
        <v>100.09923466095674</v>
      </c>
      <c r="T8" s="210">
        <v>117.43982873812629</v>
      </c>
      <c r="U8" s="210">
        <v>122.32395761817511</v>
      </c>
      <c r="V8" s="133">
        <f t="shared" ref="V8:V18" si="1">U8/T8-1</f>
        <v>4.1588351520332356E-2</v>
      </c>
      <c r="W8" s="208">
        <v>27.65</v>
      </c>
      <c r="X8" s="211">
        <v>89.21</v>
      </c>
      <c r="Y8" s="211">
        <v>2255.0700000000002</v>
      </c>
      <c r="Z8" s="211">
        <v>2688.9400000000005</v>
      </c>
      <c r="AA8" s="211">
        <v>2746.4199999999996</v>
      </c>
      <c r="AB8" s="133">
        <f t="shared" ref="AB8:AB18" si="2">AA8/Z8-1</f>
        <v>2.1376453174856591E-2</v>
      </c>
      <c r="AD8" s="63" t="s">
        <v>43</v>
      </c>
      <c r="AE8" s="212">
        <v>39365321.840000004</v>
      </c>
      <c r="AF8" s="132">
        <v>358091164.28999996</v>
      </c>
      <c r="AG8" s="132">
        <v>479732883.94</v>
      </c>
      <c r="AH8" s="132">
        <v>569173760.06000006</v>
      </c>
      <c r="AI8" s="132">
        <v>587349543.13</v>
      </c>
      <c r="AJ8" s="133">
        <f t="shared" ref="AJ8:AJ18" si="3">AI8/AH8-1</f>
        <v>3.1933627910190276E-2</v>
      </c>
      <c r="AK8" s="132">
        <f t="shared" ref="AK8:AK18" si="4">AI8-AH8</f>
        <v>18175783.069999933</v>
      </c>
      <c r="AL8" s="134">
        <f t="shared" ref="AL8:AL18" si="5">AI8/AI$8</f>
        <v>1</v>
      </c>
      <c r="AM8" s="213">
        <v>16791024.449999999</v>
      </c>
      <c r="AN8" s="214">
        <v>141056136.27000001</v>
      </c>
      <c r="AO8" s="214">
        <v>486642973.31999999</v>
      </c>
      <c r="AP8" s="214">
        <v>591972578.95999992</v>
      </c>
      <c r="AQ8" s="214">
        <v>588801370.76000011</v>
      </c>
      <c r="AR8" s="133">
        <f t="shared" ref="AR8:AR18" si="6">AQ8/AP8-1</f>
        <v>-5.3570187415963311E-3</v>
      </c>
      <c r="AS8" s="132">
        <f t="shared" ref="AS8:AS18" si="7">AQ8-AP8</f>
        <v>-3171208.1999998093</v>
      </c>
      <c r="AT8" s="133">
        <f t="shared" ref="AT8:AT18" si="8">AQ8/AM8-1</f>
        <v>34.066435196573138</v>
      </c>
      <c r="AU8" s="132">
        <f t="shared" ref="AU8:AU18" si="9">AQ8-AM8</f>
        <v>572010346.31000006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120.85421846198088</v>
      </c>
      <c r="D9" s="216">
        <v>137.89263923860059</v>
      </c>
      <c r="E9" s="216">
        <v>146.0644597835674</v>
      </c>
      <c r="F9" s="216">
        <v>166.00742568848344</v>
      </c>
      <c r="G9" s="216">
        <v>172.49681420736923</v>
      </c>
      <c r="H9" s="74">
        <f>G9/F9-1</f>
        <v>3.9090953262917782E-2</v>
      </c>
      <c r="I9" s="215">
        <v>126.89</v>
      </c>
      <c r="J9" s="216">
        <v>139.5</v>
      </c>
      <c r="K9" s="216">
        <v>145.58000000000001</v>
      </c>
      <c r="L9" s="216">
        <v>172.32</v>
      </c>
      <c r="M9" s="216">
        <v>174.39</v>
      </c>
      <c r="N9" s="74">
        <f t="shared" si="0"/>
        <v>1.2012534818941489E-2</v>
      </c>
      <c r="P9" s="15" t="s">
        <v>44</v>
      </c>
      <c r="Q9" s="215">
        <v>30.187858303716119</v>
      </c>
      <c r="R9" s="216">
        <v>105.8994718178764</v>
      </c>
      <c r="S9" s="216">
        <v>129.52344732188837</v>
      </c>
      <c r="T9" s="216">
        <v>146.69870413777858</v>
      </c>
      <c r="U9" s="216">
        <v>154.54866125499461</v>
      </c>
      <c r="V9" s="74">
        <f t="shared" si="1"/>
        <v>5.3510746147037436E-2</v>
      </c>
      <c r="W9" s="215">
        <v>35.520000000000003</v>
      </c>
      <c r="X9" s="216">
        <v>119.6</v>
      </c>
      <c r="Y9" s="216">
        <v>128.18</v>
      </c>
      <c r="Z9" s="216">
        <v>153.65</v>
      </c>
      <c r="AA9" s="216">
        <v>153.99</v>
      </c>
      <c r="AB9" s="74">
        <f t="shared" si="2"/>
        <v>2.212821347217675E-3</v>
      </c>
      <c r="AD9" s="15" t="s">
        <v>44</v>
      </c>
      <c r="AE9" s="217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8">
        <v>7520477.0700000003</v>
      </c>
      <c r="AN9" s="219">
        <v>68931463.450000003</v>
      </c>
      <c r="AO9" s="219">
        <v>78085918.790000007</v>
      </c>
      <c r="AP9" s="219">
        <v>95017947.019999996</v>
      </c>
      <c r="AQ9" s="219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5">
        <v>68.213843464770363</v>
      </c>
      <c r="D10" s="216">
        <v>95.723510193187593</v>
      </c>
      <c r="E10" s="216">
        <v>105.05225210269565</v>
      </c>
      <c r="F10" s="216">
        <v>120.48405426738573</v>
      </c>
      <c r="G10" s="216">
        <v>128.98435077800659</v>
      </c>
      <c r="H10" s="74">
        <f>G10/F10-1</f>
        <v>7.0551215779612431E-2</v>
      </c>
      <c r="I10" s="215">
        <v>68.69</v>
      </c>
      <c r="J10" s="216">
        <v>95.6</v>
      </c>
      <c r="K10" s="216">
        <v>105.54</v>
      </c>
      <c r="L10" s="216">
        <v>121.81</v>
      </c>
      <c r="M10" s="216">
        <v>129.15</v>
      </c>
      <c r="N10" s="74">
        <f t="shared" si="0"/>
        <v>6.0257778507511794E-2</v>
      </c>
      <c r="P10" s="19" t="s">
        <v>45</v>
      </c>
      <c r="Q10" s="215">
        <v>12.839616125153853</v>
      </c>
      <c r="R10" s="216">
        <v>70.319007484018428</v>
      </c>
      <c r="S10" s="216">
        <v>91.763129336994083</v>
      </c>
      <c r="T10" s="216">
        <v>106.70877022546765</v>
      </c>
      <c r="U10" s="216">
        <v>111.69736179930187</v>
      </c>
      <c r="V10" s="74">
        <f t="shared" si="1"/>
        <v>4.674959296498038E-2</v>
      </c>
      <c r="W10" s="215">
        <v>17.27</v>
      </c>
      <c r="X10" s="216">
        <v>78.709999999999994</v>
      </c>
      <c r="Y10" s="216">
        <v>92.44</v>
      </c>
      <c r="Z10" s="216">
        <v>107.69</v>
      </c>
      <c r="AA10" s="216">
        <v>110.27</v>
      </c>
      <c r="AB10" s="74">
        <f t="shared" si="2"/>
        <v>2.3957656235490843E-2</v>
      </c>
      <c r="AD10" s="19" t="s">
        <v>45</v>
      </c>
      <c r="AE10" s="217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8">
        <v>2511864.2999999998</v>
      </c>
      <c r="AN10" s="219">
        <v>34369849.039999999</v>
      </c>
      <c r="AO10" s="219">
        <v>40863262.899999999</v>
      </c>
      <c r="AP10" s="219">
        <v>48127770.539999999</v>
      </c>
      <c r="AQ10" s="219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5">
        <v>55.723863424863737</v>
      </c>
      <c r="D11" s="216">
        <v>71.344207189114897</v>
      </c>
      <c r="E11" s="216">
        <v>84.606213815895359</v>
      </c>
      <c r="F11" s="216">
        <v>90.198090751527928</v>
      </c>
      <c r="G11" s="216">
        <v>108.62590529446831</v>
      </c>
      <c r="H11" s="74">
        <f>G11/F11-1</f>
        <v>0.20430382050662432</v>
      </c>
      <c r="I11" s="215">
        <v>57.26</v>
      </c>
      <c r="J11" s="216">
        <v>74.11</v>
      </c>
      <c r="K11" s="216">
        <v>87.02</v>
      </c>
      <c r="L11" s="216">
        <v>78.41</v>
      </c>
      <c r="M11" s="216">
        <v>101.96</v>
      </c>
      <c r="N11" s="74">
        <f t="shared" si="0"/>
        <v>0.30034434383369457</v>
      </c>
      <c r="P11" s="19" t="s">
        <v>46</v>
      </c>
      <c r="Q11" s="215">
        <v>17.790211293140118</v>
      </c>
      <c r="R11" s="216">
        <v>57.608646898001687</v>
      </c>
      <c r="S11" s="216">
        <v>68.994738233101771</v>
      </c>
      <c r="T11" s="216">
        <v>80.100125601258853</v>
      </c>
      <c r="U11" s="216">
        <v>86.070620661547053</v>
      </c>
      <c r="V11" s="74">
        <f t="shared" si="1"/>
        <v>7.4537898854360352E-2</v>
      </c>
      <c r="W11" s="215">
        <v>22.57</v>
      </c>
      <c r="X11" s="216">
        <v>60.52</v>
      </c>
      <c r="Y11" s="216">
        <v>69.69</v>
      </c>
      <c r="Z11" s="216">
        <v>66.64</v>
      </c>
      <c r="AA11" s="216">
        <v>80.05</v>
      </c>
      <c r="AB11" s="74">
        <f t="shared" si="2"/>
        <v>0.20123049219687861</v>
      </c>
      <c r="AD11" s="19" t="s">
        <v>46</v>
      </c>
      <c r="AE11" s="217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8">
        <v>165110.24</v>
      </c>
      <c r="AN11" s="219">
        <v>769230.74</v>
      </c>
      <c r="AO11" s="219">
        <v>972174.21</v>
      </c>
      <c r="AP11" s="219">
        <v>929605.3</v>
      </c>
      <c r="AQ11" s="219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5">
        <v>158.49014417211896</v>
      </c>
      <c r="D12" s="216">
        <v>213.08463346249329</v>
      </c>
      <c r="E12" s="216">
        <v>145.57825476657206</v>
      </c>
      <c r="F12" s="216">
        <v>224.14910086137473</v>
      </c>
      <c r="G12" s="216">
        <v>221.53228142180976</v>
      </c>
      <c r="H12" s="74">
        <f t="shared" ref="H12:H18" si="11">G12/F12-1</f>
        <v>-1.1674458784393438E-2</v>
      </c>
      <c r="I12" s="215">
        <v>160.66</v>
      </c>
      <c r="J12" s="216">
        <v>278.27</v>
      </c>
      <c r="K12" s="216">
        <v>137.88</v>
      </c>
      <c r="L12" s="216">
        <v>208.45</v>
      </c>
      <c r="M12" s="216">
        <v>202.57</v>
      </c>
      <c r="N12" s="74">
        <f t="shared" si="0"/>
        <v>-2.8208203406092536E-2</v>
      </c>
      <c r="P12" s="19" t="s">
        <v>47</v>
      </c>
      <c r="Q12" s="215">
        <v>27.313771086231284</v>
      </c>
      <c r="R12" s="216">
        <v>108.60752917026694</v>
      </c>
      <c r="S12" s="216">
        <v>92.138538818695366</v>
      </c>
      <c r="T12" s="216">
        <v>152.8483525616318</v>
      </c>
      <c r="U12" s="216">
        <v>175.27053880903043</v>
      </c>
      <c r="V12" s="74">
        <f t="shared" si="1"/>
        <v>0.14669563571748356</v>
      </c>
      <c r="W12" s="215">
        <v>29.06</v>
      </c>
      <c r="X12" s="216">
        <v>163.96</v>
      </c>
      <c r="Y12" s="216">
        <v>85.86</v>
      </c>
      <c r="Z12" s="216">
        <v>142.4</v>
      </c>
      <c r="AA12" s="216">
        <v>158.16</v>
      </c>
      <c r="AB12" s="74">
        <f t="shared" si="2"/>
        <v>0.11067415730337071</v>
      </c>
      <c r="AD12" s="19" t="s">
        <v>47</v>
      </c>
      <c r="AE12" s="217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8">
        <v>1100068.82</v>
      </c>
      <c r="AN12" s="219">
        <v>8391508.5500000007</v>
      </c>
      <c r="AO12" s="219">
        <v>4394371.29</v>
      </c>
      <c r="AP12" s="219">
        <v>4158270.6</v>
      </c>
      <c r="AQ12" s="219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5">
        <v>35.566925192172484</v>
      </c>
      <c r="D13" s="216">
        <v>58.053139067807543</v>
      </c>
      <c r="E13" s="216">
        <v>66.607045091057046</v>
      </c>
      <c r="F13" s="216">
        <v>78.967029114581862</v>
      </c>
      <c r="G13" s="216">
        <v>84.909228172949057</v>
      </c>
      <c r="H13" s="74">
        <f t="shared" si="11"/>
        <v>7.5249115041988057E-2</v>
      </c>
      <c r="I13" s="215">
        <v>35.26</v>
      </c>
      <c r="J13" s="216">
        <v>57.74</v>
      </c>
      <c r="K13" s="216">
        <v>66.69</v>
      </c>
      <c r="L13" s="216">
        <v>80.489999999999995</v>
      </c>
      <c r="M13" s="216">
        <v>84.91</v>
      </c>
      <c r="N13" s="74">
        <f t="shared" si="0"/>
        <v>5.4913653870046097E-2</v>
      </c>
      <c r="P13" s="19" t="s">
        <v>48</v>
      </c>
      <c r="Q13" s="215">
        <v>9.0983269863062333</v>
      </c>
      <c r="R13" s="216">
        <v>37.182970430266224</v>
      </c>
      <c r="S13" s="216">
        <v>57.331700035379647</v>
      </c>
      <c r="T13" s="216">
        <v>69.684197986153634</v>
      </c>
      <c r="U13" s="216">
        <v>73.940207338882203</v>
      </c>
      <c r="V13" s="74">
        <f t="shared" si="1"/>
        <v>6.1075673907795336E-2</v>
      </c>
      <c r="W13" s="215">
        <v>11.23</v>
      </c>
      <c r="X13" s="216">
        <v>41.87</v>
      </c>
      <c r="Y13" s="216">
        <v>55.78</v>
      </c>
      <c r="Z13" s="216">
        <v>70.48</v>
      </c>
      <c r="AA13" s="216">
        <v>72.12</v>
      </c>
      <c r="AB13" s="74">
        <f t="shared" si="2"/>
        <v>2.326901248581148E-2</v>
      </c>
      <c r="AD13" s="19" t="s">
        <v>48</v>
      </c>
      <c r="AE13" s="217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8">
        <v>858121.05</v>
      </c>
      <c r="AN13" s="219">
        <v>11556777.91</v>
      </c>
      <c r="AO13" s="219">
        <v>16256620.310000001</v>
      </c>
      <c r="AP13" s="219">
        <v>21051451.440000001</v>
      </c>
      <c r="AQ13" s="219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5">
        <v>80.489713794811735</v>
      </c>
      <c r="D14" s="216">
        <v>92.21778077570292</v>
      </c>
      <c r="E14" s="216">
        <v>103.72879745271082</v>
      </c>
      <c r="F14" s="216">
        <v>117.87534472476844</v>
      </c>
      <c r="G14" s="216">
        <v>125.02319497408131</v>
      </c>
      <c r="H14" s="74">
        <f t="shared" si="11"/>
        <v>6.0639061255792326E-2</v>
      </c>
      <c r="I14" s="215">
        <v>81.78</v>
      </c>
      <c r="J14" s="216">
        <v>91.89</v>
      </c>
      <c r="K14" s="216">
        <v>102.3</v>
      </c>
      <c r="L14" s="216">
        <v>112.17</v>
      </c>
      <c r="M14" s="216">
        <v>129.56</v>
      </c>
      <c r="N14" s="74">
        <f t="shared" si="0"/>
        <v>0.15503253989480248</v>
      </c>
      <c r="P14" s="19" t="s">
        <v>49</v>
      </c>
      <c r="Q14" s="215">
        <v>29.196809108591758</v>
      </c>
      <c r="R14" s="216">
        <v>72.808284000455629</v>
      </c>
      <c r="S14" s="216">
        <v>91.051307023719744</v>
      </c>
      <c r="T14" s="216">
        <v>106.39943422128025</v>
      </c>
      <c r="U14" s="216">
        <v>110.30266995327329</v>
      </c>
      <c r="V14" s="74">
        <f t="shared" si="1"/>
        <v>3.6684741423299583E-2</v>
      </c>
      <c r="W14" s="215">
        <v>33.340000000000003</v>
      </c>
      <c r="X14" s="216">
        <v>72.150000000000006</v>
      </c>
      <c r="Y14" s="216">
        <v>90.67</v>
      </c>
      <c r="Z14" s="216">
        <v>100.06</v>
      </c>
      <c r="AA14" s="216">
        <v>112.3</v>
      </c>
      <c r="AB14" s="74">
        <f t="shared" si="2"/>
        <v>0.12232660403757745</v>
      </c>
      <c r="AD14" s="19" t="s">
        <v>49</v>
      </c>
      <c r="AE14" s="217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8">
        <v>244915.55</v>
      </c>
      <c r="AN14" s="219">
        <v>706740.46</v>
      </c>
      <c r="AO14" s="219">
        <v>952816.26</v>
      </c>
      <c r="AP14" s="219">
        <v>1067032.74</v>
      </c>
      <c r="AQ14" s="219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5">
        <v>123.8452181482624</v>
      </c>
      <c r="D15" s="216">
        <v>119.22942738461825</v>
      </c>
      <c r="E15" s="216">
        <v>139.89231265275984</v>
      </c>
      <c r="F15" s="216">
        <v>173.31047197052678</v>
      </c>
      <c r="G15" s="216">
        <v>202.54784942346257</v>
      </c>
      <c r="H15" s="74">
        <f t="shared" si="11"/>
        <v>0.16869942779861513</v>
      </c>
      <c r="I15" s="215">
        <v>185.32</v>
      </c>
      <c r="J15" s="216">
        <v>117.98</v>
      </c>
      <c r="K15" s="216">
        <v>142.55000000000001</v>
      </c>
      <c r="L15" s="216">
        <v>187.49</v>
      </c>
      <c r="M15" s="216">
        <v>186.36</v>
      </c>
      <c r="N15" s="74">
        <f t="shared" si="0"/>
        <v>-6.0269881060323049E-3</v>
      </c>
      <c r="P15" s="19" t="s">
        <v>50</v>
      </c>
      <c r="Q15" s="215">
        <v>44.721584567096023</v>
      </c>
      <c r="R15" s="216">
        <v>93.152667017109749</v>
      </c>
      <c r="S15" s="216">
        <v>114.42043021425988</v>
      </c>
      <c r="T15" s="216">
        <v>155.65871244487377</v>
      </c>
      <c r="U15" s="216">
        <v>175.30596405228815</v>
      </c>
      <c r="V15" s="74">
        <f t="shared" si="1"/>
        <v>0.12622005732170249</v>
      </c>
      <c r="W15" s="215">
        <v>88.02</v>
      </c>
      <c r="X15" s="216">
        <v>96.98</v>
      </c>
      <c r="Y15" s="216">
        <v>119.84</v>
      </c>
      <c r="Z15" s="216">
        <v>169.51</v>
      </c>
      <c r="AA15" s="216">
        <v>157.13</v>
      </c>
      <c r="AB15" s="74">
        <f t="shared" si="2"/>
        <v>-7.3034039289717412E-2</v>
      </c>
      <c r="AD15" s="19" t="s">
        <v>50</v>
      </c>
      <c r="AE15" s="217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8">
        <v>1746265.17</v>
      </c>
      <c r="AN15" s="219">
        <v>4629804.6500000004</v>
      </c>
      <c r="AO15" s="219">
        <v>6631113.2000000002</v>
      </c>
      <c r="AP15" s="219">
        <v>9395370.8599999994</v>
      </c>
      <c r="AQ15" s="219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5">
        <v>62.190553433769104</v>
      </c>
      <c r="D16" s="216">
        <v>77.183882062263137</v>
      </c>
      <c r="E16" s="216">
        <v>91.098164043137814</v>
      </c>
      <c r="F16" s="216">
        <v>102.84473209834509</v>
      </c>
      <c r="G16" s="216">
        <v>113.22300526530086</v>
      </c>
      <c r="H16" s="74">
        <f t="shared" si="11"/>
        <v>0.10091205407615389</v>
      </c>
      <c r="I16" s="215">
        <v>65.62</v>
      </c>
      <c r="J16" s="216">
        <v>76.33</v>
      </c>
      <c r="K16" s="216">
        <v>86.98</v>
      </c>
      <c r="L16" s="216">
        <v>97.47</v>
      </c>
      <c r="M16" s="216">
        <v>116.28</v>
      </c>
      <c r="N16" s="74">
        <f t="shared" si="0"/>
        <v>0.19298245614035081</v>
      </c>
      <c r="P16" s="19" t="s">
        <v>51</v>
      </c>
      <c r="Q16" s="215">
        <v>25.766976132429562</v>
      </c>
      <c r="R16" s="216">
        <v>58.760802809988739</v>
      </c>
      <c r="S16" s="216">
        <v>74.074766308182248</v>
      </c>
      <c r="T16" s="216">
        <v>87.551052408831197</v>
      </c>
      <c r="U16" s="216">
        <v>91.889402892959495</v>
      </c>
      <c r="V16" s="74">
        <f t="shared" si="1"/>
        <v>4.9552236835141539E-2</v>
      </c>
      <c r="W16" s="215">
        <v>32.5</v>
      </c>
      <c r="X16" s="216">
        <v>58.88</v>
      </c>
      <c r="Y16" s="216">
        <v>71.39</v>
      </c>
      <c r="Z16" s="216">
        <v>80.650000000000006</v>
      </c>
      <c r="AA16" s="216">
        <v>93.69</v>
      </c>
      <c r="AB16" s="74">
        <f t="shared" si="2"/>
        <v>0.16168629882207064</v>
      </c>
      <c r="AD16" s="19" t="s">
        <v>51</v>
      </c>
      <c r="AE16" s="217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8">
        <v>1176700.08</v>
      </c>
      <c r="AN16" s="219">
        <v>2445706.7599999998</v>
      </c>
      <c r="AO16" s="219">
        <v>3372933.39</v>
      </c>
      <c r="AP16" s="219">
        <v>3675276.1</v>
      </c>
      <c r="AQ16" s="219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5">
        <v>87.912052426000244</v>
      </c>
      <c r="D17" s="216">
        <v>108.84823454765021</v>
      </c>
      <c r="E17" s="216">
        <v>125.22856834625475</v>
      </c>
      <c r="F17" s="216">
        <v>143.99469567348496</v>
      </c>
      <c r="G17" s="216">
        <v>121.45699914574628</v>
      </c>
      <c r="H17" s="74">
        <f t="shared" si="11"/>
        <v>-0.1565175468605039</v>
      </c>
      <c r="I17" s="215">
        <v>94.23</v>
      </c>
      <c r="J17" s="216">
        <v>107.77</v>
      </c>
      <c r="K17" s="216">
        <v>122.28</v>
      </c>
      <c r="L17" s="216">
        <v>145.09</v>
      </c>
      <c r="M17" s="216">
        <v>119.61</v>
      </c>
      <c r="N17" s="74">
        <f t="shared" si="0"/>
        <v>-0.17561513543317941</v>
      </c>
      <c r="P17" s="19" t="s">
        <v>52</v>
      </c>
      <c r="Q17" s="215">
        <v>24.453270046244103</v>
      </c>
      <c r="R17" s="216">
        <v>78.646029319263675</v>
      </c>
      <c r="S17" s="216">
        <v>109.85291554864664</v>
      </c>
      <c r="T17" s="216">
        <v>131.3148018223244</v>
      </c>
      <c r="U17" s="216">
        <v>108.83163609748769</v>
      </c>
      <c r="V17" s="74">
        <f t="shared" si="1"/>
        <v>-0.17121577623258022</v>
      </c>
      <c r="W17" s="215">
        <v>30.96</v>
      </c>
      <c r="X17" s="216">
        <v>85.4</v>
      </c>
      <c r="Y17" s="216">
        <v>100.17</v>
      </c>
      <c r="Z17" s="216">
        <v>131.55000000000001</v>
      </c>
      <c r="AA17" s="216">
        <v>104.41</v>
      </c>
      <c r="AB17" s="74">
        <f t="shared" si="2"/>
        <v>-0.20630938806537447</v>
      </c>
      <c r="AD17" s="19" t="s">
        <v>52</v>
      </c>
      <c r="AE17" s="217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8">
        <v>941653.77</v>
      </c>
      <c r="AN17" s="219">
        <v>7203778.7699999996</v>
      </c>
      <c r="AO17" s="219">
        <v>8452868</v>
      </c>
      <c r="AP17" s="219">
        <v>11100170.68</v>
      </c>
      <c r="AQ17" s="219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5">
        <v>80.820996817021808</v>
      </c>
      <c r="D18" s="216">
        <v>67.594080166100653</v>
      </c>
      <c r="E18" s="216">
        <v>78.212653600428197</v>
      </c>
      <c r="F18" s="216">
        <v>86.667824220982894</v>
      </c>
      <c r="G18" s="216">
        <v>81.093885251617507</v>
      </c>
      <c r="H18" s="74">
        <f t="shared" si="11"/>
        <v>-6.4313821414890171E-2</v>
      </c>
      <c r="I18" s="215">
        <v>77.33</v>
      </c>
      <c r="J18" s="216">
        <v>64.7</v>
      </c>
      <c r="K18" s="216">
        <v>69</v>
      </c>
      <c r="L18" s="216">
        <v>82.15</v>
      </c>
      <c r="M18" s="216">
        <v>76</v>
      </c>
      <c r="N18" s="74">
        <f t="shared" si="0"/>
        <v>-7.4863055386488186E-2</v>
      </c>
      <c r="P18" s="23" t="s">
        <v>53</v>
      </c>
      <c r="Q18" s="215">
        <v>12.886211854334231</v>
      </c>
      <c r="R18" s="216">
        <v>44.767370387504492</v>
      </c>
      <c r="S18" s="216">
        <v>68.043210437244085</v>
      </c>
      <c r="T18" s="216">
        <v>76.246464718546207</v>
      </c>
      <c r="U18" s="216">
        <v>68.381807161538333</v>
      </c>
      <c r="V18" s="74">
        <f t="shared" si="1"/>
        <v>-0.10314783230985491</v>
      </c>
      <c r="W18" s="215">
        <v>15.12</v>
      </c>
      <c r="X18" s="216">
        <v>45.73</v>
      </c>
      <c r="Y18" s="216">
        <v>58.73</v>
      </c>
      <c r="Z18" s="216">
        <v>70.819999999999993</v>
      </c>
      <c r="AA18" s="216">
        <v>62.85</v>
      </c>
      <c r="AB18" s="74">
        <f t="shared" si="2"/>
        <v>-0.11253883083874605</v>
      </c>
      <c r="AD18" s="23" t="s">
        <v>53</v>
      </c>
      <c r="AE18" s="217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8">
        <v>525848.4</v>
      </c>
      <c r="AN18" s="219">
        <v>2051275.93</v>
      </c>
      <c r="AO18" s="219">
        <v>2232246.09</v>
      </c>
      <c r="AP18" s="219">
        <v>2801297.71</v>
      </c>
      <c r="AQ18" s="219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9" t="s">
        <v>163</v>
      </c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P21" s="269" t="s">
        <v>164</v>
      </c>
      <c r="Q21" s="269"/>
      <c r="R21" s="269"/>
      <c r="S21" s="269"/>
      <c r="T21" s="269"/>
      <c r="U21" s="269"/>
      <c r="V21" s="269"/>
      <c r="W21" s="269"/>
      <c r="X21" s="221"/>
      <c r="Y21" s="221"/>
      <c r="Z21" s="221"/>
      <c r="AA21" s="221"/>
      <c r="AB21" s="221"/>
      <c r="AD21" s="307" t="s">
        <v>165</v>
      </c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</row>
    <row r="22" spans="2:48" ht="24" customHeight="1" x14ac:dyDescent="0.25">
      <c r="B22" s="269" t="s">
        <v>166</v>
      </c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P22" s="308" t="s">
        <v>167</v>
      </c>
      <c r="Q22" s="308"/>
      <c r="R22" s="308"/>
      <c r="S22" s="308"/>
      <c r="T22" s="308"/>
      <c r="U22" s="308"/>
      <c r="V22" s="308"/>
      <c r="W22" s="308"/>
      <c r="X22" s="222"/>
      <c r="Y22" s="222"/>
      <c r="Z22" s="222"/>
      <c r="AA22" s="222"/>
      <c r="AB22" s="222"/>
      <c r="AQ22" s="52">
        <f>AQ11/M11</f>
        <v>10952.584052569635</v>
      </c>
    </row>
    <row r="23" spans="2:48" x14ac:dyDescent="0.25"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71" t="s">
        <v>168</v>
      </c>
      <c r="C27" s="271"/>
      <c r="D27" s="271"/>
      <c r="E27" s="271"/>
      <c r="F27" s="271"/>
      <c r="G27" s="271"/>
      <c r="H27" s="271"/>
      <c r="I27" s="143"/>
      <c r="P27" s="271" t="s">
        <v>169</v>
      </c>
      <c r="Q27" s="271"/>
      <c r="R27" s="271"/>
      <c r="S27" s="271"/>
      <c r="T27" s="271"/>
      <c r="U27" s="271"/>
      <c r="V27" s="271"/>
      <c r="W27" s="271"/>
      <c r="AE27" s="271" t="s">
        <v>170</v>
      </c>
      <c r="AF27" s="271"/>
      <c r="AG27" s="271"/>
      <c r="AH27" s="271"/>
      <c r="AI27" s="271"/>
      <c r="AJ27" s="271"/>
      <c r="AK27" s="271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6" t="s">
        <v>55</v>
      </c>
      <c r="C42" s="306"/>
      <c r="D42" s="306"/>
      <c r="E42" s="306"/>
      <c r="F42" s="306"/>
      <c r="G42" s="306"/>
      <c r="H42" s="306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9" t="s">
        <v>163</v>
      </c>
      <c r="C43" s="269"/>
      <c r="D43" s="269"/>
      <c r="E43" s="269"/>
      <c r="F43" s="269"/>
      <c r="G43" s="269"/>
      <c r="H43" s="269"/>
      <c r="P43" s="269" t="s">
        <v>164</v>
      </c>
      <c r="Q43" s="269"/>
      <c r="R43" s="269"/>
      <c r="S43" s="269"/>
      <c r="T43" s="269"/>
      <c r="U43" s="269"/>
      <c r="V43" s="269"/>
      <c r="W43" s="269"/>
      <c r="AE43" s="307" t="s">
        <v>165</v>
      </c>
      <c r="AF43" s="307"/>
      <c r="AG43" s="307"/>
      <c r="AH43" s="307"/>
      <c r="AI43" s="307"/>
      <c r="AJ43" s="307"/>
      <c r="AK43" s="307"/>
      <c r="AL43" s="307"/>
      <c r="AM43" s="307"/>
    </row>
    <row r="44" spans="2:39" ht="24" customHeight="1" x14ac:dyDescent="0.25">
      <c r="B44" s="269" t="s">
        <v>166</v>
      </c>
      <c r="C44" s="269"/>
      <c r="D44" s="269"/>
      <c r="E44" s="269"/>
      <c r="F44" s="269"/>
      <c r="G44" s="269"/>
      <c r="H44" s="269"/>
      <c r="P44" s="308" t="s">
        <v>167</v>
      </c>
      <c r="Q44" s="308"/>
      <c r="R44" s="308"/>
      <c r="S44" s="308"/>
      <c r="T44" s="308"/>
      <c r="U44" s="308"/>
      <c r="V44" s="308"/>
      <c r="W44" s="308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CE6-92E4-41B6-9926-06C08CB131D6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56829-D42A-41F3-B641-C7C9D26AA64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303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258</v>
      </c>
      <c r="D5" s="171" t="s">
        <v>259</v>
      </c>
      <c r="E5" s="171" t="s">
        <v>260</v>
      </c>
      <c r="F5" s="171" t="s">
        <v>261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262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263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171</v>
      </c>
      <c r="C6" s="226">
        <v>12754</v>
      </c>
      <c r="D6" s="226">
        <v>4819</v>
      </c>
      <c r="E6" s="226">
        <v>12444</v>
      </c>
      <c r="F6" s="226">
        <v>16319</v>
      </c>
      <c r="G6" s="227">
        <f t="shared" ref="G6:G11" si="0">F6/E6-1</f>
        <v>0.31139504982320787</v>
      </c>
      <c r="H6" s="226">
        <f t="shared" ref="H6:H11" si="1">F6-E6</f>
        <v>3875</v>
      </c>
      <c r="I6" s="227"/>
      <c r="J6" s="226">
        <v>15188</v>
      </c>
      <c r="K6" s="227">
        <f t="shared" ref="K6:K11" si="2">J6/F6-1</f>
        <v>-6.9305717262087119E-2</v>
      </c>
      <c r="L6" s="226">
        <f t="shared" ref="L6:L11" si="3">J6-F6</f>
        <v>-1131</v>
      </c>
      <c r="M6" s="227"/>
      <c r="N6" s="226">
        <v>14847</v>
      </c>
      <c r="O6" s="227">
        <f t="shared" ref="O6:O11" si="4">N6/J6-1</f>
        <v>-2.2451935738741158E-2</v>
      </c>
      <c r="P6" s="226">
        <f t="shared" ref="P6:P11" si="5">N6-J6</f>
        <v>-341</v>
      </c>
      <c r="Q6" s="227">
        <f>N6/C6-1</f>
        <v>0.1641053787047202</v>
      </c>
      <c r="R6" s="226">
        <f>N6-C6</f>
        <v>2093</v>
      </c>
      <c r="S6" s="227"/>
      <c r="T6" s="227"/>
      <c r="V6" s="29"/>
      <c r="AE6" s="1"/>
    </row>
    <row r="7" spans="1:31" ht="18.75" x14ac:dyDescent="0.3">
      <c r="A7" s="4"/>
      <c r="B7" s="225" t="s">
        <v>172</v>
      </c>
      <c r="C7" s="226">
        <v>7454</v>
      </c>
      <c r="D7" s="226">
        <v>2749</v>
      </c>
      <c r="E7" s="226">
        <v>6703</v>
      </c>
      <c r="F7" s="226">
        <v>9564</v>
      </c>
      <c r="G7" s="227">
        <f t="shared" si="0"/>
        <v>0.42682381023422344</v>
      </c>
      <c r="H7" s="226">
        <f t="shared" si="1"/>
        <v>2861</v>
      </c>
      <c r="I7" s="227">
        <f>F7/$F$7</f>
        <v>1</v>
      </c>
      <c r="J7" s="226">
        <v>6976</v>
      </c>
      <c r="K7" s="227">
        <f t="shared" si="2"/>
        <v>-0.27059807611877873</v>
      </c>
      <c r="L7" s="226">
        <f t="shared" si="3"/>
        <v>-2588</v>
      </c>
      <c r="M7" s="227">
        <f>J7/$J$7</f>
        <v>1</v>
      </c>
      <c r="N7" s="226">
        <v>7175</v>
      </c>
      <c r="O7" s="227">
        <f t="shared" si="4"/>
        <v>2.8526376146789101E-2</v>
      </c>
      <c r="P7" s="226">
        <f t="shared" si="5"/>
        <v>199</v>
      </c>
      <c r="Q7" s="227">
        <f t="shared" ref="Q7:Q11" si="6">N7/C7-1</f>
        <v>-3.742956801717201E-2</v>
      </c>
      <c r="R7" s="226">
        <f t="shared" ref="R7:R11" si="7">N7-C7</f>
        <v>-279</v>
      </c>
      <c r="S7" s="227">
        <f>N7/$N$7</f>
        <v>1</v>
      </c>
      <c r="T7" s="227">
        <f>N7/$N$6</f>
        <v>0.48326261197548326</v>
      </c>
      <c r="V7" s="29"/>
      <c r="W7" s="79"/>
      <c r="AE7" s="1" t="s">
        <v>173</v>
      </c>
    </row>
    <row r="8" spans="1:31" ht="15.75" x14ac:dyDescent="0.25">
      <c r="A8" s="4"/>
      <c r="B8" s="228" t="s">
        <v>100</v>
      </c>
      <c r="C8" s="229">
        <v>3215</v>
      </c>
      <c r="D8" s="229">
        <v>1141</v>
      </c>
      <c r="E8" s="229">
        <v>3469</v>
      </c>
      <c r="F8" s="229">
        <v>6963</v>
      </c>
      <c r="G8" s="230">
        <f t="shared" si="0"/>
        <v>1.0072066878062844</v>
      </c>
      <c r="H8" s="229">
        <f t="shared" si="1"/>
        <v>3494</v>
      </c>
      <c r="I8" s="230">
        <f>F8/$F$7</f>
        <v>0.72804265997490591</v>
      </c>
      <c r="J8" s="229">
        <v>5180</v>
      </c>
      <c r="K8" s="230">
        <f t="shared" si="2"/>
        <v>-0.25606778687347409</v>
      </c>
      <c r="L8" s="229">
        <f t="shared" si="3"/>
        <v>-1783</v>
      </c>
      <c r="M8" s="230">
        <f>J8/$J$7</f>
        <v>0.74254587155963303</v>
      </c>
      <c r="N8" s="229">
        <v>5050</v>
      </c>
      <c r="O8" s="230">
        <f t="shared" si="4"/>
        <v>-2.5096525096525046E-2</v>
      </c>
      <c r="P8" s="229">
        <f t="shared" si="5"/>
        <v>-130</v>
      </c>
      <c r="Q8" s="230">
        <f t="shared" si="6"/>
        <v>0.57076205287713844</v>
      </c>
      <c r="R8" s="229">
        <f t="shared" si="7"/>
        <v>1835</v>
      </c>
      <c r="S8" s="230">
        <f>N8/$N$7</f>
        <v>0.70383275261324041</v>
      </c>
      <c r="T8" s="230">
        <f>N8/$N$6</f>
        <v>0.3401360544217687</v>
      </c>
      <c r="V8" s="29"/>
      <c r="W8" s="79"/>
      <c r="AE8" s="1" t="s">
        <v>174</v>
      </c>
    </row>
    <row r="9" spans="1:31" s="4" customFormat="1" x14ac:dyDescent="0.25">
      <c r="B9" s="231" t="s">
        <v>103</v>
      </c>
      <c r="C9" s="232">
        <v>4239</v>
      </c>
      <c r="D9" s="232">
        <v>1608</v>
      </c>
      <c r="E9" s="232">
        <v>3234</v>
      </c>
      <c r="F9" s="232">
        <v>2601</v>
      </c>
      <c r="G9" s="233">
        <f t="shared" si="0"/>
        <v>-0.19573283858998147</v>
      </c>
      <c r="H9" s="234">
        <f t="shared" si="1"/>
        <v>-633</v>
      </c>
      <c r="I9" s="235">
        <f>F9/$F$7</f>
        <v>0.27195734002509409</v>
      </c>
      <c r="J9" s="232">
        <v>1796</v>
      </c>
      <c r="K9" s="233">
        <f t="shared" si="2"/>
        <v>-0.30949634755863131</v>
      </c>
      <c r="L9" s="234">
        <f t="shared" si="3"/>
        <v>-805</v>
      </c>
      <c r="M9" s="235">
        <f>J9/$J$7</f>
        <v>0.25745412844036697</v>
      </c>
      <c r="N9" s="232">
        <v>2125</v>
      </c>
      <c r="O9" s="233">
        <f t="shared" si="4"/>
        <v>0.18318485523385308</v>
      </c>
      <c r="P9" s="234">
        <f t="shared" si="5"/>
        <v>329</v>
      </c>
      <c r="Q9" s="233">
        <f t="shared" si="6"/>
        <v>-0.4987025241802312</v>
      </c>
      <c r="R9" s="234">
        <f t="shared" si="7"/>
        <v>-2114</v>
      </c>
      <c r="S9" s="235">
        <f>N9/$N$7</f>
        <v>0.29616724738675959</v>
      </c>
      <c r="T9" s="235">
        <f>N9/$N$6</f>
        <v>0.14312655755371456</v>
      </c>
      <c r="V9" s="29"/>
      <c r="W9" s="79"/>
      <c r="AE9" s="1" t="s">
        <v>175</v>
      </c>
    </row>
    <row r="10" spans="1:31" s="4" customFormat="1" x14ac:dyDescent="0.25">
      <c r="B10" s="236" t="s">
        <v>176</v>
      </c>
      <c r="C10" s="29">
        <v>403</v>
      </c>
      <c r="D10" s="29">
        <v>11</v>
      </c>
      <c r="E10" s="29">
        <v>243</v>
      </c>
      <c r="F10" s="29">
        <v>212</v>
      </c>
      <c r="G10" s="22">
        <f t="shared" si="0"/>
        <v>-0.12757201646090532</v>
      </c>
      <c r="H10" s="20">
        <f t="shared" si="1"/>
        <v>-31</v>
      </c>
      <c r="I10" s="31">
        <f>F10/$F$7</f>
        <v>2.2166457549142617E-2</v>
      </c>
      <c r="J10" s="29">
        <v>232</v>
      </c>
      <c r="K10" s="22">
        <f t="shared" si="2"/>
        <v>9.4339622641509413E-2</v>
      </c>
      <c r="L10" s="20">
        <f t="shared" si="3"/>
        <v>20</v>
      </c>
      <c r="M10" s="31">
        <f>J10/$J$7</f>
        <v>3.3256880733944956E-2</v>
      </c>
      <c r="N10" s="29">
        <v>707</v>
      </c>
      <c r="O10" s="22">
        <f t="shared" si="4"/>
        <v>2.0474137931034484</v>
      </c>
      <c r="P10" s="20">
        <f t="shared" si="5"/>
        <v>475</v>
      </c>
      <c r="Q10" s="22">
        <f t="shared" si="6"/>
        <v>0.75434243176178661</v>
      </c>
      <c r="R10" s="20">
        <f t="shared" si="7"/>
        <v>304</v>
      </c>
      <c r="S10" s="31">
        <f>N10/$N$7</f>
        <v>9.8536585365853663E-2</v>
      </c>
      <c r="T10" s="31">
        <f>N10/$N$6</f>
        <v>4.7619047619047616E-2</v>
      </c>
      <c r="V10" s="29"/>
      <c r="W10" s="79"/>
      <c r="AE10" s="1" t="s">
        <v>177</v>
      </c>
    </row>
    <row r="11" spans="1:31" s="4" customFormat="1" x14ac:dyDescent="0.25">
      <c r="B11" s="236" t="s">
        <v>178</v>
      </c>
      <c r="C11" s="29">
        <f>C9-C10</f>
        <v>3836</v>
      </c>
      <c r="D11" s="29">
        <f>D9-D10</f>
        <v>1597</v>
      </c>
      <c r="E11" s="29">
        <f>E9-E10</f>
        <v>2991</v>
      </c>
      <c r="F11" s="29">
        <f>F9-F10</f>
        <v>2389</v>
      </c>
      <c r="G11" s="22">
        <f t="shared" si="0"/>
        <v>-0.20127047810096954</v>
      </c>
      <c r="H11" s="20">
        <f t="shared" si="1"/>
        <v>-602</v>
      </c>
      <c r="I11" s="31">
        <f>F11/$F$7</f>
        <v>0.24979088247595149</v>
      </c>
      <c r="J11" s="29">
        <f>J9-J10</f>
        <v>1564</v>
      </c>
      <c r="K11" s="22">
        <f t="shared" si="2"/>
        <v>-0.34533277521975725</v>
      </c>
      <c r="L11" s="20">
        <f t="shared" si="3"/>
        <v>-825</v>
      </c>
      <c r="M11" s="31">
        <f>J11/$J$7</f>
        <v>0.22419724770642202</v>
      </c>
      <c r="N11" s="29">
        <f>N9-N10</f>
        <v>1418</v>
      </c>
      <c r="O11" s="22">
        <f t="shared" si="4"/>
        <v>-9.3350383631713552E-2</v>
      </c>
      <c r="P11" s="20">
        <f t="shared" si="5"/>
        <v>-146</v>
      </c>
      <c r="Q11" s="22">
        <f t="shared" si="6"/>
        <v>-0.63034410844629818</v>
      </c>
      <c r="R11" s="20">
        <f t="shared" si="7"/>
        <v>-2418</v>
      </c>
      <c r="S11" s="31">
        <f>N11/$N$7</f>
        <v>0.19763066202090593</v>
      </c>
      <c r="T11" s="31">
        <f>N11/$N$6</f>
        <v>9.5507509934666932E-2</v>
      </c>
      <c r="V11" s="29"/>
      <c r="W11" s="79"/>
      <c r="AE11" s="1" t="s">
        <v>179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180</v>
      </c>
    </row>
    <row r="13" spans="1:31" s="4" customFormat="1" x14ac:dyDescent="0.25">
      <c r="B13" s="170" t="s">
        <v>181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1" t="s">
        <v>183</v>
      </c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5" t="s">
        <v>171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172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173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174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175</v>
      </c>
    </row>
    <row r="44" spans="2:31" s="4" customFormat="1" hidden="1" x14ac:dyDescent="0.25">
      <c r="B44" s="236" t="s">
        <v>176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6" t="s">
        <v>178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180</v>
      </c>
    </row>
    <row r="47" spans="2:31" s="4" customFormat="1" hidden="1" x14ac:dyDescent="0.25">
      <c r="B47" s="270" t="s">
        <v>181</v>
      </c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304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171</v>
      </c>
      <c r="C124" s="226">
        <v>24221</v>
      </c>
      <c r="D124" s="226">
        <v>33444</v>
      </c>
      <c r="E124" s="226">
        <v>51485</v>
      </c>
      <c r="F124" s="226">
        <v>58157</v>
      </c>
      <c r="G124" s="227">
        <f t="shared" ref="G124:G129" si="8">F124/E124-1</f>
        <v>0.12959114305137409</v>
      </c>
      <c r="H124" s="226">
        <f t="shared" ref="H124:H129" si="9">F124-E124</f>
        <v>6672</v>
      </c>
      <c r="I124" s="227"/>
      <c r="J124" s="226">
        <v>57388</v>
      </c>
      <c r="K124" s="227"/>
      <c r="L124" s="227">
        <f t="shared" ref="L124:L129" si="10">J124/F124-1</f>
        <v>-1.3222827862510056E-2</v>
      </c>
      <c r="M124" s="226">
        <f t="shared" ref="M124:M129" si="11">J124-F124</f>
        <v>-769</v>
      </c>
      <c r="N124" s="227">
        <f t="shared" ref="N124:N129" si="12">J124/D124-1</f>
        <v>0.71594306901088389</v>
      </c>
      <c r="O124" s="226">
        <f t="shared" ref="O124:O129" si="13">J124-D124</f>
        <v>23944</v>
      </c>
      <c r="Z124" s="1"/>
      <c r="AE124"/>
    </row>
    <row r="125" spans="2:31" ht="18.75" x14ac:dyDescent="0.3">
      <c r="B125" s="225" t="s">
        <v>172</v>
      </c>
      <c r="C125" s="226">
        <v>16023</v>
      </c>
      <c r="D125" s="226">
        <v>21732</v>
      </c>
      <c r="E125" s="226">
        <v>33809</v>
      </c>
      <c r="F125" s="226">
        <v>37722</v>
      </c>
      <c r="G125" s="227">
        <f t="shared" si="8"/>
        <v>0.11573841284864983</v>
      </c>
      <c r="H125" s="226">
        <f t="shared" si="9"/>
        <v>3913</v>
      </c>
      <c r="I125" s="227">
        <f>F125/$F$7</f>
        <v>3.9441656210790463</v>
      </c>
      <c r="J125" s="226">
        <v>35821</v>
      </c>
      <c r="K125" s="227">
        <f>J125/$J$125</f>
        <v>1</v>
      </c>
      <c r="L125" s="227">
        <f t="shared" si="10"/>
        <v>-5.0394994963151474E-2</v>
      </c>
      <c r="M125" s="226">
        <f t="shared" si="11"/>
        <v>-1901</v>
      </c>
      <c r="N125" s="227">
        <f t="shared" si="12"/>
        <v>0.64830664457942211</v>
      </c>
      <c r="O125" s="226">
        <f t="shared" si="13"/>
        <v>14089</v>
      </c>
      <c r="Z125" s="1"/>
      <c r="AE125"/>
    </row>
    <row r="126" spans="2:31" ht="15.75" x14ac:dyDescent="0.25">
      <c r="B126" s="228" t="s">
        <v>100</v>
      </c>
      <c r="C126" s="229">
        <v>7339</v>
      </c>
      <c r="D126" s="229">
        <v>10731</v>
      </c>
      <c r="E126" s="229">
        <v>17520</v>
      </c>
      <c r="F126" s="229">
        <v>25698</v>
      </c>
      <c r="G126" s="230">
        <f t="shared" si="8"/>
        <v>0.46678082191780823</v>
      </c>
      <c r="H126" s="229">
        <f t="shared" si="9"/>
        <v>8178</v>
      </c>
      <c r="I126" s="230">
        <f>F126/$F$7</f>
        <v>2.6869510664993728</v>
      </c>
      <c r="J126" s="229">
        <v>23944</v>
      </c>
      <c r="K126" s="230">
        <f>J126/$J$125</f>
        <v>0.66843471706540858</v>
      </c>
      <c r="L126" s="230">
        <f t="shared" si="10"/>
        <v>-6.8254338859055186E-2</v>
      </c>
      <c r="M126" s="229">
        <f t="shared" si="11"/>
        <v>-1754</v>
      </c>
      <c r="N126" s="230">
        <f t="shared" si="12"/>
        <v>1.2312925170068025</v>
      </c>
      <c r="O126" s="229">
        <f t="shared" si="13"/>
        <v>13213</v>
      </c>
      <c r="Z126" s="1"/>
      <c r="AE126"/>
    </row>
    <row r="127" spans="2:31" x14ac:dyDescent="0.25">
      <c r="B127" s="231" t="s">
        <v>103</v>
      </c>
      <c r="C127" s="232">
        <v>8684</v>
      </c>
      <c r="D127" s="232">
        <v>11001</v>
      </c>
      <c r="E127" s="232">
        <v>16289</v>
      </c>
      <c r="F127" s="232">
        <v>12024</v>
      </c>
      <c r="G127" s="233">
        <f t="shared" si="8"/>
        <v>-0.261833138928111</v>
      </c>
      <c r="H127" s="234">
        <f t="shared" si="9"/>
        <v>-4265</v>
      </c>
      <c r="I127" s="235">
        <f>F127/$F$7</f>
        <v>1.2572145545796738</v>
      </c>
      <c r="J127" s="232">
        <v>11877</v>
      </c>
      <c r="K127" s="235">
        <f>J127/$J$125</f>
        <v>0.33156528293459142</v>
      </c>
      <c r="L127" s="233">
        <f t="shared" si="10"/>
        <v>-1.2225548902195627E-2</v>
      </c>
      <c r="M127" s="234">
        <f t="shared" si="11"/>
        <v>-147</v>
      </c>
      <c r="N127" s="233">
        <f t="shared" si="12"/>
        <v>7.962912462503402E-2</v>
      </c>
      <c r="O127" s="234">
        <f t="shared" si="13"/>
        <v>876</v>
      </c>
      <c r="Z127" s="1"/>
      <c r="AE127"/>
    </row>
    <row r="128" spans="2:31" x14ac:dyDescent="0.25">
      <c r="B128" s="236" t="s">
        <v>176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0.27854454203262236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36" t="s">
        <v>178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0.97867001254705144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181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ADC67-A810-4CDF-80B6-50378A44960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189</v>
      </c>
      <c r="C6" s="244">
        <v>7454</v>
      </c>
      <c r="D6" s="244">
        <v>2749</v>
      </c>
      <c r="E6" s="244">
        <v>6703</v>
      </c>
      <c r="F6" s="245">
        <f>E6/$E$6</f>
        <v>1</v>
      </c>
      <c r="G6" s="244">
        <v>9564</v>
      </c>
      <c r="H6" s="245">
        <f>G6/E6-1</f>
        <v>0.42682381023422344</v>
      </c>
      <c r="I6" s="244">
        <f>G6-E6</f>
        <v>2861</v>
      </c>
      <c r="J6" s="245">
        <f>G6/$G$6</f>
        <v>1</v>
      </c>
      <c r="K6" s="244">
        <v>6976</v>
      </c>
      <c r="L6" s="245">
        <f t="shared" ref="L6:L12" si="0">K6/G6-1</f>
        <v>-0.27059807611877873</v>
      </c>
      <c r="M6" s="244">
        <f t="shared" ref="M6:M12" si="1">K6-G6</f>
        <v>-2588</v>
      </c>
      <c r="N6" s="245">
        <f>K6/$K$6</f>
        <v>1</v>
      </c>
      <c r="O6" s="244">
        <v>7175</v>
      </c>
      <c r="P6" s="245">
        <f t="shared" ref="P6:P11" si="2">O6/K6-1</f>
        <v>2.8526376146789101E-2</v>
      </c>
      <c r="Q6" s="244">
        <f t="shared" ref="Q6:Q12" si="3">O6-K6</f>
        <v>199</v>
      </c>
      <c r="R6" s="245">
        <f>O6/C6-1</f>
        <v>-3.742956801717201E-2</v>
      </c>
      <c r="S6" s="244">
        <f>O6-C6</f>
        <v>-279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46" t="s">
        <v>190</v>
      </c>
      <c r="C7" s="247">
        <v>7454</v>
      </c>
      <c r="D7" s="247">
        <v>2749</v>
      </c>
      <c r="E7" s="247">
        <v>6703</v>
      </c>
      <c r="F7" s="248">
        <f t="shared" ref="F7:F12" si="4">E7/$E$6</f>
        <v>1</v>
      </c>
      <c r="G7" s="247">
        <v>9564</v>
      </c>
      <c r="H7" s="249">
        <f>G7/E7-1</f>
        <v>0.42682381023422344</v>
      </c>
      <c r="I7" s="250">
        <f>G7-E7</f>
        <v>2861</v>
      </c>
      <c r="J7" s="248">
        <f>G7/$G$6</f>
        <v>1</v>
      </c>
      <c r="K7" s="247">
        <v>6976</v>
      </c>
      <c r="L7" s="251">
        <f t="shared" si="0"/>
        <v>-0.27059807611877873</v>
      </c>
      <c r="M7" s="252">
        <f t="shared" si="1"/>
        <v>-2588</v>
      </c>
      <c r="N7" s="248">
        <f>K7/$K$6</f>
        <v>1</v>
      </c>
      <c r="O7" s="247">
        <v>7175</v>
      </c>
      <c r="P7" s="249">
        <f t="shared" si="2"/>
        <v>2.8526376146789101E-2</v>
      </c>
      <c r="Q7" s="250">
        <f t="shared" si="3"/>
        <v>199</v>
      </c>
      <c r="R7" s="249">
        <f t="shared" ref="R7:R10" si="5">O7/C7-1</f>
        <v>-3.742956801717201E-2</v>
      </c>
      <c r="S7" s="250">
        <f t="shared" ref="S7:S10" si="6">O7-C7</f>
        <v>-279</v>
      </c>
      <c r="T7" s="248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3">
        <v>2731</v>
      </c>
      <c r="D8" s="253">
        <v>0</v>
      </c>
      <c r="E8" s="253">
        <v>0</v>
      </c>
      <c r="F8" s="254">
        <f t="shared" si="4"/>
        <v>0</v>
      </c>
      <c r="G8" s="253">
        <v>1469</v>
      </c>
      <c r="H8" s="255" t="str">
        <f>IFERROR(G8/E8-1,"-")</f>
        <v>-</v>
      </c>
      <c r="I8" s="256">
        <f t="shared" ref="I8:I12" si="7">G8-E8</f>
        <v>1469</v>
      </c>
      <c r="J8" s="254">
        <f t="shared" ref="J8:J12" si="8">G8/$G$6</f>
        <v>0.15359682141363445</v>
      </c>
      <c r="K8" s="253">
        <v>1517</v>
      </c>
      <c r="L8" s="257">
        <f>IFERROR(K8/G8-1,"-")</f>
        <v>3.2675289312457556E-2</v>
      </c>
      <c r="M8" s="258">
        <f>IF(G8=0,"nd",K8-G8)</f>
        <v>48</v>
      </c>
      <c r="N8" s="259">
        <f t="shared" ref="N8:N12" si="9">K8/$K$6</f>
        <v>0.21745986238532111</v>
      </c>
      <c r="O8" s="253">
        <v>1578</v>
      </c>
      <c r="P8" s="257">
        <f>IFERROR(O8/K8-1,"-")</f>
        <v>4.0210942649967052E-2</v>
      </c>
      <c r="Q8" s="260">
        <f t="shared" si="3"/>
        <v>61</v>
      </c>
      <c r="R8" s="257">
        <f>IFERROR(O8/C8-1,"-")</f>
        <v>-0.42218967411204689</v>
      </c>
      <c r="S8" s="260">
        <f t="shared" si="6"/>
        <v>-1153</v>
      </c>
      <c r="T8" s="259">
        <f t="shared" ref="T8:T12" si="10">O8/$O$6</f>
        <v>0.21993031358885018</v>
      </c>
      <c r="V8" s="29"/>
      <c r="W8" s="79"/>
      <c r="AE8" s="1"/>
    </row>
    <row r="9" spans="1:31" s="4" customFormat="1" x14ac:dyDescent="0.25">
      <c r="B9" s="97" t="s">
        <v>61</v>
      </c>
      <c r="C9" s="253">
        <v>4723</v>
      </c>
      <c r="D9" s="253">
        <v>0</v>
      </c>
      <c r="E9" s="253">
        <v>0</v>
      </c>
      <c r="F9" s="259">
        <f t="shared" si="4"/>
        <v>0</v>
      </c>
      <c r="G9" s="253">
        <v>8095</v>
      </c>
      <c r="H9" s="255" t="str">
        <f>IFERROR(G9/E9-1,"-")</f>
        <v>-</v>
      </c>
      <c r="I9" s="260">
        <f t="shared" si="7"/>
        <v>8095</v>
      </c>
      <c r="J9" s="259">
        <f t="shared" si="8"/>
        <v>0.84640317858636549</v>
      </c>
      <c r="K9" s="253">
        <v>5459</v>
      </c>
      <c r="L9" s="257">
        <f>IFERROR(K9/G9-1,"-")</f>
        <v>-0.32563310685608404</v>
      </c>
      <c r="M9" s="258">
        <f>IF(G9=0,"nd",K9-G9)</f>
        <v>-2636</v>
      </c>
      <c r="N9" s="259">
        <f t="shared" si="9"/>
        <v>0.78254013761467889</v>
      </c>
      <c r="O9" s="253">
        <v>5597</v>
      </c>
      <c r="P9" s="257">
        <f t="shared" si="2"/>
        <v>2.5279355193258857E-2</v>
      </c>
      <c r="Q9" s="260">
        <f t="shared" si="3"/>
        <v>138</v>
      </c>
      <c r="R9" s="261">
        <f t="shared" si="5"/>
        <v>0.18505187380901966</v>
      </c>
      <c r="S9" s="260">
        <f t="shared" si="6"/>
        <v>874</v>
      </c>
      <c r="T9" s="259">
        <f t="shared" si="10"/>
        <v>0.78006968641114982</v>
      </c>
      <c r="V9" s="29"/>
      <c r="W9" s="79"/>
      <c r="AE9" s="1"/>
    </row>
    <row r="10" spans="1:31" s="4" customFormat="1" x14ac:dyDescent="0.25">
      <c r="B10" s="246" t="s">
        <v>191</v>
      </c>
      <c r="C10" s="262" t="e">
        <v>#REF!</v>
      </c>
      <c r="D10" s="262" t="e">
        <v>#REF!</v>
      </c>
      <c r="E10" s="262" t="e">
        <v>#REF!</v>
      </c>
      <c r="F10" s="263" t="str">
        <f>IFERROR(E10/$E$6,"-")</f>
        <v>-</v>
      </c>
      <c r="G10" s="262" t="e">
        <v>#REF!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e">
        <v>#REF!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e">
        <v>#REF!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#REF!</v>
      </c>
      <c r="S10" s="252" t="e">
        <f t="shared" si="6"/>
        <v>#REF!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7.175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1" t="s">
        <v>183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5" t="s">
        <v>171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172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173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174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175</v>
      </c>
    </row>
    <row r="45" spans="2:31" s="4" customFormat="1" hidden="1" x14ac:dyDescent="0.25">
      <c r="B45" s="236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6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180</v>
      </c>
    </row>
    <row r="48" spans="2:31" s="4" customFormat="1" hidden="1" x14ac:dyDescent="0.25">
      <c r="B48" s="270" t="s">
        <v>181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189</v>
      </c>
      <c r="C134" s="244">
        <v>7454</v>
      </c>
      <c r="D134" s="229">
        <v>10731</v>
      </c>
      <c r="E134" s="229">
        <v>17520</v>
      </c>
      <c r="F134" s="229">
        <v>25698</v>
      </c>
      <c r="G134" s="230">
        <f>F134/E134-1</f>
        <v>0.46678082191780823</v>
      </c>
      <c r="H134" s="229">
        <f>F134-E134</f>
        <v>8178</v>
      </c>
      <c r="I134" s="230">
        <f>F134/F$134</f>
        <v>1</v>
      </c>
      <c r="J134" s="229">
        <v>23944</v>
      </c>
      <c r="K134" s="230">
        <f>J134/J$134</f>
        <v>1</v>
      </c>
      <c r="L134" s="230">
        <f>J134/F134-1</f>
        <v>-6.8254338859055186E-2</v>
      </c>
      <c r="M134" s="229">
        <f>J134-F134</f>
        <v>-1754</v>
      </c>
      <c r="N134" s="230">
        <f>J134/D134-1</f>
        <v>1.2312925170068025</v>
      </c>
      <c r="O134" s="229">
        <f>J134-D134</f>
        <v>13213</v>
      </c>
      <c r="Q134" s="29"/>
      <c r="R134" s="79"/>
      <c r="Z134" s="1" t="s">
        <v>173</v>
      </c>
      <c r="AE134"/>
    </row>
    <row r="135" spans="1:31" s="4" customFormat="1" x14ac:dyDescent="0.25">
      <c r="B135" s="246" t="s">
        <v>190</v>
      </c>
      <c r="C135" s="247">
        <v>7454</v>
      </c>
      <c r="D135" s="247">
        <v>10731</v>
      </c>
      <c r="E135" s="247">
        <v>17520</v>
      </c>
      <c r="F135" s="247">
        <v>25698</v>
      </c>
      <c r="G135" s="251">
        <f>IFERROR(F135/E135-1,"-")</f>
        <v>0.46678082191780823</v>
      </c>
      <c r="H135" s="247">
        <f t="shared" ref="H135:H138" si="14">F135-E135</f>
        <v>8178</v>
      </c>
      <c r="I135" s="249">
        <f>F135/F$134</f>
        <v>1</v>
      </c>
      <c r="J135" s="247">
        <v>23944</v>
      </c>
      <c r="K135" s="248">
        <f t="shared" ref="K135:K138" si="15">J135/J$134</f>
        <v>1</v>
      </c>
      <c r="L135" s="249">
        <f t="shared" ref="L135:L138" si="16">J135/F135-1</f>
        <v>-6.8254338859055186E-2</v>
      </c>
      <c r="M135" s="250">
        <f t="shared" ref="M135:M138" si="17">J135-F135</f>
        <v>-1754</v>
      </c>
      <c r="N135" s="248">
        <f t="shared" ref="N135:N138" si="18">J135/D135-1</f>
        <v>1.2312925170068025</v>
      </c>
      <c r="O135" s="247">
        <f t="shared" ref="O135:O138" si="19">J135-D135</f>
        <v>13213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3">
        <v>2731</v>
      </c>
      <c r="D136" s="253">
        <v>0</v>
      </c>
      <c r="E136" s="253">
        <v>1009</v>
      </c>
      <c r="F136" s="253">
        <v>1532</v>
      </c>
      <c r="G136" s="257">
        <f t="shared" ref="G136:G138" si="20">IFERROR(F136/E136-1,"-")</f>
        <v>0.51833498513379594</v>
      </c>
      <c r="H136" s="253">
        <f t="shared" si="14"/>
        <v>523</v>
      </c>
      <c r="I136" s="261">
        <f t="shared" ref="I136:I138" si="21">F136/F$134</f>
        <v>5.9615534282823568E-2</v>
      </c>
      <c r="J136" s="253">
        <v>1540</v>
      </c>
      <c r="K136" s="259">
        <f t="shared" si="15"/>
        <v>6.4316739057801539E-2</v>
      </c>
      <c r="L136" s="261">
        <f t="shared" si="16"/>
        <v>5.2219321148825326E-3</v>
      </c>
      <c r="M136" s="260">
        <f t="shared" si="17"/>
        <v>8</v>
      </c>
      <c r="N136" s="259" t="e">
        <f t="shared" si="18"/>
        <v>#DIV/0!</v>
      </c>
      <c r="O136" s="253">
        <f t="shared" si="19"/>
        <v>1540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16511</v>
      </c>
      <c r="F137" s="253">
        <v>24166</v>
      </c>
      <c r="G137" s="255">
        <f t="shared" si="20"/>
        <v>0.46363030706801522</v>
      </c>
      <c r="H137" s="253">
        <f t="shared" si="14"/>
        <v>7655</v>
      </c>
      <c r="I137" s="265">
        <f t="shared" si="21"/>
        <v>0.94038446571717649</v>
      </c>
      <c r="J137" s="253">
        <v>22404</v>
      </c>
      <c r="K137" s="259">
        <f t="shared" si="15"/>
        <v>0.93568326094219845</v>
      </c>
      <c r="L137" s="261">
        <f t="shared" si="16"/>
        <v>-7.2912356202929685E-2</v>
      </c>
      <c r="M137" s="260">
        <f t="shared" si="17"/>
        <v>-1762</v>
      </c>
      <c r="N137" s="259" t="e">
        <f t="shared" si="18"/>
        <v>#DIV/0!</v>
      </c>
      <c r="O137" s="253">
        <f t="shared" si="19"/>
        <v>22404</v>
      </c>
      <c r="Q137" s="29"/>
      <c r="R137" s="79"/>
      <c r="Z137" s="1"/>
    </row>
    <row r="138" spans="1:31" s="4" customFormat="1" x14ac:dyDescent="0.25">
      <c r="B138" s="246" t="s">
        <v>191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180</v>
      </c>
    </row>
    <row r="140" spans="1:31" s="4" customFormat="1" ht="32.25" customHeight="1" x14ac:dyDescent="0.25">
      <c r="B140" s="309" t="s">
        <v>194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B04F-C307-4678-84DF-EA7154FE2BE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195</v>
      </c>
      <c r="C6" s="244">
        <v>3215</v>
      </c>
      <c r="D6" s="244">
        <v>1141</v>
      </c>
      <c r="E6" s="244">
        <v>3469</v>
      </c>
      <c r="F6" s="245">
        <f>E6/$E$6</f>
        <v>1</v>
      </c>
      <c r="G6" s="244">
        <v>6963</v>
      </c>
      <c r="H6" s="245">
        <f>G6/E6-1</f>
        <v>1.0072066878062844</v>
      </c>
      <c r="I6" s="244">
        <f>G6-E6</f>
        <v>3494</v>
      </c>
      <c r="J6" s="245">
        <f>G6/$G$6</f>
        <v>1</v>
      </c>
      <c r="K6" s="244">
        <v>5180</v>
      </c>
      <c r="L6" s="245">
        <f t="shared" ref="L6:L12" si="0">K6/G6-1</f>
        <v>-0.25606778687347409</v>
      </c>
      <c r="M6" s="244">
        <f t="shared" ref="M6:M12" si="1">K6-G6</f>
        <v>-1783</v>
      </c>
      <c r="N6" s="245">
        <f>K6/$K$6</f>
        <v>1</v>
      </c>
      <c r="O6" s="244">
        <v>5050</v>
      </c>
      <c r="P6" s="245">
        <f t="shared" ref="P6:P11" si="2">O6/K6-1</f>
        <v>-2.5096525096525046E-2</v>
      </c>
      <c r="Q6" s="244">
        <f t="shared" ref="Q6:Q12" si="3">O6-K6</f>
        <v>-130</v>
      </c>
      <c r="R6" s="245">
        <f>O6/C6-1</f>
        <v>0.57076205287713844</v>
      </c>
      <c r="S6" s="244">
        <f>O6-C6</f>
        <v>1835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46" t="s">
        <v>190</v>
      </c>
      <c r="C7" s="247">
        <v>3215</v>
      </c>
      <c r="D7" s="247">
        <v>1141</v>
      </c>
      <c r="E7" s="247">
        <v>3469</v>
      </c>
      <c r="F7" s="248">
        <f t="shared" ref="F7:F12" si="4">E7/$E$6</f>
        <v>1</v>
      </c>
      <c r="G7" s="247">
        <v>6963</v>
      </c>
      <c r="H7" s="249">
        <f>G7/E7-1</f>
        <v>1.0072066878062844</v>
      </c>
      <c r="I7" s="250">
        <f>G7-E7</f>
        <v>3494</v>
      </c>
      <c r="J7" s="248">
        <f>G7/$G$6</f>
        <v>1</v>
      </c>
      <c r="K7" s="247">
        <v>5180</v>
      </c>
      <c r="L7" s="251">
        <f t="shared" si="0"/>
        <v>-0.25606778687347409</v>
      </c>
      <c r="M7" s="252">
        <f t="shared" si="1"/>
        <v>-1783</v>
      </c>
      <c r="N7" s="248">
        <f>K7/$K$6</f>
        <v>1</v>
      </c>
      <c r="O7" s="247">
        <v>5050</v>
      </c>
      <c r="P7" s="249">
        <f t="shared" si="2"/>
        <v>-2.5096525096525046E-2</v>
      </c>
      <c r="Q7" s="250">
        <f t="shared" si="3"/>
        <v>-130</v>
      </c>
      <c r="R7" s="249">
        <f t="shared" ref="R7:R10" si="5">O7/C7-1</f>
        <v>0.57076205287713844</v>
      </c>
      <c r="S7" s="250">
        <f t="shared" ref="S7:S10" si="6">O7-C7</f>
        <v>1835</v>
      </c>
      <c r="T7" s="248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3">
        <v>668</v>
      </c>
      <c r="D8" s="253">
        <v>0</v>
      </c>
      <c r="E8" s="253">
        <v>0</v>
      </c>
      <c r="F8" s="254">
        <f t="shared" si="4"/>
        <v>0</v>
      </c>
      <c r="G8" s="253">
        <v>459</v>
      </c>
      <c r="H8" s="255" t="str">
        <f>IFERROR(G8/E8-1,"-")</f>
        <v>-</v>
      </c>
      <c r="I8" s="256">
        <f t="shared" ref="I8:I12" si="7">G8-E8</f>
        <v>459</v>
      </c>
      <c r="J8" s="254">
        <f t="shared" ref="J8:J12" si="8">G8/$G$6</f>
        <v>6.5919862128392931E-2</v>
      </c>
      <c r="K8" s="253">
        <v>469</v>
      </c>
      <c r="L8" s="257">
        <f>IFERROR(K8/G8-1,"-")</f>
        <v>2.1786492374727739E-2</v>
      </c>
      <c r="M8" s="258">
        <f>IF(G8=0,"nd",K8-G8)</f>
        <v>10</v>
      </c>
      <c r="N8" s="259">
        <f t="shared" ref="N8:N12" si="9">K8/$K$6</f>
        <v>9.0540540540540546E-2</v>
      </c>
      <c r="O8" s="253">
        <v>447</v>
      </c>
      <c r="P8" s="257">
        <f>IFERROR(O8/K8-1,"-")</f>
        <v>-4.6908315565031944E-2</v>
      </c>
      <c r="Q8" s="260">
        <f t="shared" si="3"/>
        <v>-22</v>
      </c>
      <c r="R8" s="257">
        <f>IFERROR(O8/C8-1,"-")</f>
        <v>-0.33083832335329344</v>
      </c>
      <c r="S8" s="260">
        <f t="shared" si="6"/>
        <v>-221</v>
      </c>
      <c r="T8" s="259">
        <f t="shared" ref="T8:T12" si="10">O8/$O$6</f>
        <v>8.851485148514851E-2</v>
      </c>
      <c r="V8" s="29"/>
      <c r="W8" s="79"/>
      <c r="AE8" s="1"/>
    </row>
    <row r="9" spans="1:31" s="4" customFormat="1" x14ac:dyDescent="0.25">
      <c r="B9" s="97" t="s">
        <v>61</v>
      </c>
      <c r="C9" s="253">
        <v>2547</v>
      </c>
      <c r="D9" s="253">
        <v>0</v>
      </c>
      <c r="E9" s="253">
        <v>0</v>
      </c>
      <c r="F9" s="259">
        <f t="shared" si="4"/>
        <v>0</v>
      </c>
      <c r="G9" s="253">
        <v>6504</v>
      </c>
      <c r="H9" s="255" t="str">
        <f>IFERROR(G9/E9-1,"-")</f>
        <v>-</v>
      </c>
      <c r="I9" s="260">
        <f t="shared" si="7"/>
        <v>6504</v>
      </c>
      <c r="J9" s="259">
        <f t="shared" si="8"/>
        <v>0.93408013787160704</v>
      </c>
      <c r="K9" s="253">
        <v>4711</v>
      </c>
      <c r="L9" s="257">
        <f>IFERROR(K9/G9-1,"-")</f>
        <v>-0.27567650676506761</v>
      </c>
      <c r="M9" s="258">
        <f>IF(G9=0,"nd",K9-G9)</f>
        <v>-1793</v>
      </c>
      <c r="N9" s="259">
        <f t="shared" si="9"/>
        <v>0.9094594594594595</v>
      </c>
      <c r="O9" s="253">
        <v>4603</v>
      </c>
      <c r="P9" s="257">
        <f t="shared" si="2"/>
        <v>-2.2925068987476149E-2</v>
      </c>
      <c r="Q9" s="260">
        <f t="shared" si="3"/>
        <v>-108</v>
      </c>
      <c r="R9" s="261">
        <f t="shared" si="5"/>
        <v>0.80722418531605822</v>
      </c>
      <c r="S9" s="260">
        <f t="shared" si="6"/>
        <v>2056</v>
      </c>
      <c r="T9" s="259">
        <f t="shared" si="10"/>
        <v>0.91148514851485152</v>
      </c>
      <c r="V9" s="29"/>
      <c r="W9" s="79"/>
      <c r="AE9" s="1"/>
    </row>
    <row r="10" spans="1:31" s="4" customFormat="1" x14ac:dyDescent="0.25">
      <c r="B10" s="246" t="s">
        <v>191</v>
      </c>
      <c r="C10" s="262" t="s">
        <v>227</v>
      </c>
      <c r="D10" s="262" t="s">
        <v>227</v>
      </c>
      <c r="E10" s="262" t="s">
        <v>227</v>
      </c>
      <c r="F10" s="263" t="str">
        <f>IFERROR(E10/$E$6,"-")</f>
        <v>-</v>
      </c>
      <c r="G10" s="262" t="s">
        <v>227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s">
        <v>227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s">
        <v>227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#VALUE!</v>
      </c>
      <c r="S10" s="252" t="e">
        <f t="shared" si="6"/>
        <v>#VALUE!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5.050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1" t="s">
        <v>183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5" t="s">
        <v>171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172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173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174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175</v>
      </c>
    </row>
    <row r="45" spans="2:31" s="4" customFormat="1" hidden="1" x14ac:dyDescent="0.25">
      <c r="B45" s="236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6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180</v>
      </c>
    </row>
    <row r="48" spans="2:31" s="4" customFormat="1" hidden="1" x14ac:dyDescent="0.25">
      <c r="B48" s="270" t="s">
        <v>181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195</v>
      </c>
      <c r="C134" s="229">
        <v>7339</v>
      </c>
      <c r="D134" s="229">
        <v>10731</v>
      </c>
      <c r="E134" s="229">
        <v>17520</v>
      </c>
      <c r="F134" s="229">
        <v>25698</v>
      </c>
      <c r="G134" s="230">
        <f>F134/E134-1</f>
        <v>0.46678082191780823</v>
      </c>
      <c r="H134" s="229">
        <f>F134-E134</f>
        <v>8178</v>
      </c>
      <c r="I134" s="230">
        <f>F134/F$134</f>
        <v>1</v>
      </c>
      <c r="J134" s="229">
        <v>23944</v>
      </c>
      <c r="K134" s="230">
        <f>J134/J$134</f>
        <v>1</v>
      </c>
      <c r="L134" s="230">
        <f>J134/F134-1</f>
        <v>-6.8254338859055186E-2</v>
      </c>
      <c r="M134" s="229">
        <f>J134-F134</f>
        <v>-1754</v>
      </c>
      <c r="N134" s="230">
        <f>J134/D134-1</f>
        <v>1.2312925170068025</v>
      </c>
      <c r="O134" s="229">
        <f>J134-D134</f>
        <v>13213</v>
      </c>
      <c r="Q134" s="29"/>
      <c r="R134" s="79"/>
      <c r="Z134" s="1" t="s">
        <v>173</v>
      </c>
      <c r="AE134"/>
    </row>
    <row r="135" spans="1:31" s="4" customFormat="1" x14ac:dyDescent="0.25">
      <c r="B135" s="246" t="s">
        <v>190</v>
      </c>
      <c r="C135" s="247">
        <v>7339</v>
      </c>
      <c r="D135" s="247">
        <v>10731</v>
      </c>
      <c r="E135" s="247">
        <v>17520</v>
      </c>
      <c r="F135" s="247">
        <v>25698</v>
      </c>
      <c r="G135" s="251">
        <f>IFERROR(F135/E135-1,"-")</f>
        <v>0.46678082191780823</v>
      </c>
      <c r="H135" s="247">
        <f t="shared" ref="H135:H138" si="14">F135-E135</f>
        <v>8178</v>
      </c>
      <c r="I135" s="249">
        <f>F135/F$134</f>
        <v>1</v>
      </c>
      <c r="J135" s="247">
        <v>23944</v>
      </c>
      <c r="K135" s="248">
        <f t="shared" ref="K135:K138" si="15">J135/J$134</f>
        <v>1</v>
      </c>
      <c r="L135" s="249">
        <f t="shared" ref="L135:L138" si="16">J135/F135-1</f>
        <v>-6.8254338859055186E-2</v>
      </c>
      <c r="M135" s="250">
        <f t="shared" ref="M135:M138" si="17">J135-F135</f>
        <v>-1754</v>
      </c>
      <c r="N135" s="248">
        <f t="shared" ref="N135:N138" si="18">J135/D135-1</f>
        <v>1.2312925170068025</v>
      </c>
      <c r="O135" s="247">
        <f t="shared" ref="O135:O138" si="19">J135-D135</f>
        <v>13213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1009</v>
      </c>
      <c r="F136" s="253">
        <v>1532</v>
      </c>
      <c r="G136" s="257">
        <f t="shared" ref="G136:G138" si="20">IFERROR(F136/E136-1,"-")</f>
        <v>0.51833498513379594</v>
      </c>
      <c r="H136" s="253">
        <f t="shared" si="14"/>
        <v>523</v>
      </c>
      <c r="I136" s="261">
        <f t="shared" ref="I136:I138" si="21">F136/F$134</f>
        <v>5.9615534282823568E-2</v>
      </c>
      <c r="J136" s="253">
        <v>1540</v>
      </c>
      <c r="K136" s="259">
        <f t="shared" si="15"/>
        <v>6.4316739057801539E-2</v>
      </c>
      <c r="L136" s="261">
        <f t="shared" si="16"/>
        <v>5.2219321148825326E-3</v>
      </c>
      <c r="M136" s="260">
        <f t="shared" si="17"/>
        <v>8</v>
      </c>
      <c r="N136" s="259" t="e">
        <f t="shared" si="18"/>
        <v>#DIV/0!</v>
      </c>
      <c r="O136" s="253">
        <f t="shared" si="19"/>
        <v>1540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16511</v>
      </c>
      <c r="F137" s="253">
        <v>24166</v>
      </c>
      <c r="G137" s="255">
        <f t="shared" si="20"/>
        <v>0.46363030706801522</v>
      </c>
      <c r="H137" s="253">
        <f t="shared" si="14"/>
        <v>7655</v>
      </c>
      <c r="I137" s="265">
        <f t="shared" si="21"/>
        <v>0.94038446571717649</v>
      </c>
      <c r="J137" s="253">
        <v>22404</v>
      </c>
      <c r="K137" s="259">
        <f t="shared" si="15"/>
        <v>0.93568326094219845</v>
      </c>
      <c r="L137" s="261">
        <f t="shared" si="16"/>
        <v>-7.2912356202929685E-2</v>
      </c>
      <c r="M137" s="260">
        <f t="shared" si="17"/>
        <v>-1762</v>
      </c>
      <c r="N137" s="259" t="e">
        <f t="shared" si="18"/>
        <v>#DIV/0!</v>
      </c>
      <c r="O137" s="253">
        <f t="shared" si="19"/>
        <v>22404</v>
      </c>
      <c r="Q137" s="29"/>
      <c r="R137" s="79"/>
      <c r="Z137" s="1"/>
    </row>
    <row r="138" spans="1:31" s="4" customFormat="1" x14ac:dyDescent="0.25">
      <c r="B138" s="246" t="s">
        <v>191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180</v>
      </c>
    </row>
    <row r="140" spans="1:31" s="4" customFormat="1" ht="32.25" customHeight="1" x14ac:dyDescent="0.25">
      <c r="B140" s="309" t="s">
        <v>194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C5B3-6A87-40B3-A636-96499DA67895}">
  <sheetPr>
    <tabColor rgb="FF336600"/>
  </sheetPr>
  <dimension ref="A3:A23"/>
  <sheetViews>
    <sheetView showGridLines="0" workbookViewId="0">
      <selection activeCell="D29" sqref="D29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70B73-B206-499D-93CC-8AF11812F23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197</v>
      </c>
      <c r="C6" s="244">
        <v>4239</v>
      </c>
      <c r="D6" s="244">
        <v>1608</v>
      </c>
      <c r="E6" s="244">
        <v>3234</v>
      </c>
      <c r="F6" s="245">
        <f>E6/$E$6</f>
        <v>1</v>
      </c>
      <c r="G6" s="244">
        <v>2601</v>
      </c>
      <c r="H6" s="245">
        <f>G6/E6-1</f>
        <v>-0.19573283858998147</v>
      </c>
      <c r="I6" s="244">
        <f>G6-E6</f>
        <v>-633</v>
      </c>
      <c r="J6" s="245">
        <f>G6/$G$6</f>
        <v>1</v>
      </c>
      <c r="K6" s="244">
        <v>1796</v>
      </c>
      <c r="L6" s="245">
        <f t="shared" ref="L6:L12" si="0">K6/G6-1</f>
        <v>-0.30949634755863131</v>
      </c>
      <c r="M6" s="244">
        <f t="shared" ref="M6:M12" si="1">K6-G6</f>
        <v>-805</v>
      </c>
      <c r="N6" s="245">
        <f>K6/$K$6</f>
        <v>1</v>
      </c>
      <c r="O6" s="244">
        <v>2125</v>
      </c>
      <c r="P6" s="245">
        <f t="shared" ref="P6:P11" si="2">O6/K6-1</f>
        <v>0.18318485523385308</v>
      </c>
      <c r="Q6" s="244">
        <f t="shared" ref="Q6:Q12" si="3">O6-K6</f>
        <v>329</v>
      </c>
      <c r="R6" s="245">
        <f>O6/C6-1</f>
        <v>-0.4987025241802312</v>
      </c>
      <c r="S6" s="244">
        <f>O6-C6</f>
        <v>-2114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46" t="s">
        <v>190</v>
      </c>
      <c r="C7" s="247">
        <v>4239</v>
      </c>
      <c r="D7" s="247">
        <v>1608</v>
      </c>
      <c r="E7" s="247">
        <v>3234</v>
      </c>
      <c r="F7" s="248">
        <f t="shared" ref="F7:F12" si="4">E7/$E$6</f>
        <v>1</v>
      </c>
      <c r="G7" s="247">
        <v>2601</v>
      </c>
      <c r="H7" s="249">
        <f>G7/E7-1</f>
        <v>-0.19573283858998147</v>
      </c>
      <c r="I7" s="250">
        <f>G7-E7</f>
        <v>-633</v>
      </c>
      <c r="J7" s="248">
        <f>G7/$G$6</f>
        <v>1</v>
      </c>
      <c r="K7" s="247">
        <v>1796</v>
      </c>
      <c r="L7" s="251">
        <f t="shared" si="0"/>
        <v>-0.30949634755863131</v>
      </c>
      <c r="M7" s="252">
        <f t="shared" si="1"/>
        <v>-805</v>
      </c>
      <c r="N7" s="248">
        <f>K7/$K$6</f>
        <v>1</v>
      </c>
      <c r="O7" s="247">
        <v>2125</v>
      </c>
      <c r="P7" s="249">
        <f t="shared" si="2"/>
        <v>0.18318485523385308</v>
      </c>
      <c r="Q7" s="250">
        <f t="shared" si="3"/>
        <v>329</v>
      </c>
      <c r="R7" s="249">
        <f t="shared" ref="R7:R10" si="5">O7/C7-1</f>
        <v>-0.4987025241802312</v>
      </c>
      <c r="S7" s="250">
        <f t="shared" ref="S7:S10" si="6">O7-C7</f>
        <v>-2114</v>
      </c>
      <c r="T7" s="248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3">
        <v>2063</v>
      </c>
      <c r="D8" s="253">
        <v>0</v>
      </c>
      <c r="E8" s="253">
        <v>0</v>
      </c>
      <c r="F8" s="254">
        <f t="shared" si="4"/>
        <v>0</v>
      </c>
      <c r="G8" s="253">
        <v>1010</v>
      </c>
      <c r="H8" s="255" t="str">
        <f>IFERROR(G8/E8-1,"-")</f>
        <v>-</v>
      </c>
      <c r="I8" s="256">
        <f t="shared" ref="I8:I12" si="7">G8-E8</f>
        <v>1010</v>
      </c>
      <c r="J8" s="254">
        <f t="shared" ref="J8:J12" si="8">G8/$G$6</f>
        <v>0.38831218762014608</v>
      </c>
      <c r="K8" s="253">
        <v>1048</v>
      </c>
      <c r="L8" s="257">
        <f>IFERROR(K8/G8-1,"-")</f>
        <v>3.7623762376237657E-2</v>
      </c>
      <c r="M8" s="258">
        <f>IF(G8=0,"nd",K8-G8)</f>
        <v>38</v>
      </c>
      <c r="N8" s="259">
        <f t="shared" ref="N8:N12" si="9">K8/$K$6</f>
        <v>0.5835189309576837</v>
      </c>
      <c r="O8" s="253">
        <v>1131</v>
      </c>
      <c r="P8" s="257">
        <f>IFERROR(O8/K8-1,"-")</f>
        <v>7.9198473282442672E-2</v>
      </c>
      <c r="Q8" s="260">
        <f t="shared" si="3"/>
        <v>83</v>
      </c>
      <c r="R8" s="257">
        <f>IFERROR(O8/C8-1,"-")</f>
        <v>-0.45176926805622875</v>
      </c>
      <c r="S8" s="260">
        <f t="shared" si="6"/>
        <v>-932</v>
      </c>
      <c r="T8" s="259">
        <f t="shared" ref="T8:T12" si="10">O8/$O$6</f>
        <v>0.53223529411764703</v>
      </c>
      <c r="V8" s="29"/>
      <c r="W8" s="79"/>
      <c r="AE8" s="1"/>
    </row>
    <row r="9" spans="1:31" s="4" customFormat="1" x14ac:dyDescent="0.25">
      <c r="B9" s="97" t="s">
        <v>61</v>
      </c>
      <c r="C9" s="253">
        <v>2176</v>
      </c>
      <c r="D9" s="253">
        <v>0</v>
      </c>
      <c r="E9" s="253">
        <v>0</v>
      </c>
      <c r="F9" s="259">
        <f t="shared" si="4"/>
        <v>0</v>
      </c>
      <c r="G9" s="253">
        <v>1591</v>
      </c>
      <c r="H9" s="255" t="str">
        <f>IFERROR(G9/E9-1,"-")</f>
        <v>-</v>
      </c>
      <c r="I9" s="260">
        <f t="shared" si="7"/>
        <v>1591</v>
      </c>
      <c r="J9" s="259">
        <f t="shared" si="8"/>
        <v>0.61168781237985392</v>
      </c>
      <c r="K9" s="253">
        <v>748</v>
      </c>
      <c r="L9" s="257">
        <f>IFERROR(K9/G9-1,"-")</f>
        <v>-0.52985543683218106</v>
      </c>
      <c r="M9" s="258">
        <f>IF(G9=0,"nd",K9-G9)</f>
        <v>-843</v>
      </c>
      <c r="N9" s="259">
        <f t="shared" si="9"/>
        <v>0.41648106904231624</v>
      </c>
      <c r="O9" s="253">
        <v>994</v>
      </c>
      <c r="P9" s="257">
        <f t="shared" si="2"/>
        <v>0.32887700534759357</v>
      </c>
      <c r="Q9" s="260">
        <f t="shared" si="3"/>
        <v>246</v>
      </c>
      <c r="R9" s="261">
        <f t="shared" si="5"/>
        <v>-0.54319852941176472</v>
      </c>
      <c r="S9" s="260">
        <f t="shared" si="6"/>
        <v>-1182</v>
      </c>
      <c r="T9" s="259">
        <f t="shared" si="10"/>
        <v>0.46776470588235292</v>
      </c>
      <c r="V9" s="29"/>
      <c r="W9" s="79"/>
      <c r="AE9" s="1"/>
    </row>
    <row r="10" spans="1:31" s="4" customFormat="1" x14ac:dyDescent="0.25">
      <c r="B10" s="246" t="s">
        <v>191</v>
      </c>
      <c r="C10" s="262" t="s">
        <v>227</v>
      </c>
      <c r="D10" s="262" t="s">
        <v>227</v>
      </c>
      <c r="E10" s="262" t="s">
        <v>227</v>
      </c>
      <c r="F10" s="263" t="str">
        <f>IFERROR(E10/$E$6,"-")</f>
        <v>-</v>
      </c>
      <c r="G10" s="262" t="s">
        <v>227</v>
      </c>
      <c r="H10" s="251" t="str">
        <f>IFERROR(G10/E10-1,"-")</f>
        <v>-</v>
      </c>
      <c r="I10" s="252" t="str">
        <f>IFERROR(G10-E10,"-")</f>
        <v>-</v>
      </c>
      <c r="J10" s="263" t="str">
        <f>IFERROR(G10/$G$6,"-")</f>
        <v>-</v>
      </c>
      <c r="K10" s="262" t="s">
        <v>227</v>
      </c>
      <c r="L10" s="251" t="str">
        <f>IFERROR(K10/G10-1,"-")</f>
        <v>-</v>
      </c>
      <c r="M10" s="252" t="str">
        <f>IFERROR(K10-G10,"-")</f>
        <v>-</v>
      </c>
      <c r="N10" s="263" t="str">
        <f>IFERROR(K10/$K$6,"-")</f>
        <v>-</v>
      </c>
      <c r="O10" s="262" t="s">
        <v>227</v>
      </c>
      <c r="P10" s="251" t="str">
        <f>IFERROR(O10/K10-1,"-")</f>
        <v>-</v>
      </c>
      <c r="Q10" s="252" t="str">
        <f>IFERROR(O10-K10,"-")</f>
        <v>-</v>
      </c>
      <c r="R10" s="251" t="e">
        <f t="shared" si="5"/>
        <v>#VALUE!</v>
      </c>
      <c r="S10" s="252" t="e">
        <f t="shared" si="6"/>
        <v>#VALUE!</v>
      </c>
      <c r="T10" s="263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3" t="e">
        <v>#REF!</v>
      </c>
      <c r="D11" s="253" t="e">
        <v>#REF!</v>
      </c>
      <c r="E11" s="253" t="e">
        <v>#REF!</v>
      </c>
      <c r="F11" s="259" t="e">
        <f t="shared" si="4"/>
        <v>#REF!</v>
      </c>
      <c r="G11" s="253" t="e">
        <v>#REF!</v>
      </c>
      <c r="H11" s="261" t="e">
        <f t="shared" ref="H11:H12" si="11">G11/E11-1</f>
        <v>#REF!</v>
      </c>
      <c r="I11" s="260" t="e">
        <f t="shared" si="7"/>
        <v>#REF!</v>
      </c>
      <c r="J11" s="259" t="e">
        <f t="shared" si="8"/>
        <v>#REF!</v>
      </c>
      <c r="K11" s="253" t="e">
        <v>#REF!</v>
      </c>
      <c r="L11" s="257" t="e">
        <f>K11/G11-1</f>
        <v>#REF!</v>
      </c>
      <c r="M11" s="260" t="e">
        <f t="shared" si="1"/>
        <v>#REF!</v>
      </c>
      <c r="N11" s="259" t="e">
        <f t="shared" si="9"/>
        <v>#REF!</v>
      </c>
      <c r="O11" s="253" t="e">
        <v>#REF!</v>
      </c>
      <c r="P11" s="261" t="e">
        <f t="shared" si="2"/>
        <v>#REF!</v>
      </c>
      <c r="Q11" s="260" t="e">
        <f t="shared" si="3"/>
        <v>#REF!</v>
      </c>
      <c r="R11" s="261" t="e">
        <f t="shared" ref="R11:R12" si="12">O11/D11-1</f>
        <v>#REF!</v>
      </c>
      <c r="S11" s="260" t="e">
        <f t="shared" ref="S11:S12" si="13">O11-D11</f>
        <v>#REF!</v>
      </c>
      <c r="T11" s="259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180</v>
      </c>
    </row>
    <row r="14" spans="1:31" s="4" customFormat="1" x14ac:dyDescent="0.25">
      <c r="B14" s="170" t="s">
        <v>181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2.125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1" t="s">
        <v>183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5" t="s">
        <v>171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172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173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174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175</v>
      </c>
    </row>
    <row r="45" spans="2:31" s="4" customFormat="1" hidden="1" x14ac:dyDescent="0.25">
      <c r="B45" s="236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6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180</v>
      </c>
    </row>
    <row r="48" spans="2:31" s="4" customFormat="1" hidden="1" x14ac:dyDescent="0.25">
      <c r="B48" s="270" t="s">
        <v>181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197</v>
      </c>
      <c r="C134" s="229">
        <v>8684</v>
      </c>
      <c r="D134" s="229">
        <v>11001</v>
      </c>
      <c r="E134" s="229">
        <v>16289</v>
      </c>
      <c r="F134" s="229">
        <v>12024</v>
      </c>
      <c r="G134" s="230">
        <f>F134/E134-1</f>
        <v>-0.261833138928111</v>
      </c>
      <c r="H134" s="229">
        <f>F134-E134</f>
        <v>-4265</v>
      </c>
      <c r="I134" s="230">
        <f>F134/F$134</f>
        <v>1</v>
      </c>
      <c r="J134" s="229">
        <v>11877</v>
      </c>
      <c r="K134" s="230">
        <f>J134/J$134</f>
        <v>1</v>
      </c>
      <c r="L134" s="230">
        <f>J134/F134-1</f>
        <v>-1.2225548902195627E-2</v>
      </c>
      <c r="M134" s="229">
        <f>J134-F134</f>
        <v>-147</v>
      </c>
      <c r="N134" s="230">
        <f>J134/D134-1</f>
        <v>7.962912462503402E-2</v>
      </c>
      <c r="O134" s="229">
        <f>J134-D134</f>
        <v>876</v>
      </c>
      <c r="Q134" s="29"/>
      <c r="R134" s="79"/>
      <c r="Z134" s="1" t="s">
        <v>173</v>
      </c>
      <c r="AE134"/>
    </row>
    <row r="135" spans="1:31" s="4" customFormat="1" x14ac:dyDescent="0.25">
      <c r="B135" s="246" t="s">
        <v>190</v>
      </c>
      <c r="C135" s="247">
        <v>8684</v>
      </c>
      <c r="D135" s="247">
        <v>11001</v>
      </c>
      <c r="E135" s="247">
        <v>16289</v>
      </c>
      <c r="F135" s="247">
        <v>12024</v>
      </c>
      <c r="G135" s="251">
        <f>IFERROR(F135/E135-1,"-")</f>
        <v>-0.261833138928111</v>
      </c>
      <c r="H135" s="247">
        <f t="shared" ref="H135:H138" si="14">F135-E135</f>
        <v>-4265</v>
      </c>
      <c r="I135" s="249">
        <f>F135/F$134</f>
        <v>1</v>
      </c>
      <c r="J135" s="247">
        <v>11877</v>
      </c>
      <c r="K135" s="248">
        <f t="shared" ref="K135:K138" si="15">J135/J$134</f>
        <v>1</v>
      </c>
      <c r="L135" s="249">
        <f t="shared" ref="L135:L138" si="16">J135/F135-1</f>
        <v>-1.2225548902195627E-2</v>
      </c>
      <c r="M135" s="250">
        <f t="shared" ref="M135:M138" si="17">J135-F135</f>
        <v>-147</v>
      </c>
      <c r="N135" s="248">
        <f t="shared" ref="N135:N138" si="18">J135/D135-1</f>
        <v>7.962912462503402E-2</v>
      </c>
      <c r="O135" s="247">
        <f t="shared" ref="O135:O138" si="19">J135-D135</f>
        <v>876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2928</v>
      </c>
      <c r="F136" s="253">
        <v>3814</v>
      </c>
      <c r="G136" s="257">
        <f t="shared" ref="G136:G138" si="20">IFERROR(F136/E136-1,"-")</f>
        <v>0.30259562841530063</v>
      </c>
      <c r="H136" s="253">
        <f t="shared" si="14"/>
        <v>886</v>
      </c>
      <c r="I136" s="261">
        <f t="shared" ref="I136:I138" si="21">F136/F$134</f>
        <v>0.31719893546240852</v>
      </c>
      <c r="J136" s="253">
        <v>4202</v>
      </c>
      <c r="K136" s="259">
        <f t="shared" si="15"/>
        <v>0.35379304538183043</v>
      </c>
      <c r="L136" s="261">
        <f t="shared" si="16"/>
        <v>0.10173046670162567</v>
      </c>
      <c r="M136" s="260">
        <f t="shared" si="17"/>
        <v>388</v>
      </c>
      <c r="N136" s="259" t="e">
        <f t="shared" si="18"/>
        <v>#DIV/0!</v>
      </c>
      <c r="O136" s="253">
        <f t="shared" si="19"/>
        <v>4202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13361</v>
      </c>
      <c r="F137" s="253">
        <v>8210</v>
      </c>
      <c r="G137" s="255">
        <f t="shared" si="20"/>
        <v>-0.38552503555123119</v>
      </c>
      <c r="H137" s="253">
        <f t="shared" si="14"/>
        <v>-5151</v>
      </c>
      <c r="I137" s="265">
        <f t="shared" si="21"/>
        <v>0.68280106453759148</v>
      </c>
      <c r="J137" s="253">
        <v>7675</v>
      </c>
      <c r="K137" s="259">
        <f t="shared" si="15"/>
        <v>0.64620695461816957</v>
      </c>
      <c r="L137" s="261">
        <f t="shared" si="16"/>
        <v>-6.5164433617539541E-2</v>
      </c>
      <c r="M137" s="260">
        <f t="shared" si="17"/>
        <v>-535</v>
      </c>
      <c r="N137" s="259" t="e">
        <f t="shared" si="18"/>
        <v>#DIV/0!</v>
      </c>
      <c r="O137" s="253">
        <f t="shared" si="19"/>
        <v>7675</v>
      </c>
      <c r="Q137" s="29"/>
      <c r="R137" s="79"/>
      <c r="Z137" s="1"/>
    </row>
    <row r="138" spans="1:31" s="4" customFormat="1" x14ac:dyDescent="0.25">
      <c r="B138" s="246" t="s">
        <v>191</v>
      </c>
      <c r="C138" s="247" t="e">
        <v>#REF!</v>
      </c>
      <c r="D138" s="247" t="e">
        <v>#REF!</v>
      </c>
      <c r="E138" s="247" t="e">
        <v>#REF!</v>
      </c>
      <c r="F138" s="247" t="e">
        <v>#REF!</v>
      </c>
      <c r="G138" s="251" t="str">
        <f t="shared" si="20"/>
        <v>-</v>
      </c>
      <c r="H138" s="247" t="e">
        <f t="shared" si="14"/>
        <v>#REF!</v>
      </c>
      <c r="I138" s="249" t="e">
        <f t="shared" si="21"/>
        <v>#REF!</v>
      </c>
      <c r="J138" s="247" t="e">
        <v>#REF!</v>
      </c>
      <c r="K138" s="248" t="e">
        <f t="shared" si="15"/>
        <v>#REF!</v>
      </c>
      <c r="L138" s="249" t="e">
        <f t="shared" si="16"/>
        <v>#REF!</v>
      </c>
      <c r="M138" s="250" t="e">
        <f t="shared" si="17"/>
        <v>#REF!</v>
      </c>
      <c r="N138" s="248" t="e">
        <f t="shared" si="18"/>
        <v>#REF!</v>
      </c>
      <c r="O138" s="247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180</v>
      </c>
    </row>
    <row r="140" spans="1:31" s="4" customFormat="1" ht="32.25" customHeight="1" x14ac:dyDescent="0.25">
      <c r="B140" s="309" t="s">
        <v>194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DF89-C550-421F-B9C1-82736F856B2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200</v>
      </c>
      <c r="C6" s="244">
        <v>140270</v>
      </c>
      <c r="D6" s="244">
        <v>83810</v>
      </c>
      <c r="E6" s="244">
        <v>160574</v>
      </c>
      <c r="F6" s="245">
        <f>E6/$E$6</f>
        <v>1</v>
      </c>
      <c r="G6" s="244">
        <v>187574</v>
      </c>
      <c r="H6" s="245">
        <f>G6/E6-1</f>
        <v>0.16814677345024731</v>
      </c>
      <c r="I6" s="244">
        <f>G6-E6</f>
        <v>27000</v>
      </c>
      <c r="J6" s="245">
        <f>G6/$G$6</f>
        <v>1</v>
      </c>
      <c r="K6" s="244">
        <v>185063</v>
      </c>
      <c r="L6" s="245">
        <f>K6/G6-1</f>
        <v>-1.3386716709138824E-2</v>
      </c>
      <c r="M6" s="244">
        <f>K6-G6</f>
        <v>-2511</v>
      </c>
      <c r="N6" s="245">
        <f>K6/$K$6</f>
        <v>1</v>
      </c>
      <c r="O6" s="244">
        <v>175786</v>
      </c>
      <c r="P6" s="245">
        <f>O6/K6-1</f>
        <v>-5.0128875031745901E-2</v>
      </c>
      <c r="Q6" s="244">
        <f>O6-K6</f>
        <v>-9277</v>
      </c>
      <c r="R6" s="245">
        <f>IFERROR(O6/C6-1,"-")</f>
        <v>0.25319740500463395</v>
      </c>
      <c r="S6" s="244">
        <f>O6-C6</f>
        <v>35516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36" t="s">
        <v>44</v>
      </c>
      <c r="C7" s="253">
        <v>20277</v>
      </c>
      <c r="D7" s="253">
        <v>27632</v>
      </c>
      <c r="E7" s="253">
        <v>26735</v>
      </c>
      <c r="F7" s="259">
        <f t="shared" ref="F7:F16" si="0">E7/$E$6</f>
        <v>0.16649644400712443</v>
      </c>
      <c r="G7" s="253">
        <v>23815</v>
      </c>
      <c r="H7" s="261">
        <f>G7/E7-1</f>
        <v>-0.10922012343370113</v>
      </c>
      <c r="I7" s="260">
        <f>G7-E7</f>
        <v>-2920</v>
      </c>
      <c r="J7" s="259">
        <f>G7/$G$6</f>
        <v>0.1269632251804621</v>
      </c>
      <c r="K7" s="253">
        <v>25613</v>
      </c>
      <c r="L7" s="261">
        <f>K7/G7-1</f>
        <v>7.5498635313877793E-2</v>
      </c>
      <c r="M7" s="260">
        <f>K7-G7</f>
        <v>1798</v>
      </c>
      <c r="N7" s="259">
        <f>K7/$K$6</f>
        <v>0.13840151732112849</v>
      </c>
      <c r="O7" s="253">
        <v>19299</v>
      </c>
      <c r="P7" s="261">
        <f>O7/K7-1</f>
        <v>-0.24651544137742554</v>
      </c>
      <c r="Q7" s="260">
        <f>O7-K7</f>
        <v>-6314</v>
      </c>
      <c r="R7" s="261">
        <f t="shared" ref="R7:R16" si="1">IFERROR(O7/C7-1,"-")</f>
        <v>-4.8231986980322494E-2</v>
      </c>
      <c r="S7" s="260">
        <f t="shared" ref="S7:S16" si="2">O7-C7</f>
        <v>-978</v>
      </c>
      <c r="T7" s="259">
        <f>O7/$O$6</f>
        <v>0.1097868999806583</v>
      </c>
      <c r="V7" s="29"/>
      <c r="W7" s="79"/>
      <c r="AE7" s="1" t="s">
        <v>175</v>
      </c>
    </row>
    <row r="8" spans="1:31" s="4" customFormat="1" x14ac:dyDescent="0.25">
      <c r="B8" s="236" t="s">
        <v>45</v>
      </c>
      <c r="C8" s="253">
        <v>13953</v>
      </c>
      <c r="D8" s="253">
        <v>9125</v>
      </c>
      <c r="E8" s="253">
        <v>15766</v>
      </c>
      <c r="F8" s="259">
        <f t="shared" si="0"/>
        <v>9.8185260378392522E-2</v>
      </c>
      <c r="G8" s="253">
        <v>16153</v>
      </c>
      <c r="H8" s="261">
        <f t="shared" ref="H8:H16" si="3">G8/E8-1</f>
        <v>2.4546492452112156E-2</v>
      </c>
      <c r="I8" s="260">
        <f t="shared" ref="I8:I16" si="4">G8-E8</f>
        <v>387</v>
      </c>
      <c r="J8" s="259">
        <f t="shared" ref="J8:J16" si="5">G8/$G$6</f>
        <v>8.6115346476590568E-2</v>
      </c>
      <c r="K8" s="253">
        <v>18063</v>
      </c>
      <c r="L8" s="261">
        <f t="shared" ref="L8:L16" si="6">K8/G8-1</f>
        <v>0.11824428898656603</v>
      </c>
      <c r="M8" s="260">
        <f t="shared" ref="M8:M16" si="7">K8-G8</f>
        <v>1910</v>
      </c>
      <c r="N8" s="259">
        <f t="shared" ref="N8:N16" si="8">K8/$K$6</f>
        <v>9.7604599514759832E-2</v>
      </c>
      <c r="O8" s="253">
        <v>16843</v>
      </c>
      <c r="P8" s="261">
        <f t="shared" ref="P8:P16" si="9">O8/K8-1</f>
        <v>-6.7541382937496564E-2</v>
      </c>
      <c r="Q8" s="260">
        <f t="shared" ref="Q8:Q16" si="10">O8-K8</f>
        <v>-1220</v>
      </c>
      <c r="R8" s="261">
        <f t="shared" si="1"/>
        <v>0.20712391600372682</v>
      </c>
      <c r="S8" s="260">
        <f t="shared" si="2"/>
        <v>2890</v>
      </c>
      <c r="T8" s="259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6" t="s">
        <v>46</v>
      </c>
      <c r="C9" s="253">
        <v>1123</v>
      </c>
      <c r="D9" s="253">
        <v>312</v>
      </c>
      <c r="E9" s="253">
        <v>750</v>
      </c>
      <c r="F9" s="254">
        <f t="shared" si="0"/>
        <v>4.6707437069513124E-3</v>
      </c>
      <c r="G9" s="253">
        <v>6615</v>
      </c>
      <c r="H9" s="265">
        <f t="shared" si="3"/>
        <v>7.82</v>
      </c>
      <c r="I9" s="256">
        <f t="shared" si="4"/>
        <v>5865</v>
      </c>
      <c r="J9" s="254">
        <f t="shared" si="5"/>
        <v>3.5266081653107573E-2</v>
      </c>
      <c r="K9" s="253">
        <v>3821</v>
      </c>
      <c r="L9" s="261">
        <f t="shared" si="6"/>
        <v>-0.42237339380196526</v>
      </c>
      <c r="M9" s="260">
        <f t="shared" si="7"/>
        <v>-2794</v>
      </c>
      <c r="N9" s="259">
        <f t="shared" si="8"/>
        <v>2.0647022905713189E-2</v>
      </c>
      <c r="O9" s="253">
        <v>2213</v>
      </c>
      <c r="P9" s="261">
        <f t="shared" si="9"/>
        <v>-0.42083224286835907</v>
      </c>
      <c r="Q9" s="260">
        <f t="shared" si="10"/>
        <v>-1608</v>
      </c>
      <c r="R9" s="261">
        <f t="shared" si="1"/>
        <v>0.97061442564559219</v>
      </c>
      <c r="S9" s="260">
        <f t="shared" si="2"/>
        <v>1090</v>
      </c>
      <c r="T9" s="259">
        <f t="shared" si="11"/>
        <v>1.2589170923736816E-2</v>
      </c>
      <c r="V9" s="29"/>
      <c r="W9" s="79"/>
      <c r="AE9" s="1"/>
    </row>
    <row r="10" spans="1:31" s="4" customFormat="1" x14ac:dyDescent="0.25">
      <c r="B10" s="236" t="s">
        <v>48</v>
      </c>
      <c r="C10" s="253">
        <v>47060</v>
      </c>
      <c r="D10" s="253">
        <v>8589</v>
      </c>
      <c r="E10" s="253">
        <v>54191</v>
      </c>
      <c r="F10" s="259">
        <f t="shared" si="0"/>
        <v>0.33748302963119808</v>
      </c>
      <c r="G10" s="253">
        <v>62046</v>
      </c>
      <c r="H10" s="261">
        <f t="shared" si="3"/>
        <v>0.14495026849476855</v>
      </c>
      <c r="I10" s="260">
        <f t="shared" si="4"/>
        <v>7855</v>
      </c>
      <c r="J10" s="259">
        <f t="shared" si="5"/>
        <v>0.33078145158710698</v>
      </c>
      <c r="K10" s="253">
        <v>60965</v>
      </c>
      <c r="L10" s="261">
        <f t="shared" si="6"/>
        <v>-1.7422557457370313E-2</v>
      </c>
      <c r="M10" s="260">
        <f t="shared" si="7"/>
        <v>-1081</v>
      </c>
      <c r="N10" s="259">
        <f t="shared" si="8"/>
        <v>0.32942835682983634</v>
      </c>
      <c r="O10" s="253">
        <v>62437</v>
      </c>
      <c r="P10" s="261">
        <f t="shared" si="9"/>
        <v>2.4145001230214014E-2</v>
      </c>
      <c r="Q10" s="260">
        <f t="shared" si="10"/>
        <v>1472</v>
      </c>
      <c r="R10" s="261">
        <f t="shared" si="1"/>
        <v>0.32675308117297064</v>
      </c>
      <c r="S10" s="260">
        <f t="shared" si="2"/>
        <v>15377</v>
      </c>
      <c r="T10" s="259">
        <f>O10/$O$6</f>
        <v>0.35518755759844356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7208</v>
      </c>
      <c r="D11" s="253">
        <v>3817</v>
      </c>
      <c r="E11" s="253">
        <v>6988</v>
      </c>
      <c r="F11" s="254">
        <f t="shared" si="0"/>
        <v>4.3518876032234359E-2</v>
      </c>
      <c r="G11" s="253">
        <v>8715</v>
      </c>
      <c r="H11" s="265">
        <f t="shared" si="3"/>
        <v>0.24713795077275336</v>
      </c>
      <c r="I11" s="256">
        <f t="shared" si="4"/>
        <v>1727</v>
      </c>
      <c r="J11" s="254">
        <f t="shared" si="5"/>
        <v>4.6461663130284582E-2</v>
      </c>
      <c r="K11" s="253">
        <v>7680</v>
      </c>
      <c r="L11" s="261">
        <f t="shared" si="6"/>
        <v>-0.11876075731497415</v>
      </c>
      <c r="M11" s="260">
        <f t="shared" si="7"/>
        <v>-1035</v>
      </c>
      <c r="N11" s="259">
        <f t="shared" si="8"/>
        <v>4.1499381291776313E-2</v>
      </c>
      <c r="O11" s="253">
        <v>8153</v>
      </c>
      <c r="P11" s="261">
        <f t="shared" si="9"/>
        <v>6.1588541666666607E-2</v>
      </c>
      <c r="Q11" s="260">
        <f t="shared" si="10"/>
        <v>473</v>
      </c>
      <c r="R11" s="261">
        <f t="shared" si="1"/>
        <v>0.13110432852386245</v>
      </c>
      <c r="S11" s="260">
        <f t="shared" si="2"/>
        <v>945</v>
      </c>
      <c r="T11" s="259">
        <f t="shared" si="11"/>
        <v>4.6380257813477752E-2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26940</v>
      </c>
      <c r="D12" s="253">
        <v>13838</v>
      </c>
      <c r="E12" s="253">
        <v>27143</v>
      </c>
      <c r="F12" s="259">
        <f t="shared" si="0"/>
        <v>0.16903732858370596</v>
      </c>
      <c r="G12" s="253">
        <v>37915</v>
      </c>
      <c r="H12" s="261">
        <f t="shared" si="3"/>
        <v>0.3968610691522676</v>
      </c>
      <c r="I12" s="260">
        <f t="shared" si="4"/>
        <v>10772</v>
      </c>
      <c r="J12" s="259">
        <f t="shared" si="5"/>
        <v>0.20213355795579344</v>
      </c>
      <c r="K12" s="253">
        <v>36583</v>
      </c>
      <c r="L12" s="261">
        <f t="shared" si="6"/>
        <v>-3.5131214558881685E-2</v>
      </c>
      <c r="M12" s="260">
        <f t="shared" si="7"/>
        <v>-1332</v>
      </c>
      <c r="N12" s="259">
        <f t="shared" si="8"/>
        <v>0.19767862835899128</v>
      </c>
      <c r="O12" s="253">
        <v>41022</v>
      </c>
      <c r="P12" s="261">
        <f t="shared" si="9"/>
        <v>0.12134051335319684</v>
      </c>
      <c r="Q12" s="260">
        <f t="shared" si="10"/>
        <v>4439</v>
      </c>
      <c r="R12" s="261">
        <f t="shared" si="1"/>
        <v>0.52271714922049006</v>
      </c>
      <c r="S12" s="260">
        <f t="shared" si="2"/>
        <v>14082</v>
      </c>
      <c r="T12" s="259">
        <f t="shared" si="11"/>
        <v>0.23336329400521089</v>
      </c>
      <c r="V12" s="29"/>
      <c r="W12" s="79"/>
      <c r="AE12" s="1"/>
    </row>
    <row r="13" spans="1:31" s="4" customFormat="1" x14ac:dyDescent="0.25">
      <c r="B13" s="236" t="s">
        <v>49</v>
      </c>
      <c r="C13" s="253">
        <v>7454</v>
      </c>
      <c r="D13" s="253">
        <v>2749</v>
      </c>
      <c r="E13" s="253">
        <v>6703</v>
      </c>
      <c r="F13" s="254">
        <f t="shared" si="0"/>
        <v>4.1743993423592862E-2</v>
      </c>
      <c r="G13" s="253">
        <v>9564</v>
      </c>
      <c r="H13" s="265">
        <f t="shared" si="3"/>
        <v>0.42682381023422344</v>
      </c>
      <c r="I13" s="256">
        <f t="shared" si="4"/>
        <v>2861</v>
      </c>
      <c r="J13" s="254">
        <f t="shared" si="5"/>
        <v>5.0987876784629002E-2</v>
      </c>
      <c r="K13" s="253">
        <v>6976</v>
      </c>
      <c r="L13" s="261">
        <f t="shared" si="6"/>
        <v>-0.27059807611877873</v>
      </c>
      <c r="M13" s="260">
        <f t="shared" si="7"/>
        <v>-2588</v>
      </c>
      <c r="N13" s="259">
        <f t="shared" si="8"/>
        <v>3.7695271340030152E-2</v>
      </c>
      <c r="O13" s="253">
        <v>7175</v>
      </c>
      <c r="P13" s="261">
        <f t="shared" si="9"/>
        <v>2.8526376146789101E-2</v>
      </c>
      <c r="Q13" s="260">
        <f t="shared" si="10"/>
        <v>199</v>
      </c>
      <c r="R13" s="261">
        <f t="shared" si="1"/>
        <v>-3.742956801717201E-2</v>
      </c>
      <c r="S13" s="260">
        <f t="shared" si="2"/>
        <v>-279</v>
      </c>
      <c r="T13" s="259">
        <f t="shared" si="11"/>
        <v>4.0816674820520406E-2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2629</v>
      </c>
      <c r="D14" s="253">
        <v>9271</v>
      </c>
      <c r="E14" s="253">
        <v>3607</v>
      </c>
      <c r="F14" s="259">
        <f t="shared" si="0"/>
        <v>2.2463163401297843E-2</v>
      </c>
      <c r="G14" s="253">
        <v>4578</v>
      </c>
      <c r="H14" s="261">
        <f t="shared" si="3"/>
        <v>0.26919878014970888</v>
      </c>
      <c r="I14" s="260">
        <f t="shared" si="4"/>
        <v>971</v>
      </c>
      <c r="J14" s="259">
        <f t="shared" si="5"/>
        <v>2.4406367620245877E-2</v>
      </c>
      <c r="K14" s="253">
        <v>4715</v>
      </c>
      <c r="L14" s="261">
        <f t="shared" si="6"/>
        <v>2.9925731760594099E-2</v>
      </c>
      <c r="M14" s="260">
        <f t="shared" si="7"/>
        <v>137</v>
      </c>
      <c r="N14" s="259">
        <f t="shared" si="8"/>
        <v>2.5477810259209026E-2</v>
      </c>
      <c r="O14" s="253">
        <v>2450</v>
      </c>
      <c r="P14" s="261">
        <f t="shared" si="9"/>
        <v>-0.48038176033934255</v>
      </c>
      <c r="Q14" s="260">
        <f t="shared" si="10"/>
        <v>-2265</v>
      </c>
      <c r="R14" s="261">
        <f t="shared" si="1"/>
        <v>-6.8086724990490732E-2</v>
      </c>
      <c r="S14" s="260">
        <f t="shared" si="2"/>
        <v>-179</v>
      </c>
      <c r="T14" s="259">
        <f t="shared" si="11"/>
        <v>1.3937401158226479E-2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5545</v>
      </c>
      <c r="D15" s="253">
        <v>3067</v>
      </c>
      <c r="E15" s="253">
        <v>6446</v>
      </c>
      <c r="F15" s="254">
        <f t="shared" si="0"/>
        <v>4.0143485246677546E-2</v>
      </c>
      <c r="G15" s="253">
        <v>5860</v>
      </c>
      <c r="H15" s="265">
        <f t="shared" si="3"/>
        <v>-9.0909090909090939E-2</v>
      </c>
      <c r="I15" s="256">
        <f t="shared" si="4"/>
        <v>-586</v>
      </c>
      <c r="J15" s="254">
        <f t="shared" si="5"/>
        <v>3.1241003550598698E-2</v>
      </c>
      <c r="K15" s="253">
        <v>8520</v>
      </c>
      <c r="L15" s="261">
        <f t="shared" si="6"/>
        <v>0.45392491467576801</v>
      </c>
      <c r="M15" s="260">
        <f t="shared" si="7"/>
        <v>2660</v>
      </c>
      <c r="N15" s="259">
        <f t="shared" si="8"/>
        <v>4.6038376120564349E-2</v>
      </c>
      <c r="O15" s="253">
        <v>6117</v>
      </c>
      <c r="P15" s="261">
        <f t="shared" si="9"/>
        <v>-0.28204225352112677</v>
      </c>
      <c r="Q15" s="260">
        <f t="shared" si="10"/>
        <v>-2403</v>
      </c>
      <c r="R15" s="261">
        <f t="shared" si="1"/>
        <v>0.10315599639314699</v>
      </c>
      <c r="S15" s="260">
        <f t="shared" si="2"/>
        <v>572</v>
      </c>
      <c r="T15" s="259">
        <f t="shared" si="11"/>
        <v>3.4797993014233218E-2</v>
      </c>
      <c r="V15" s="29"/>
      <c r="W15" s="79"/>
      <c r="AE15" s="1"/>
    </row>
    <row r="16" spans="1:31" s="4" customFormat="1" x14ac:dyDescent="0.25">
      <c r="B16" s="236" t="s">
        <v>201</v>
      </c>
      <c r="C16" s="253">
        <f>C6-SUM(C7:C15)</f>
        <v>8081</v>
      </c>
      <c r="D16" s="253">
        <f>D6-SUM(D7:D15)</f>
        <v>5410</v>
      </c>
      <c r="E16" s="253">
        <f>E6-SUM(E7:E15)</f>
        <v>12245</v>
      </c>
      <c r="F16" s="259">
        <f t="shared" si="0"/>
        <v>7.6257675588825097E-2</v>
      </c>
      <c r="G16" s="253">
        <f>G6-SUM(G7:G15)</f>
        <v>12313</v>
      </c>
      <c r="H16" s="261">
        <f t="shared" si="3"/>
        <v>5.5532870559411585E-3</v>
      </c>
      <c r="I16" s="260">
        <f t="shared" si="4"/>
        <v>68</v>
      </c>
      <c r="J16" s="259">
        <f t="shared" si="5"/>
        <v>6.564342606118119E-2</v>
      </c>
      <c r="K16" s="253">
        <f>K6-SUM(K7:K15)</f>
        <v>12127</v>
      </c>
      <c r="L16" s="261">
        <f t="shared" si="6"/>
        <v>-1.5105985543734213E-2</v>
      </c>
      <c r="M16" s="260">
        <f t="shared" si="7"/>
        <v>-186</v>
      </c>
      <c r="N16" s="259">
        <f t="shared" si="8"/>
        <v>6.5529036057991069E-2</v>
      </c>
      <c r="O16" s="253">
        <f>O6-SUM(O7:O15)</f>
        <v>10077</v>
      </c>
      <c r="P16" s="261">
        <f t="shared" si="9"/>
        <v>-0.16904428135565264</v>
      </c>
      <c r="Q16" s="260">
        <f t="shared" si="10"/>
        <v>-2050</v>
      </c>
      <c r="R16" s="261">
        <f t="shared" si="1"/>
        <v>0.24699913377057303</v>
      </c>
      <c r="S16" s="260">
        <f t="shared" si="2"/>
        <v>1996</v>
      </c>
      <c r="T16" s="259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183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5" t="s">
        <v>171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172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173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174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175</v>
      </c>
    </row>
    <row r="49" spans="2:31" s="4" customFormat="1" hidden="1" x14ac:dyDescent="0.25">
      <c r="B49" s="236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6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180</v>
      </c>
    </row>
    <row r="52" spans="2:31" s="4" customFormat="1" hidden="1" x14ac:dyDescent="0.25">
      <c r="B52" s="270" t="s">
        <v>181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200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173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175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201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41246-6783-44B7-BE62-7A486847F92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200</v>
      </c>
      <c r="C6" s="244">
        <v>89051</v>
      </c>
      <c r="D6" s="244">
        <v>22938</v>
      </c>
      <c r="E6" s="244">
        <v>94298</v>
      </c>
      <c r="F6" s="245">
        <f>E6/$E$6</f>
        <v>1</v>
      </c>
      <c r="G6" s="244">
        <v>118294</v>
      </c>
      <c r="H6" s="245">
        <f>G6/E6-1</f>
        <v>0.25446987210757377</v>
      </c>
      <c r="I6" s="244">
        <f>G6-E6</f>
        <v>23996</v>
      </c>
      <c r="J6" s="245">
        <f>G6/$G$6</f>
        <v>1</v>
      </c>
      <c r="K6" s="244">
        <v>117347</v>
      </c>
      <c r="L6" s="245">
        <f>K6/G6-1</f>
        <v>-8.0054778771535551E-3</v>
      </c>
      <c r="M6" s="244">
        <f>K6-G6</f>
        <v>-947</v>
      </c>
      <c r="N6" s="245">
        <f>K6/$K$6</f>
        <v>1</v>
      </c>
      <c r="O6" s="244">
        <v>116766</v>
      </c>
      <c r="P6" s="245">
        <f>O6/K6-1</f>
        <v>-4.9511278515854684E-3</v>
      </c>
      <c r="Q6" s="244">
        <f>O6-K6</f>
        <v>-581</v>
      </c>
      <c r="R6" s="245">
        <f>IFERROR(O6/C6-1,"-")</f>
        <v>0.31122615130655462</v>
      </c>
      <c r="S6" s="244">
        <f>O6-C6</f>
        <v>27715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36" t="s">
        <v>44</v>
      </c>
      <c r="C7" s="253">
        <v>10899</v>
      </c>
      <c r="D7" s="253">
        <v>7778</v>
      </c>
      <c r="E7" s="253">
        <v>14697</v>
      </c>
      <c r="F7" s="259">
        <f t="shared" ref="F7:F16" si="0">E7/$E$6</f>
        <v>0.15585696409255764</v>
      </c>
      <c r="G7" s="253">
        <v>14157</v>
      </c>
      <c r="H7" s="261">
        <f>G7/E7-1</f>
        <v>-3.6742192284139663E-2</v>
      </c>
      <c r="I7" s="260">
        <f>G7-E7</f>
        <v>-540</v>
      </c>
      <c r="J7" s="259">
        <f>G7/$G$6</f>
        <v>0.11967639947926353</v>
      </c>
      <c r="K7" s="253">
        <v>16684</v>
      </c>
      <c r="L7" s="261">
        <f>K7/G7-1</f>
        <v>0.17849826940736024</v>
      </c>
      <c r="M7" s="260">
        <f>K7-G7</f>
        <v>2527</v>
      </c>
      <c r="N7" s="259">
        <f>K7/$K$6</f>
        <v>0.14217662147306706</v>
      </c>
      <c r="O7" s="253">
        <v>12517</v>
      </c>
      <c r="P7" s="261">
        <f>O7/K7-1</f>
        <v>-0.24976024934068564</v>
      </c>
      <c r="Q7" s="260">
        <f>O7-K7</f>
        <v>-4167</v>
      </c>
      <c r="R7" s="261">
        <f t="shared" ref="R7:R16" si="1">IFERROR(O7/C7-1,"-")</f>
        <v>0.14845398660427556</v>
      </c>
      <c r="S7" s="260">
        <f t="shared" ref="S7:S16" si="2">O7-C7</f>
        <v>1618</v>
      </c>
      <c r="T7" s="259">
        <f>O7/$O$6</f>
        <v>0.10719730058407413</v>
      </c>
      <c r="V7" s="29"/>
      <c r="W7" s="79"/>
      <c r="AE7" s="1" t="s">
        <v>175</v>
      </c>
    </row>
    <row r="8" spans="1:31" s="4" customFormat="1" x14ac:dyDescent="0.25">
      <c r="B8" s="236" t="s">
        <v>45</v>
      </c>
      <c r="C8" s="253">
        <v>8874</v>
      </c>
      <c r="D8" s="253">
        <v>1855</v>
      </c>
      <c r="E8" s="253">
        <v>9308</v>
      </c>
      <c r="F8" s="259">
        <f t="shared" si="0"/>
        <v>9.8708350124074737E-2</v>
      </c>
      <c r="G8" s="253">
        <v>11293</v>
      </c>
      <c r="H8" s="261">
        <f t="shared" ref="H8:H16" si="3">G8/E8-1</f>
        <v>0.21325741297808332</v>
      </c>
      <c r="I8" s="260">
        <f t="shared" ref="I8:I16" si="4">G8-E8</f>
        <v>1985</v>
      </c>
      <c r="J8" s="259">
        <f t="shared" ref="J8:J16" si="5">G8/$G$6</f>
        <v>9.5465535022909026E-2</v>
      </c>
      <c r="K8" s="253">
        <v>11209</v>
      </c>
      <c r="L8" s="261">
        <f t="shared" ref="L8:L16" si="6">K8/G8-1</f>
        <v>-7.4382360754449151E-3</v>
      </c>
      <c r="M8" s="260">
        <f t="shared" ref="M8:M16" si="7">K8-G8</f>
        <v>-84</v>
      </c>
      <c r="N8" s="259">
        <f t="shared" ref="N8:N16" si="8">K8/$K$6</f>
        <v>9.5520124076457005E-2</v>
      </c>
      <c r="O8" s="253">
        <v>11026</v>
      </c>
      <c r="P8" s="261">
        <f t="shared" ref="P8:P16" si="9">O8/K8-1</f>
        <v>-1.6326166473369597E-2</v>
      </c>
      <c r="Q8" s="260">
        <f t="shared" ref="Q8:Q16" si="10">O8-K8</f>
        <v>-183</v>
      </c>
      <c r="R8" s="261">
        <f t="shared" si="1"/>
        <v>0.24250619788145134</v>
      </c>
      <c r="S8" s="260">
        <f t="shared" si="2"/>
        <v>2152</v>
      </c>
      <c r="T8" s="259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6" t="s">
        <v>46</v>
      </c>
      <c r="C9" s="253">
        <v>585</v>
      </c>
      <c r="D9" s="253">
        <v>196</v>
      </c>
      <c r="E9" s="253">
        <v>551</v>
      </c>
      <c r="F9" s="254">
        <f t="shared" si="0"/>
        <v>5.8431780101380728E-3</v>
      </c>
      <c r="G9" s="253">
        <v>1810</v>
      </c>
      <c r="H9" s="265">
        <f t="shared" si="3"/>
        <v>2.2849364791288567</v>
      </c>
      <c r="I9" s="256">
        <f t="shared" si="4"/>
        <v>1259</v>
      </c>
      <c r="J9" s="254">
        <f t="shared" si="5"/>
        <v>1.5300860567738009E-2</v>
      </c>
      <c r="K9" s="253">
        <v>1449</v>
      </c>
      <c r="L9" s="261">
        <f t="shared" si="6"/>
        <v>-0.19944751381215464</v>
      </c>
      <c r="M9" s="260">
        <f t="shared" si="7"/>
        <v>-361</v>
      </c>
      <c r="N9" s="259">
        <f t="shared" si="8"/>
        <v>1.2347993557568578E-2</v>
      </c>
      <c r="O9" s="253">
        <v>909</v>
      </c>
      <c r="P9" s="261">
        <f t="shared" si="9"/>
        <v>-0.37267080745341619</v>
      </c>
      <c r="Q9" s="260">
        <f t="shared" si="10"/>
        <v>-540</v>
      </c>
      <c r="R9" s="261">
        <f t="shared" si="1"/>
        <v>0.55384615384615388</v>
      </c>
      <c r="S9" s="260">
        <f t="shared" si="2"/>
        <v>324</v>
      </c>
      <c r="T9" s="259">
        <f t="shared" si="11"/>
        <v>7.7848003699707109E-3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38308</v>
      </c>
      <c r="D10" s="253">
        <v>3922</v>
      </c>
      <c r="E10" s="253">
        <v>39797</v>
      </c>
      <c r="F10" s="259">
        <f t="shared" si="0"/>
        <v>0.42203440157797623</v>
      </c>
      <c r="G10" s="253">
        <v>50254</v>
      </c>
      <c r="H10" s="261">
        <f t="shared" si="3"/>
        <v>0.26275849938437568</v>
      </c>
      <c r="I10" s="260">
        <f t="shared" si="4"/>
        <v>10457</v>
      </c>
      <c r="J10" s="259">
        <f t="shared" si="5"/>
        <v>0.42482289887906405</v>
      </c>
      <c r="K10" s="253">
        <v>48161</v>
      </c>
      <c r="L10" s="261">
        <f t="shared" si="6"/>
        <v>-4.1648425995940652E-2</v>
      </c>
      <c r="M10" s="260">
        <f t="shared" si="7"/>
        <v>-2093</v>
      </c>
      <c r="N10" s="259">
        <f t="shared" si="8"/>
        <v>0.41041526413116652</v>
      </c>
      <c r="O10" s="253">
        <v>50235</v>
      </c>
      <c r="P10" s="261">
        <f t="shared" si="9"/>
        <v>4.3063889869396466E-2</v>
      </c>
      <c r="Q10" s="260">
        <f t="shared" si="10"/>
        <v>2074</v>
      </c>
      <c r="R10" s="261">
        <f t="shared" si="1"/>
        <v>0.31134488879607392</v>
      </c>
      <c r="S10" s="260">
        <f t="shared" si="2"/>
        <v>11927</v>
      </c>
      <c r="T10" s="259">
        <f>O10/$O$6</f>
        <v>0.43021941318534507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5757</v>
      </c>
      <c r="D11" s="253">
        <v>87</v>
      </c>
      <c r="E11" s="253">
        <v>3731</v>
      </c>
      <c r="F11" s="254">
        <f t="shared" si="0"/>
        <v>3.9566056544147278E-2</v>
      </c>
      <c r="G11" s="253">
        <v>5775</v>
      </c>
      <c r="H11" s="265">
        <f t="shared" si="3"/>
        <v>0.54784240150093799</v>
      </c>
      <c r="I11" s="256">
        <f t="shared" si="4"/>
        <v>2044</v>
      </c>
      <c r="J11" s="254">
        <f t="shared" si="5"/>
        <v>4.8819044076622652E-2</v>
      </c>
      <c r="K11" s="253">
        <v>5610</v>
      </c>
      <c r="L11" s="261">
        <f t="shared" si="6"/>
        <v>-2.8571428571428581E-2</v>
      </c>
      <c r="M11" s="260">
        <f t="shared" si="7"/>
        <v>-165</v>
      </c>
      <c r="N11" s="259">
        <f t="shared" si="8"/>
        <v>4.7806931578992219E-2</v>
      </c>
      <c r="O11" s="253">
        <v>5836</v>
      </c>
      <c r="P11" s="261">
        <f t="shared" si="9"/>
        <v>4.0285204991087342E-2</v>
      </c>
      <c r="Q11" s="260">
        <f t="shared" si="10"/>
        <v>226</v>
      </c>
      <c r="R11" s="261">
        <f t="shared" si="1"/>
        <v>1.3722424874066386E-2</v>
      </c>
      <c r="S11" s="260">
        <f t="shared" si="2"/>
        <v>79</v>
      </c>
      <c r="T11" s="259">
        <f t="shared" si="11"/>
        <v>4.9980302485312503E-2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13225</v>
      </c>
      <c r="D12" s="253">
        <v>6302</v>
      </c>
      <c r="E12" s="253">
        <v>15233</v>
      </c>
      <c r="F12" s="259">
        <f t="shared" si="0"/>
        <v>0.16154107192093151</v>
      </c>
      <c r="G12" s="253">
        <v>20693</v>
      </c>
      <c r="H12" s="261">
        <f t="shared" si="3"/>
        <v>0.35843235081730462</v>
      </c>
      <c r="I12" s="260">
        <f t="shared" si="4"/>
        <v>5460</v>
      </c>
      <c r="J12" s="259">
        <f t="shared" si="5"/>
        <v>0.17492856780563681</v>
      </c>
      <c r="K12" s="253">
        <v>20233</v>
      </c>
      <c r="L12" s="261">
        <f t="shared" si="6"/>
        <v>-2.2229739525443382E-2</v>
      </c>
      <c r="M12" s="260">
        <f t="shared" si="7"/>
        <v>-460</v>
      </c>
      <c r="N12" s="259">
        <f t="shared" si="8"/>
        <v>0.17242025786769155</v>
      </c>
      <c r="O12" s="253">
        <v>22058</v>
      </c>
      <c r="P12" s="261">
        <f t="shared" si="9"/>
        <v>9.0199179558147602E-2</v>
      </c>
      <c r="Q12" s="260">
        <f t="shared" si="10"/>
        <v>1825</v>
      </c>
      <c r="R12" s="261">
        <f t="shared" si="1"/>
        <v>0.66790170132325133</v>
      </c>
      <c r="S12" s="260">
        <f t="shared" si="2"/>
        <v>8833</v>
      </c>
      <c r="T12" s="259">
        <f t="shared" si="11"/>
        <v>0.18890772998989433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3215</v>
      </c>
      <c r="D13" s="253">
        <v>1141</v>
      </c>
      <c r="E13" s="253">
        <v>3469</v>
      </c>
      <c r="F13" s="254">
        <f t="shared" si="0"/>
        <v>3.6787630702666017E-2</v>
      </c>
      <c r="G13" s="253">
        <v>6963</v>
      </c>
      <c r="H13" s="265">
        <f t="shared" si="3"/>
        <v>1.0072066878062844</v>
      </c>
      <c r="I13" s="256">
        <f t="shared" si="4"/>
        <v>3494</v>
      </c>
      <c r="J13" s="254">
        <f t="shared" si="5"/>
        <v>5.886181885809931E-2</v>
      </c>
      <c r="K13" s="253">
        <v>5180</v>
      </c>
      <c r="L13" s="261">
        <f t="shared" si="6"/>
        <v>-0.25606778687347409</v>
      </c>
      <c r="M13" s="260">
        <f t="shared" si="7"/>
        <v>-1783</v>
      </c>
      <c r="N13" s="259">
        <f t="shared" si="8"/>
        <v>4.4142585664737916E-2</v>
      </c>
      <c r="O13" s="253">
        <v>5050</v>
      </c>
      <c r="P13" s="261">
        <f t="shared" si="9"/>
        <v>-2.5096525096525046E-2</v>
      </c>
      <c r="Q13" s="260">
        <f t="shared" si="10"/>
        <v>-130</v>
      </c>
      <c r="R13" s="261">
        <f t="shared" si="1"/>
        <v>0.57076205287713844</v>
      </c>
      <c r="S13" s="260">
        <f t="shared" si="2"/>
        <v>1835</v>
      </c>
      <c r="T13" s="259">
        <f t="shared" si="11"/>
        <v>4.3248890944281727E-2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866</v>
      </c>
      <c r="D14" s="253">
        <v>1080</v>
      </c>
      <c r="E14" s="253">
        <v>1571</v>
      </c>
      <c r="F14" s="259">
        <f t="shared" si="0"/>
        <v>1.6659950370103288E-2</v>
      </c>
      <c r="G14" s="253">
        <v>1978</v>
      </c>
      <c r="H14" s="261">
        <f t="shared" si="3"/>
        <v>0.25907065563335463</v>
      </c>
      <c r="I14" s="260">
        <f t="shared" si="4"/>
        <v>407</v>
      </c>
      <c r="J14" s="259">
        <f t="shared" si="5"/>
        <v>1.6721050940876121E-2</v>
      </c>
      <c r="K14" s="253">
        <v>1747</v>
      </c>
      <c r="L14" s="261">
        <f t="shared" si="6"/>
        <v>-0.11678463094034375</v>
      </c>
      <c r="M14" s="260">
        <f t="shared" si="7"/>
        <v>-231</v>
      </c>
      <c r="N14" s="259">
        <f t="shared" si="8"/>
        <v>1.4887470493493656E-2</v>
      </c>
      <c r="O14" s="253">
        <v>1607</v>
      </c>
      <c r="P14" s="261">
        <f t="shared" si="9"/>
        <v>-8.0137378362907796E-2</v>
      </c>
      <c r="Q14" s="260">
        <f t="shared" si="10"/>
        <v>-140</v>
      </c>
      <c r="R14" s="261">
        <f t="shared" si="1"/>
        <v>0.8556581986143188</v>
      </c>
      <c r="S14" s="260">
        <f t="shared" si="2"/>
        <v>741</v>
      </c>
      <c r="T14" s="259">
        <f t="shared" si="11"/>
        <v>1.3762567870784304E-2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3282</v>
      </c>
      <c r="D15" s="253">
        <v>51</v>
      </c>
      <c r="E15" s="253">
        <v>2444</v>
      </c>
      <c r="F15" s="254">
        <f t="shared" si="0"/>
        <v>2.5917834948779403E-2</v>
      </c>
      <c r="G15" s="253">
        <v>1507</v>
      </c>
      <c r="H15" s="265">
        <f t="shared" si="3"/>
        <v>-0.38338788870703766</v>
      </c>
      <c r="I15" s="256">
        <f t="shared" si="4"/>
        <v>-937</v>
      </c>
      <c r="J15" s="254">
        <f t="shared" si="5"/>
        <v>1.2739445787613912E-2</v>
      </c>
      <c r="K15" s="253">
        <v>4083</v>
      </c>
      <c r="L15" s="261">
        <f t="shared" si="6"/>
        <v>1.7093563370935634</v>
      </c>
      <c r="M15" s="260">
        <f t="shared" si="7"/>
        <v>2576</v>
      </c>
      <c r="N15" s="259">
        <f t="shared" si="8"/>
        <v>3.479424271604728E-2</v>
      </c>
      <c r="O15" s="253">
        <v>4256</v>
      </c>
      <c r="P15" s="261">
        <f t="shared" si="9"/>
        <v>4.2370805780063581E-2</v>
      </c>
      <c r="Q15" s="260">
        <f t="shared" si="10"/>
        <v>173</v>
      </c>
      <c r="R15" s="261">
        <f t="shared" si="1"/>
        <v>0.29677026203534429</v>
      </c>
      <c r="S15" s="260">
        <f t="shared" si="2"/>
        <v>974</v>
      </c>
      <c r="T15" s="259">
        <f t="shared" si="11"/>
        <v>3.644896630868575E-2</v>
      </c>
      <c r="V15" s="29"/>
      <c r="W15" s="79"/>
      <c r="AE15" s="1"/>
    </row>
    <row r="16" spans="1:31" s="4" customFormat="1" x14ac:dyDescent="0.25">
      <c r="B16" s="236" t="s">
        <v>201</v>
      </c>
      <c r="C16" s="253">
        <f>C6-SUM(C7:C15)</f>
        <v>4040</v>
      </c>
      <c r="D16" s="253">
        <f>D6-SUM(D7:D15)</f>
        <v>526</v>
      </c>
      <c r="E16" s="253">
        <f>E6-SUM(E7:E15)</f>
        <v>3497</v>
      </c>
      <c r="F16" s="259">
        <f t="shared" si="0"/>
        <v>3.7084561708625847E-2</v>
      </c>
      <c r="G16" s="253">
        <f>G6-SUM(G7:G15)</f>
        <v>3864</v>
      </c>
      <c r="H16" s="261">
        <f t="shared" si="3"/>
        <v>0.10494709751215336</v>
      </c>
      <c r="I16" s="260">
        <f t="shared" si="4"/>
        <v>367</v>
      </c>
      <c r="J16" s="259">
        <f t="shared" si="5"/>
        <v>3.2664378582176613E-2</v>
      </c>
      <c r="K16" s="253">
        <f>K6-SUM(K7:K15)</f>
        <v>2991</v>
      </c>
      <c r="L16" s="261">
        <f t="shared" si="6"/>
        <v>-0.22593167701863359</v>
      </c>
      <c r="M16" s="260">
        <f t="shared" si="7"/>
        <v>-873</v>
      </c>
      <c r="N16" s="259">
        <f t="shared" si="8"/>
        <v>2.5488508440778206E-2</v>
      </c>
      <c r="O16" s="253">
        <f>O6-SUM(O7:O15)</f>
        <v>3272</v>
      </c>
      <c r="P16" s="261">
        <f t="shared" si="9"/>
        <v>9.3948512203276602E-2</v>
      </c>
      <c r="Q16" s="260">
        <f t="shared" si="10"/>
        <v>281</v>
      </c>
      <c r="R16" s="261">
        <f t="shared" si="1"/>
        <v>-0.19009900990099005</v>
      </c>
      <c r="S16" s="260">
        <f t="shared" si="2"/>
        <v>-768</v>
      </c>
      <c r="T16" s="259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183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5" t="s">
        <v>171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172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173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174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175</v>
      </c>
    </row>
    <row r="49" spans="2:31" s="4" customFormat="1" hidden="1" x14ac:dyDescent="0.25">
      <c r="B49" s="236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6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180</v>
      </c>
    </row>
    <row r="52" spans="2:31" s="4" customFormat="1" hidden="1" x14ac:dyDescent="0.25">
      <c r="B52" s="270" t="s">
        <v>181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200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173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175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201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B76C3-2D42-4E64-BD89-7E8261CA524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258</v>
      </c>
      <c r="D5" s="242" t="s">
        <v>259</v>
      </c>
      <c r="E5" s="242" t="s">
        <v>260</v>
      </c>
      <c r="F5" s="243" t="str">
        <f>CONCATENATE("%/s total Tenerife ",RIGHT(E5,4))</f>
        <v>%/s total Tenerife 2022</v>
      </c>
      <c r="G5" s="242" t="s">
        <v>261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262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263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200</v>
      </c>
      <c r="C6" s="244">
        <v>51219</v>
      </c>
      <c r="D6" s="244">
        <v>60872</v>
      </c>
      <c r="E6" s="244">
        <v>66276</v>
      </c>
      <c r="F6" s="245">
        <f>E6/$E$6</f>
        <v>1</v>
      </c>
      <c r="G6" s="244">
        <v>69280</v>
      </c>
      <c r="H6" s="245">
        <f>G6/E6-1</f>
        <v>4.53256080632507E-2</v>
      </c>
      <c r="I6" s="244">
        <f>G6-E6</f>
        <v>3004</v>
      </c>
      <c r="J6" s="245">
        <f>G6/$G$6</f>
        <v>1</v>
      </c>
      <c r="K6" s="244">
        <v>67716</v>
      </c>
      <c r="L6" s="245">
        <f>K6/G6-1</f>
        <v>-2.2575057736720527E-2</v>
      </c>
      <c r="M6" s="244">
        <f>K6-G6</f>
        <v>-1564</v>
      </c>
      <c r="N6" s="245">
        <f>K6/$K$6</f>
        <v>1</v>
      </c>
      <c r="O6" s="244">
        <v>59020</v>
      </c>
      <c r="P6" s="245">
        <f>O6/K6-1</f>
        <v>-0.12841868982219862</v>
      </c>
      <c r="Q6" s="244">
        <f>O6-K6</f>
        <v>-8696</v>
      </c>
      <c r="R6" s="245">
        <f>IFERROR(O6/C6-1,"-")</f>
        <v>0.15230676116284969</v>
      </c>
      <c r="S6" s="244">
        <f>O6-C6</f>
        <v>7801</v>
      </c>
      <c r="T6" s="245">
        <f>O6/$O$6</f>
        <v>1</v>
      </c>
      <c r="V6" s="29"/>
      <c r="W6" s="79"/>
      <c r="AE6" s="1" t="s">
        <v>173</v>
      </c>
    </row>
    <row r="7" spans="1:31" s="4" customFormat="1" x14ac:dyDescent="0.25">
      <c r="B7" s="236" t="s">
        <v>44</v>
      </c>
      <c r="C7" s="253">
        <v>9378</v>
      </c>
      <c r="D7" s="253">
        <v>19854</v>
      </c>
      <c r="E7" s="253">
        <v>12038</v>
      </c>
      <c r="F7" s="259">
        <f t="shared" ref="F7:F16" si="0">E7/$E$6</f>
        <v>0.18163437745186795</v>
      </c>
      <c r="G7" s="253">
        <v>9658</v>
      </c>
      <c r="H7" s="261">
        <f>G7/E7-1</f>
        <v>-0.1977072603422495</v>
      </c>
      <c r="I7" s="260">
        <f>G7-E7</f>
        <v>-2380</v>
      </c>
      <c r="J7" s="259">
        <f>G7/$G$6</f>
        <v>0.13940531177829099</v>
      </c>
      <c r="K7" s="253">
        <v>8929</v>
      </c>
      <c r="L7" s="261">
        <f>K7/G7-1</f>
        <v>-7.5481466142058418E-2</v>
      </c>
      <c r="M7" s="260">
        <f>K7-G7</f>
        <v>-729</v>
      </c>
      <c r="N7" s="259">
        <f>K7/$K$6</f>
        <v>0.13185953098233799</v>
      </c>
      <c r="O7" s="253">
        <v>6782</v>
      </c>
      <c r="P7" s="261">
        <f>O7/K7-1</f>
        <v>-0.24045245828200246</v>
      </c>
      <c r="Q7" s="260">
        <f>O7-K7</f>
        <v>-2147</v>
      </c>
      <c r="R7" s="261">
        <f t="shared" ref="R7:R16" si="1">IFERROR(O7/C7-1,"-")</f>
        <v>-0.27681808487950521</v>
      </c>
      <c r="S7" s="260">
        <f t="shared" ref="S7:S16" si="2">O7-C7</f>
        <v>-2596</v>
      </c>
      <c r="T7" s="259">
        <f>O7/$O$6</f>
        <v>0.11491019993222637</v>
      </c>
      <c r="V7" s="29"/>
      <c r="W7" s="79"/>
      <c r="AE7" s="1" t="s">
        <v>175</v>
      </c>
    </row>
    <row r="8" spans="1:31" s="4" customFormat="1" x14ac:dyDescent="0.25">
      <c r="B8" s="236" t="s">
        <v>45</v>
      </c>
      <c r="C8" s="253">
        <v>5079</v>
      </c>
      <c r="D8" s="253">
        <v>7270</v>
      </c>
      <c r="E8" s="253">
        <v>6458</v>
      </c>
      <c r="F8" s="259">
        <f t="shared" si="0"/>
        <v>9.7441004285110752E-2</v>
      </c>
      <c r="G8" s="253">
        <v>4860</v>
      </c>
      <c r="H8" s="261">
        <f t="shared" ref="H8:H16" si="3">G8/E8-1</f>
        <v>-0.24744502942087332</v>
      </c>
      <c r="I8" s="260">
        <f t="shared" ref="I8:I16" si="4">G8-E8</f>
        <v>-1598</v>
      </c>
      <c r="J8" s="259">
        <f t="shared" ref="J8:J16" si="5">G8/$G$6</f>
        <v>7.0150115473441105E-2</v>
      </c>
      <c r="K8" s="253">
        <v>6854</v>
      </c>
      <c r="L8" s="261">
        <f t="shared" ref="L8:L16" si="6">K8/G8-1</f>
        <v>0.41028806584362143</v>
      </c>
      <c r="M8" s="260">
        <f t="shared" ref="M8:M16" si="7">K8-G8</f>
        <v>1994</v>
      </c>
      <c r="N8" s="259">
        <f t="shared" ref="N8:N16" si="8">K8/$K$6</f>
        <v>0.10121684683088192</v>
      </c>
      <c r="O8" s="253">
        <v>5817</v>
      </c>
      <c r="P8" s="261">
        <f t="shared" ref="P8:P16" si="9">O8/K8-1</f>
        <v>-0.15129851181791654</v>
      </c>
      <c r="Q8" s="260">
        <f t="shared" ref="Q8:Q16" si="10">O8-K8</f>
        <v>-1037</v>
      </c>
      <c r="R8" s="261">
        <f t="shared" si="1"/>
        <v>0.145304193738925</v>
      </c>
      <c r="S8" s="260">
        <f t="shared" si="2"/>
        <v>738</v>
      </c>
      <c r="T8" s="259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6" t="s">
        <v>46</v>
      </c>
      <c r="C9" s="253">
        <v>538</v>
      </c>
      <c r="D9" s="253">
        <v>116</v>
      </c>
      <c r="E9" s="253">
        <v>199</v>
      </c>
      <c r="F9" s="254">
        <f t="shared" si="0"/>
        <v>3.0025952079184019E-3</v>
      </c>
      <c r="G9" s="253">
        <v>4805</v>
      </c>
      <c r="H9" s="265">
        <f t="shared" si="3"/>
        <v>23.145728643216081</v>
      </c>
      <c r="I9" s="256">
        <f t="shared" si="4"/>
        <v>4606</v>
      </c>
      <c r="J9" s="254">
        <f t="shared" si="5"/>
        <v>6.9356235565819865E-2</v>
      </c>
      <c r="K9" s="253">
        <v>2372</v>
      </c>
      <c r="L9" s="261">
        <f t="shared" si="6"/>
        <v>-0.50634755463059311</v>
      </c>
      <c r="M9" s="260">
        <f t="shared" si="7"/>
        <v>-2433</v>
      </c>
      <c r="N9" s="259">
        <f t="shared" si="8"/>
        <v>3.5028649063736782E-2</v>
      </c>
      <c r="O9" s="253">
        <v>1304</v>
      </c>
      <c r="P9" s="261">
        <f t="shared" si="9"/>
        <v>-0.4502529510961214</v>
      </c>
      <c r="Q9" s="260">
        <f t="shared" si="10"/>
        <v>-1068</v>
      </c>
      <c r="R9" s="261">
        <f t="shared" si="1"/>
        <v>1.4237918215613381</v>
      </c>
      <c r="S9" s="260">
        <f t="shared" si="2"/>
        <v>766</v>
      </c>
      <c r="T9" s="259">
        <f t="shared" si="11"/>
        <v>2.2094205354117248E-2</v>
      </c>
      <c r="V9" s="29"/>
      <c r="W9" s="79"/>
      <c r="AE9" s="1"/>
    </row>
    <row r="10" spans="1:31" s="4" customFormat="1" x14ac:dyDescent="0.25">
      <c r="B10" s="236" t="s">
        <v>48</v>
      </c>
      <c r="C10" s="253">
        <v>8752</v>
      </c>
      <c r="D10" s="253">
        <v>4667</v>
      </c>
      <c r="E10" s="253">
        <v>14394</v>
      </c>
      <c r="F10" s="259">
        <f t="shared" si="0"/>
        <v>0.21718269056672099</v>
      </c>
      <c r="G10" s="253">
        <v>11792</v>
      </c>
      <c r="H10" s="261">
        <f t="shared" si="3"/>
        <v>-0.18076976517993604</v>
      </c>
      <c r="I10" s="260">
        <f t="shared" si="4"/>
        <v>-2602</v>
      </c>
      <c r="J10" s="259">
        <f t="shared" si="5"/>
        <v>0.17020785219399537</v>
      </c>
      <c r="K10" s="253">
        <v>12804</v>
      </c>
      <c r="L10" s="261">
        <f t="shared" si="6"/>
        <v>8.582089552238803E-2</v>
      </c>
      <c r="M10" s="260">
        <f t="shared" si="7"/>
        <v>1012</v>
      </c>
      <c r="N10" s="259">
        <f t="shared" si="8"/>
        <v>0.18908382066276802</v>
      </c>
      <c r="O10" s="253">
        <v>12202</v>
      </c>
      <c r="P10" s="261">
        <f t="shared" si="9"/>
        <v>-4.7016557325835651E-2</v>
      </c>
      <c r="Q10" s="260">
        <f t="shared" si="10"/>
        <v>-602</v>
      </c>
      <c r="R10" s="261">
        <f t="shared" si="1"/>
        <v>0.3941956124314443</v>
      </c>
      <c r="S10" s="260">
        <f t="shared" si="2"/>
        <v>3450</v>
      </c>
      <c r="T10" s="259">
        <f>O10/$O$6</f>
        <v>0.20674347678752966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1451</v>
      </c>
      <c r="D11" s="253">
        <v>3730</v>
      </c>
      <c r="E11" s="253">
        <v>3257</v>
      </c>
      <c r="F11" s="254">
        <f t="shared" si="0"/>
        <v>4.9142977850202184E-2</v>
      </c>
      <c r="G11" s="253">
        <v>2940</v>
      </c>
      <c r="H11" s="265">
        <f t="shared" si="3"/>
        <v>-9.7328830211851347E-2</v>
      </c>
      <c r="I11" s="256">
        <f t="shared" si="4"/>
        <v>-317</v>
      </c>
      <c r="J11" s="254">
        <f t="shared" si="5"/>
        <v>4.2436489607390299E-2</v>
      </c>
      <c r="K11" s="253">
        <v>2070</v>
      </c>
      <c r="L11" s="261">
        <f t="shared" si="6"/>
        <v>-0.29591836734693877</v>
      </c>
      <c r="M11" s="260">
        <f t="shared" si="7"/>
        <v>-870</v>
      </c>
      <c r="N11" s="259">
        <f t="shared" si="8"/>
        <v>3.0568846358320044E-2</v>
      </c>
      <c r="O11" s="253">
        <v>2317</v>
      </c>
      <c r="P11" s="261">
        <f t="shared" si="9"/>
        <v>0.11932367149758449</v>
      </c>
      <c r="Q11" s="260">
        <f t="shared" si="10"/>
        <v>247</v>
      </c>
      <c r="R11" s="261">
        <f t="shared" si="1"/>
        <v>0.59682977257064085</v>
      </c>
      <c r="S11" s="260">
        <f t="shared" si="2"/>
        <v>866</v>
      </c>
      <c r="T11" s="259">
        <f t="shared" si="11"/>
        <v>3.9257878685191462E-2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13715</v>
      </c>
      <c r="D12" s="253">
        <v>7536</v>
      </c>
      <c r="E12" s="253">
        <v>11910</v>
      </c>
      <c r="F12" s="259">
        <f t="shared" si="0"/>
        <v>0.17970305993119681</v>
      </c>
      <c r="G12" s="253">
        <v>17222</v>
      </c>
      <c r="H12" s="261">
        <f t="shared" si="3"/>
        <v>0.44601175482787569</v>
      </c>
      <c r="I12" s="260">
        <f t="shared" si="4"/>
        <v>5312</v>
      </c>
      <c r="J12" s="259">
        <f t="shared" si="5"/>
        <v>0.24858545034642032</v>
      </c>
      <c r="K12" s="253">
        <v>16350</v>
      </c>
      <c r="L12" s="261">
        <f t="shared" si="6"/>
        <v>-5.0632911392405111E-2</v>
      </c>
      <c r="M12" s="260">
        <f t="shared" si="7"/>
        <v>-872</v>
      </c>
      <c r="N12" s="259">
        <f t="shared" si="8"/>
        <v>0.24144958355484672</v>
      </c>
      <c r="O12" s="253">
        <v>18964</v>
      </c>
      <c r="P12" s="261">
        <f t="shared" si="9"/>
        <v>0.15987767584097856</v>
      </c>
      <c r="Q12" s="260">
        <f t="shared" si="10"/>
        <v>2614</v>
      </c>
      <c r="R12" s="261">
        <f t="shared" si="1"/>
        <v>0.38271965001822816</v>
      </c>
      <c r="S12" s="260">
        <f t="shared" si="2"/>
        <v>5249</v>
      </c>
      <c r="T12" s="259">
        <f t="shared" si="11"/>
        <v>0.32131480853947814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4239</v>
      </c>
      <c r="D13" s="253">
        <v>1608</v>
      </c>
      <c r="E13" s="253">
        <v>3234</v>
      </c>
      <c r="F13" s="254">
        <f t="shared" si="0"/>
        <v>4.8795944233206594E-2</v>
      </c>
      <c r="G13" s="253">
        <v>2601</v>
      </c>
      <c r="H13" s="265">
        <f t="shared" si="3"/>
        <v>-0.19573283858998147</v>
      </c>
      <c r="I13" s="256">
        <f t="shared" si="4"/>
        <v>-633</v>
      </c>
      <c r="J13" s="254">
        <f t="shared" si="5"/>
        <v>3.7543302540415706E-2</v>
      </c>
      <c r="K13" s="253">
        <v>1796</v>
      </c>
      <c r="L13" s="261">
        <f t="shared" si="6"/>
        <v>-0.30949634755863131</v>
      </c>
      <c r="M13" s="260">
        <f t="shared" si="7"/>
        <v>-805</v>
      </c>
      <c r="N13" s="259">
        <f t="shared" si="8"/>
        <v>2.6522535294465119E-2</v>
      </c>
      <c r="O13" s="253">
        <v>2125</v>
      </c>
      <c r="P13" s="261">
        <f t="shared" si="9"/>
        <v>0.18318485523385308</v>
      </c>
      <c r="Q13" s="260">
        <f t="shared" si="10"/>
        <v>329</v>
      </c>
      <c r="R13" s="261">
        <f t="shared" si="1"/>
        <v>-0.4987025241802312</v>
      </c>
      <c r="S13" s="260">
        <f t="shared" si="2"/>
        <v>-2114</v>
      </c>
      <c r="T13" s="259">
        <f t="shared" si="11"/>
        <v>3.6004744154523892E-2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1763</v>
      </c>
      <c r="D14" s="253">
        <v>8191</v>
      </c>
      <c r="E14" s="253">
        <v>2036</v>
      </c>
      <c r="F14" s="259">
        <f t="shared" si="0"/>
        <v>3.0720019313175206E-2</v>
      </c>
      <c r="G14" s="253">
        <v>2600</v>
      </c>
      <c r="H14" s="261">
        <f t="shared" si="3"/>
        <v>0.27701375245579563</v>
      </c>
      <c r="I14" s="260">
        <f t="shared" si="4"/>
        <v>564</v>
      </c>
      <c r="J14" s="259">
        <f t="shared" si="5"/>
        <v>3.7528868360277134E-2</v>
      </c>
      <c r="K14" s="253">
        <v>2968</v>
      </c>
      <c r="L14" s="261">
        <f t="shared" si="6"/>
        <v>0.14153846153846161</v>
      </c>
      <c r="M14" s="260">
        <f t="shared" si="7"/>
        <v>368</v>
      </c>
      <c r="N14" s="259">
        <f t="shared" si="8"/>
        <v>4.3830114005552603E-2</v>
      </c>
      <c r="O14" s="253">
        <v>843</v>
      </c>
      <c r="P14" s="261">
        <f t="shared" si="9"/>
        <v>-0.71597035040431267</v>
      </c>
      <c r="Q14" s="260">
        <f t="shared" si="10"/>
        <v>-2125</v>
      </c>
      <c r="R14" s="261">
        <f t="shared" si="1"/>
        <v>-0.52183777651730012</v>
      </c>
      <c r="S14" s="260">
        <f t="shared" si="2"/>
        <v>-920</v>
      </c>
      <c r="T14" s="259">
        <f t="shared" si="11"/>
        <v>1.42832937987123E-2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2263</v>
      </c>
      <c r="D15" s="253">
        <v>3016</v>
      </c>
      <c r="E15" s="253">
        <v>4002</v>
      </c>
      <c r="F15" s="254">
        <f t="shared" si="0"/>
        <v>6.0383849357233385E-2</v>
      </c>
      <c r="G15" s="253">
        <v>4353</v>
      </c>
      <c r="H15" s="265">
        <f t="shared" si="3"/>
        <v>8.7706146926536777E-2</v>
      </c>
      <c r="I15" s="256">
        <f t="shared" si="4"/>
        <v>351</v>
      </c>
      <c r="J15" s="254">
        <f t="shared" si="5"/>
        <v>6.2831986143187066E-2</v>
      </c>
      <c r="K15" s="253">
        <v>4437</v>
      </c>
      <c r="L15" s="261">
        <f t="shared" si="6"/>
        <v>1.9297036526533473E-2</v>
      </c>
      <c r="M15" s="260">
        <f t="shared" si="7"/>
        <v>84</v>
      </c>
      <c r="N15" s="259">
        <f t="shared" si="8"/>
        <v>6.5523657628920789E-2</v>
      </c>
      <c r="O15" s="253">
        <v>1861</v>
      </c>
      <c r="P15" s="261">
        <f t="shared" si="9"/>
        <v>-0.58057245886860498</v>
      </c>
      <c r="Q15" s="260">
        <f t="shared" si="10"/>
        <v>-2576</v>
      </c>
      <c r="R15" s="261">
        <f t="shared" si="1"/>
        <v>-0.17764030048608037</v>
      </c>
      <c r="S15" s="260">
        <f t="shared" si="2"/>
        <v>-402</v>
      </c>
      <c r="T15" s="259">
        <f t="shared" si="11"/>
        <v>3.1531684174855981E-2</v>
      </c>
      <c r="V15" s="29"/>
      <c r="W15" s="79"/>
      <c r="AE15" s="1"/>
    </row>
    <row r="16" spans="1:31" s="4" customFormat="1" x14ac:dyDescent="0.25">
      <c r="B16" s="236" t="s">
        <v>201</v>
      </c>
      <c r="C16" s="253">
        <f>C6-SUM(C7:C15)</f>
        <v>4041</v>
      </c>
      <c r="D16" s="253">
        <f>D6-SUM(D7:D15)</f>
        <v>4884</v>
      </c>
      <c r="E16" s="253">
        <f>E6-SUM(E7:E15)</f>
        <v>8748</v>
      </c>
      <c r="F16" s="259">
        <f t="shared" si="0"/>
        <v>0.13199348180336773</v>
      </c>
      <c r="G16" s="253">
        <f>G6-SUM(G7:G15)</f>
        <v>8449</v>
      </c>
      <c r="H16" s="261">
        <f t="shared" si="3"/>
        <v>-3.4179240969364422E-2</v>
      </c>
      <c r="I16" s="260">
        <f t="shared" si="4"/>
        <v>-299</v>
      </c>
      <c r="J16" s="259">
        <f t="shared" si="5"/>
        <v>0.12195438799076212</v>
      </c>
      <c r="K16" s="253">
        <f>K6-SUM(K7:K15)</f>
        <v>9136</v>
      </c>
      <c r="L16" s="261">
        <f t="shared" si="6"/>
        <v>8.1311397798556007E-2</v>
      </c>
      <c r="M16" s="260">
        <f t="shared" si="7"/>
        <v>687</v>
      </c>
      <c r="N16" s="259">
        <f t="shared" si="8"/>
        <v>0.13491641561817</v>
      </c>
      <c r="O16" s="253">
        <f>O6-SUM(O7:O15)</f>
        <v>6805</v>
      </c>
      <c r="P16" s="261">
        <f t="shared" si="9"/>
        <v>-0.25514448336252193</v>
      </c>
      <c r="Q16" s="260">
        <f t="shared" si="10"/>
        <v>-2331</v>
      </c>
      <c r="R16" s="261">
        <f t="shared" si="1"/>
        <v>0.68398911160603815</v>
      </c>
      <c r="S16" s="260">
        <f t="shared" si="2"/>
        <v>2764</v>
      </c>
      <c r="T16" s="259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180</v>
      </c>
    </row>
    <row r="18" spans="2:31" s="4" customFormat="1" x14ac:dyDescent="0.25">
      <c r="B18" s="170" t="s">
        <v>181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183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5" t="s">
        <v>171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172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173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174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175</v>
      </c>
    </row>
    <row r="49" spans="2:31" s="4" customFormat="1" hidden="1" x14ac:dyDescent="0.25">
      <c r="B49" s="236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6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180</v>
      </c>
    </row>
    <row r="52" spans="2:31" s="4" customFormat="1" hidden="1" x14ac:dyDescent="0.25">
      <c r="B52" s="270" t="s">
        <v>181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200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173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175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201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180</v>
      </c>
    </row>
    <row r="148" spans="2:31" s="4" customFormat="1" x14ac:dyDescent="0.25">
      <c r="B148" s="170" t="s">
        <v>181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1EE81-3F9D-41BB-9C43-B68DEA8E6C4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308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204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35821</v>
      </c>
      <c r="D8" s="118">
        <f t="shared" ref="D8:D21" si="0">C8/C9-1</f>
        <v>-5.0394994963151474E-2</v>
      </c>
    </row>
    <row r="9" spans="1:5" x14ac:dyDescent="0.25">
      <c r="A9" s="1"/>
      <c r="B9" s="116">
        <v>2023</v>
      </c>
      <c r="C9" s="117">
        <v>37722</v>
      </c>
      <c r="D9" s="118">
        <f t="shared" si="0"/>
        <v>0.11573841284864983</v>
      </c>
    </row>
    <row r="10" spans="1:5" x14ac:dyDescent="0.25">
      <c r="A10" s="1"/>
      <c r="B10" s="116">
        <v>2022</v>
      </c>
      <c r="C10" s="117">
        <v>33809</v>
      </c>
      <c r="D10" s="118">
        <f t="shared" si="0"/>
        <v>0.55572427756304066</v>
      </c>
    </row>
    <row r="11" spans="1:5" x14ac:dyDescent="0.25">
      <c r="A11" s="1"/>
      <c r="B11" s="116">
        <v>2021</v>
      </c>
      <c r="C11" s="117">
        <v>21732</v>
      </c>
      <c r="D11" s="118">
        <f t="shared" si="0"/>
        <v>0.35630031829245468</v>
      </c>
    </row>
    <row r="12" spans="1:5" x14ac:dyDescent="0.25">
      <c r="A12" s="1" t="s">
        <v>72</v>
      </c>
      <c r="B12" s="116">
        <v>2020</v>
      </c>
      <c r="C12" s="117">
        <v>16023</v>
      </c>
      <c r="D12" s="118">
        <f t="shared" si="0"/>
        <v>-0.5683342762466661</v>
      </c>
    </row>
    <row r="13" spans="1:5" x14ac:dyDescent="0.25">
      <c r="A13" s="1" t="s">
        <v>74</v>
      </c>
      <c r="B13" s="116">
        <v>2019</v>
      </c>
      <c r="C13" s="117">
        <v>37119</v>
      </c>
      <c r="D13" s="118">
        <f t="shared" si="0"/>
        <v>8.2754798436497357E-2</v>
      </c>
    </row>
    <row r="14" spans="1:5" x14ac:dyDescent="0.25">
      <c r="A14" s="1" t="s">
        <v>76</v>
      </c>
      <c r="B14" s="116">
        <v>2018</v>
      </c>
      <c r="C14" s="117">
        <v>34282</v>
      </c>
      <c r="D14" s="118">
        <f t="shared" si="0"/>
        <v>-8.1059347021926742E-2</v>
      </c>
    </row>
    <row r="15" spans="1:5" x14ac:dyDescent="0.25">
      <c r="A15" s="1" t="s">
        <v>78</v>
      </c>
      <c r="B15" s="116">
        <v>2017</v>
      </c>
      <c r="C15" s="117">
        <v>37306</v>
      </c>
      <c r="D15" s="118">
        <f t="shared" si="0"/>
        <v>5.2533574088703405E-2</v>
      </c>
    </row>
    <row r="16" spans="1:5" x14ac:dyDescent="0.25">
      <c r="A16" s="1" t="s">
        <v>80</v>
      </c>
      <c r="B16" s="116">
        <v>2016</v>
      </c>
      <c r="C16" s="117">
        <v>35444</v>
      </c>
      <c r="D16" s="118">
        <f>C16/C17-1</f>
        <v>0.40885602989108838</v>
      </c>
    </row>
    <row r="17" spans="1:4" x14ac:dyDescent="0.25">
      <c r="A17" s="1" t="s">
        <v>82</v>
      </c>
      <c r="B17" s="116">
        <v>2015</v>
      </c>
      <c r="C17" s="117">
        <v>25158</v>
      </c>
      <c r="D17" s="118">
        <f t="shared" si="0"/>
        <v>0.3101077956569287</v>
      </c>
    </row>
    <row r="18" spans="1:4" x14ac:dyDescent="0.25">
      <c r="A18" s="1" t="s">
        <v>84</v>
      </c>
      <c r="B18" s="116">
        <v>2014</v>
      </c>
      <c r="C18" s="117">
        <v>19203</v>
      </c>
      <c r="D18" s="118">
        <f t="shared" si="0"/>
        <v>0.14726968574501131</v>
      </c>
    </row>
    <row r="19" spans="1:4" x14ac:dyDescent="0.25">
      <c r="A19" s="1" t="s">
        <v>86</v>
      </c>
      <c r="B19" s="116">
        <v>2013</v>
      </c>
      <c r="C19" s="117">
        <v>16738</v>
      </c>
      <c r="D19" s="118">
        <f t="shared" si="0"/>
        <v>-0.17757468553459121</v>
      </c>
    </row>
    <row r="20" spans="1:4" x14ac:dyDescent="0.25">
      <c r="A20" s="1" t="s">
        <v>88</v>
      </c>
      <c r="B20" s="116">
        <v>2012</v>
      </c>
      <c r="C20" s="117">
        <v>20352</v>
      </c>
      <c r="D20" s="118">
        <f>C20/C21-1</f>
        <v>2.5806451612903292E-2</v>
      </c>
    </row>
    <row r="21" spans="1:4" x14ac:dyDescent="0.25">
      <c r="A21" s="1" t="s">
        <v>90</v>
      </c>
      <c r="B21" s="116">
        <v>2011</v>
      </c>
      <c r="C21" s="117">
        <v>19840</v>
      </c>
      <c r="D21" s="118">
        <f t="shared" si="0"/>
        <v>-0.258234568362807</v>
      </c>
    </row>
    <row r="22" spans="1:4" x14ac:dyDescent="0.25">
      <c r="A22" s="1" t="s">
        <v>92</v>
      </c>
      <c r="B22" s="116">
        <v>2010</v>
      </c>
      <c r="C22" s="117">
        <v>26747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8901D-A300-4C26-854E-6C4FFA4395D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309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205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23944</v>
      </c>
      <c r="D8" s="118">
        <f t="shared" ref="D8:D21" si="0">C8/C9-1</f>
        <v>-6.8254338859055186E-2</v>
      </c>
    </row>
    <row r="9" spans="1:5" x14ac:dyDescent="0.25">
      <c r="A9" s="1"/>
      <c r="B9" s="116">
        <v>2023</v>
      </c>
      <c r="C9" s="117">
        <v>25698</v>
      </c>
      <c r="D9" s="118">
        <f t="shared" si="0"/>
        <v>0.46678082191780823</v>
      </c>
    </row>
    <row r="10" spans="1:5" x14ac:dyDescent="0.25">
      <c r="A10" s="1"/>
      <c r="B10" s="116">
        <v>2022</v>
      </c>
      <c r="C10" s="117">
        <v>17520</v>
      </c>
      <c r="D10" s="118">
        <f t="shared" si="0"/>
        <v>0.63265306122448983</v>
      </c>
    </row>
    <row r="11" spans="1:5" x14ac:dyDescent="0.25">
      <c r="A11" s="1"/>
      <c r="B11" s="116">
        <v>2021</v>
      </c>
      <c r="C11" s="117">
        <v>10731</v>
      </c>
      <c r="D11" s="118">
        <f t="shared" si="0"/>
        <v>0.46218830903392827</v>
      </c>
    </row>
    <row r="12" spans="1:5" x14ac:dyDescent="0.25">
      <c r="A12" s="1" t="s">
        <v>72</v>
      </c>
      <c r="B12" s="116">
        <v>2020</v>
      </c>
      <c r="C12" s="117">
        <v>7339</v>
      </c>
      <c r="D12" s="118">
        <f t="shared" si="0"/>
        <v>-0.59150617833685848</v>
      </c>
    </row>
    <row r="13" spans="1:5" x14ac:dyDescent="0.25">
      <c r="A13" s="1" t="s">
        <v>74</v>
      </c>
      <c r="B13" s="116">
        <v>2019</v>
      </c>
      <c r="C13" s="117">
        <v>17966</v>
      </c>
      <c r="D13" s="118">
        <f t="shared" si="0"/>
        <v>2.5573695627354676E-2</v>
      </c>
    </row>
    <row r="14" spans="1:5" x14ac:dyDescent="0.25">
      <c r="A14" s="1" t="s">
        <v>76</v>
      </c>
      <c r="B14" s="116">
        <v>2018</v>
      </c>
      <c r="C14" s="117">
        <v>17518</v>
      </c>
      <c r="D14" s="118">
        <f t="shared" si="0"/>
        <v>-0.20861944344054928</v>
      </c>
    </row>
    <row r="15" spans="1:5" x14ac:dyDescent="0.25">
      <c r="A15" s="1" t="s">
        <v>78</v>
      </c>
      <c r="B15" s="116">
        <v>2017</v>
      </c>
      <c r="C15" s="117">
        <v>22136</v>
      </c>
      <c r="D15" s="118">
        <f>C15/C16-1</f>
        <v>1.1700182815356452E-2</v>
      </c>
    </row>
    <row r="16" spans="1:5" x14ac:dyDescent="0.25">
      <c r="A16" s="1" t="s">
        <v>80</v>
      </c>
      <c r="B16" s="116">
        <v>2016</v>
      </c>
      <c r="C16" s="117">
        <v>21880</v>
      </c>
      <c r="D16" s="118">
        <f>C16/C17-1</f>
        <v>1.9014719533218405</v>
      </c>
    </row>
    <row r="17" spans="1:4" x14ac:dyDescent="0.25">
      <c r="A17" s="1" t="s">
        <v>82</v>
      </c>
      <c r="B17" s="116">
        <v>2015</v>
      </c>
      <c r="C17" s="117">
        <v>7541</v>
      </c>
      <c r="D17" s="118">
        <f t="shared" si="0"/>
        <v>-0.12537694270470889</v>
      </c>
    </row>
    <row r="18" spans="1:4" x14ac:dyDescent="0.25">
      <c r="A18" s="1" t="s">
        <v>84</v>
      </c>
      <c r="B18" s="116">
        <v>2014</v>
      </c>
      <c r="C18" s="117">
        <v>8622</v>
      </c>
      <c r="D18" s="118">
        <f t="shared" si="0"/>
        <v>0.41972665898238093</v>
      </c>
    </row>
    <row r="19" spans="1:4" x14ac:dyDescent="0.25">
      <c r="A19" s="1" t="s">
        <v>86</v>
      </c>
      <c r="B19" s="116">
        <v>2013</v>
      </c>
      <c r="C19" s="117">
        <v>6073</v>
      </c>
      <c r="D19" s="118">
        <f t="shared" si="0"/>
        <v>-0.50992575855390576</v>
      </c>
    </row>
    <row r="20" spans="1:4" x14ac:dyDescent="0.25">
      <c r="A20" s="1" t="s">
        <v>88</v>
      </c>
      <c r="B20" s="116">
        <v>2012</v>
      </c>
      <c r="C20" s="117">
        <v>12392</v>
      </c>
      <c r="D20" s="118">
        <f>C20/C21-1</f>
        <v>2.8688729316266</v>
      </c>
    </row>
    <row r="21" spans="1:4" x14ac:dyDescent="0.25">
      <c r="A21" s="1" t="s">
        <v>90</v>
      </c>
      <c r="B21" s="116">
        <v>2011</v>
      </c>
      <c r="C21" s="117">
        <v>3203</v>
      </c>
      <c r="D21" s="118">
        <f t="shared" si="0"/>
        <v>-0.25250875145857643</v>
      </c>
    </row>
    <row r="22" spans="1:4" x14ac:dyDescent="0.25">
      <c r="A22" s="1" t="s">
        <v>92</v>
      </c>
      <c r="B22" s="116">
        <v>2010</v>
      </c>
      <c r="C22" s="117">
        <v>4285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6EDF-E647-4949-A27E-1830A2949BE3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310</v>
      </c>
      <c r="C4" s="271"/>
      <c r="D4" s="271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11877</v>
      </c>
      <c r="D8" s="118">
        <f t="shared" ref="D8:D21" si="0">C8/C9-1</f>
        <v>-1.2225548902195627E-2</v>
      </c>
    </row>
    <row r="9" spans="1:5" x14ac:dyDescent="0.25">
      <c r="A9" s="1"/>
      <c r="B9" s="116">
        <v>2023</v>
      </c>
      <c r="C9" s="117">
        <v>12024</v>
      </c>
      <c r="D9" s="118">
        <f t="shared" si="0"/>
        <v>-0.261833138928111</v>
      </c>
    </row>
    <row r="10" spans="1:5" x14ac:dyDescent="0.25">
      <c r="A10" s="1"/>
      <c r="B10" s="116">
        <v>2022</v>
      </c>
      <c r="C10" s="117">
        <v>16289</v>
      </c>
      <c r="D10" s="118">
        <f t="shared" si="0"/>
        <v>0.48068357422052532</v>
      </c>
    </row>
    <row r="11" spans="1:5" x14ac:dyDescent="0.25">
      <c r="A11" s="1"/>
      <c r="B11" s="116">
        <v>2021</v>
      </c>
      <c r="C11" s="117">
        <v>11001</v>
      </c>
      <c r="D11" s="118">
        <f t="shared" si="0"/>
        <v>0.26681252878857675</v>
      </c>
    </row>
    <row r="12" spans="1:5" x14ac:dyDescent="0.25">
      <c r="A12" s="1" t="s">
        <v>72</v>
      </c>
      <c r="B12" s="116">
        <v>2020</v>
      </c>
      <c r="C12" s="117">
        <v>8684</v>
      </c>
      <c r="D12" s="118">
        <f t="shared" si="0"/>
        <v>-0.54659844410797265</v>
      </c>
    </row>
    <row r="13" spans="1:5" x14ac:dyDescent="0.25">
      <c r="A13" s="1" t="s">
        <v>74</v>
      </c>
      <c r="B13" s="116">
        <v>2019</v>
      </c>
      <c r="C13" s="117">
        <v>19153</v>
      </c>
      <c r="D13" s="118">
        <f t="shared" si="0"/>
        <v>0.14250775471247912</v>
      </c>
    </row>
    <row r="14" spans="1:5" x14ac:dyDescent="0.25">
      <c r="A14" s="1" t="s">
        <v>76</v>
      </c>
      <c r="B14" s="116">
        <v>2018</v>
      </c>
      <c r="C14" s="117">
        <v>16764</v>
      </c>
      <c r="D14" s="118">
        <f t="shared" si="0"/>
        <v>0.10507580751483192</v>
      </c>
    </row>
    <row r="15" spans="1:5" x14ac:dyDescent="0.25">
      <c r="A15" s="1" t="s">
        <v>78</v>
      </c>
      <c r="B15" s="116">
        <v>2017</v>
      </c>
      <c r="C15" s="117">
        <v>15170</v>
      </c>
      <c r="D15" s="118">
        <f>C15/C16-1</f>
        <v>0.1184016514302566</v>
      </c>
    </row>
    <row r="16" spans="1:5" x14ac:dyDescent="0.25">
      <c r="A16" s="1" t="s">
        <v>80</v>
      </c>
      <c r="B16" s="116">
        <v>2016</v>
      </c>
      <c r="C16" s="117">
        <v>13564</v>
      </c>
      <c r="D16" s="118">
        <f>C16/C17-1</f>
        <v>-0.23006187205540107</v>
      </c>
    </row>
    <row r="17" spans="1:4" x14ac:dyDescent="0.25">
      <c r="A17" s="1" t="s">
        <v>82</v>
      </c>
      <c r="B17" s="116">
        <v>2015</v>
      </c>
      <c r="C17" s="117">
        <v>17617</v>
      </c>
      <c r="D17" s="118">
        <f t="shared" si="0"/>
        <v>0.6649655042056517</v>
      </c>
    </row>
    <row r="18" spans="1:4" x14ac:dyDescent="0.25">
      <c r="A18" s="1" t="s">
        <v>84</v>
      </c>
      <c r="B18" s="116">
        <v>2014</v>
      </c>
      <c r="C18" s="117">
        <v>10581</v>
      </c>
      <c r="D18" s="118">
        <f t="shared" si="0"/>
        <v>-7.8762306610408173E-3</v>
      </c>
    </row>
    <row r="19" spans="1:4" x14ac:dyDescent="0.25">
      <c r="A19" s="1" t="s">
        <v>86</v>
      </c>
      <c r="B19" s="116">
        <v>2013</v>
      </c>
      <c r="C19" s="117">
        <v>10665</v>
      </c>
      <c r="D19" s="118">
        <f t="shared" si="0"/>
        <v>0.33982412060301503</v>
      </c>
    </row>
    <row r="20" spans="1:4" x14ac:dyDescent="0.25">
      <c r="A20" s="1" t="s">
        <v>88</v>
      </c>
      <c r="B20" s="116">
        <v>2012</v>
      </c>
      <c r="C20" s="117">
        <v>7960</v>
      </c>
      <c r="D20" s="118">
        <f>C20/C21-1</f>
        <v>-0.52154835607381145</v>
      </c>
    </row>
    <row r="21" spans="1:4" x14ac:dyDescent="0.25">
      <c r="A21" s="1" t="s">
        <v>90</v>
      </c>
      <c r="B21" s="116">
        <v>2011</v>
      </c>
      <c r="C21" s="117">
        <v>16637</v>
      </c>
      <c r="D21" s="118">
        <f t="shared" si="0"/>
        <v>-0.25932686314664766</v>
      </c>
    </row>
    <row r="22" spans="1:4" x14ac:dyDescent="0.25">
      <c r="A22" s="1" t="s">
        <v>92</v>
      </c>
      <c r="B22" s="116">
        <v>2010</v>
      </c>
      <c r="C22" s="117">
        <v>22462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3A14-FA93-48D4-838C-B4E5BBD39157}">
  <sheetPr>
    <tabColor rgb="FF92D050"/>
  </sheetPr>
  <dimension ref="B1:W54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222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49</v>
      </c>
      <c r="C17" s="99">
        <v>713</v>
      </c>
      <c r="D17" s="99">
        <v>339</v>
      </c>
      <c r="E17" s="99">
        <v>532</v>
      </c>
      <c r="F17" s="99">
        <v>654</v>
      </c>
      <c r="G17" s="99">
        <v>663</v>
      </c>
      <c r="H17" s="99">
        <v>673</v>
      </c>
      <c r="I17" s="100">
        <f t="shared" si="0"/>
        <v>1.5082956259426794E-2</v>
      </c>
      <c r="J17" s="100">
        <f t="shared" si="1"/>
        <v>0.98525073746312675</v>
      </c>
      <c r="K17" s="99">
        <f t="shared" si="2"/>
        <v>10</v>
      </c>
      <c r="L17" s="99">
        <f t="shared" si="3"/>
        <v>334</v>
      </c>
      <c r="M17" s="93">
        <f>H17/H17</f>
        <v>1</v>
      </c>
      <c r="N17" s="99">
        <v>465</v>
      </c>
      <c r="O17" s="99">
        <v>625</v>
      </c>
      <c r="P17" s="99">
        <v>663</v>
      </c>
      <c r="Q17" s="99">
        <v>673</v>
      </c>
      <c r="R17" s="99">
        <v>673</v>
      </c>
      <c r="S17" s="100">
        <f t="shared" si="4"/>
        <v>0</v>
      </c>
      <c r="T17" s="100">
        <f t="shared" si="5"/>
        <v>0.44731182795698921</v>
      </c>
      <c r="U17" s="99">
        <f t="shared" si="6"/>
        <v>0</v>
      </c>
      <c r="V17" s="99">
        <f t="shared" si="7"/>
        <v>208</v>
      </c>
      <c r="W17" s="93">
        <f>R17/R17</f>
        <v>1</v>
      </c>
    </row>
    <row r="18" spans="2:23" x14ac:dyDescent="0.25">
      <c r="B18" s="94" t="s">
        <v>60</v>
      </c>
      <c r="C18" s="95">
        <v>713</v>
      </c>
      <c r="D18" s="95">
        <v>339</v>
      </c>
      <c r="E18" s="95">
        <v>532</v>
      </c>
      <c r="F18" s="95">
        <v>654</v>
      </c>
      <c r="G18" s="95">
        <v>663</v>
      </c>
      <c r="H18" s="95">
        <v>673</v>
      </c>
      <c r="I18" s="96">
        <f t="shared" si="0"/>
        <v>1.5082956259426794E-2</v>
      </c>
      <c r="J18" s="96">
        <f t="shared" si="1"/>
        <v>0.98525073746312675</v>
      </c>
      <c r="K18" s="95">
        <f t="shared" si="2"/>
        <v>10</v>
      </c>
      <c r="L18" s="95">
        <f t="shared" si="3"/>
        <v>334</v>
      </c>
      <c r="M18" s="96">
        <f>H18/H17</f>
        <v>1</v>
      </c>
      <c r="N18" s="95">
        <v>465</v>
      </c>
      <c r="O18" s="95">
        <v>625</v>
      </c>
      <c r="P18" s="95">
        <v>663</v>
      </c>
      <c r="Q18" s="95">
        <v>673</v>
      </c>
      <c r="R18" s="95">
        <v>673</v>
      </c>
      <c r="S18" s="96">
        <f t="shared" si="4"/>
        <v>0</v>
      </c>
      <c r="T18" s="96">
        <f t="shared" si="5"/>
        <v>0.44731182795698921</v>
      </c>
      <c r="U18" s="95">
        <f t="shared" si="6"/>
        <v>0</v>
      </c>
      <c r="V18" s="95">
        <f t="shared" si="7"/>
        <v>208</v>
      </c>
      <c r="W18" s="96">
        <f>R18/R17</f>
        <v>1</v>
      </c>
    </row>
    <row r="19" spans="2:23" x14ac:dyDescent="0.25">
      <c r="B19" s="97" t="s">
        <v>61</v>
      </c>
      <c r="C19" s="52">
        <v>555</v>
      </c>
      <c r="D19" s="52">
        <v>0</v>
      </c>
      <c r="E19" s="52">
        <v>0</v>
      </c>
      <c r="F19" s="52">
        <v>600</v>
      </c>
      <c r="G19" s="52">
        <v>600</v>
      </c>
      <c r="H19" s="52">
        <v>600</v>
      </c>
      <c r="I19" s="98">
        <f t="shared" si="0"/>
        <v>0</v>
      </c>
      <c r="J19" s="98" t="str">
        <f t="shared" si="1"/>
        <v>-</v>
      </c>
      <c r="K19" s="52">
        <f t="shared" si="2"/>
        <v>0</v>
      </c>
      <c r="L19" s="52">
        <f t="shared" si="3"/>
        <v>600</v>
      </c>
      <c r="M19" s="98">
        <f>H19/H17</f>
        <v>0.89153046062407137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0</v>
      </c>
      <c r="E20" s="52">
        <v>0</v>
      </c>
      <c r="F20" s="52">
        <v>54</v>
      </c>
      <c r="G20" s="52">
        <v>63</v>
      </c>
      <c r="H20" s="52">
        <v>73</v>
      </c>
      <c r="I20" s="98">
        <f t="shared" si="0"/>
        <v>0.15873015873015883</v>
      </c>
      <c r="J20" s="98" t="str">
        <f t="shared" si="1"/>
        <v>-</v>
      </c>
      <c r="K20" s="52">
        <f t="shared" si="2"/>
        <v>10</v>
      </c>
      <c r="L20" s="52">
        <f t="shared" si="3"/>
        <v>73</v>
      </c>
      <c r="M20" s="98">
        <f>H20/H17</f>
        <v>0.10846953937592868</v>
      </c>
      <c r="N20" s="52">
        <v>0</v>
      </c>
      <c r="O20" s="52">
        <v>0</v>
      </c>
      <c r="P20" s="52">
        <v>63</v>
      </c>
      <c r="Q20" s="52">
        <v>73</v>
      </c>
      <c r="R20" s="52">
        <v>73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556AE-6E60-4C09-9A1D-15DAB597C473}">
  <sheetPr>
    <tabColor rgb="FF92D050"/>
  </sheetPr>
  <dimension ref="B1:S54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222</v>
      </c>
      <c r="M6" s="90" t="s">
        <v>223</v>
      </c>
      <c r="N6" s="90" t="s">
        <v>224</v>
      </c>
      <c r="O6" s="90" t="s">
        <v>225</v>
      </c>
      <c r="P6" s="90" t="s">
        <v>226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49</v>
      </c>
      <c r="C17" s="99">
        <v>9</v>
      </c>
      <c r="D17" s="99">
        <v>4</v>
      </c>
      <c r="E17" s="99">
        <v>3</v>
      </c>
      <c r="F17" s="99">
        <v>5</v>
      </c>
      <c r="G17" s="99">
        <v>5</v>
      </c>
      <c r="H17" s="99">
        <v>6</v>
      </c>
      <c r="I17" s="100">
        <f t="shared" si="2"/>
        <v>0.19999999999999996</v>
      </c>
      <c r="J17" s="99">
        <f t="shared" si="3"/>
        <v>1</v>
      </c>
      <c r="K17" s="93">
        <f>H17/H17</f>
        <v>1</v>
      </c>
      <c r="L17" s="99">
        <v>3</v>
      </c>
      <c r="M17" s="99">
        <v>4</v>
      </c>
      <c r="N17" s="99">
        <v>5</v>
      </c>
      <c r="O17" s="99">
        <v>6</v>
      </c>
      <c r="P17" s="99">
        <v>6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9</v>
      </c>
      <c r="D18" s="95">
        <v>4</v>
      </c>
      <c r="E18" s="95">
        <v>3</v>
      </c>
      <c r="F18" s="95">
        <v>5</v>
      </c>
      <c r="G18" s="95">
        <v>5</v>
      </c>
      <c r="H18" s="95">
        <v>6</v>
      </c>
      <c r="I18" s="96">
        <f t="shared" si="2"/>
        <v>0.19999999999999996</v>
      </c>
      <c r="J18" s="95">
        <f t="shared" si="3"/>
        <v>1</v>
      </c>
      <c r="K18" s="96">
        <f>H18/H17</f>
        <v>1</v>
      </c>
      <c r="L18" s="95">
        <v>3</v>
      </c>
      <c r="M18" s="95">
        <v>4</v>
      </c>
      <c r="N18" s="95">
        <v>5</v>
      </c>
      <c r="O18" s="95">
        <v>6</v>
      </c>
      <c r="P18" s="95">
        <v>6</v>
      </c>
      <c r="Q18" s="96">
        <f t="shared" si="0"/>
        <v>0</v>
      </c>
      <c r="R18" s="95">
        <f t="shared" si="1"/>
        <v>0</v>
      </c>
      <c r="S18" s="96">
        <f>P18/P17</f>
        <v>1</v>
      </c>
    </row>
    <row r="19" spans="2:19" x14ac:dyDescent="0.25">
      <c r="B19" s="97" t="s">
        <v>61</v>
      </c>
      <c r="C19" s="52">
        <v>4</v>
      </c>
      <c r="D19" s="52">
        <v>0</v>
      </c>
      <c r="E19" s="52">
        <v>0</v>
      </c>
      <c r="F19" s="52">
        <v>3</v>
      </c>
      <c r="G19" s="52">
        <v>3</v>
      </c>
      <c r="H19" s="52">
        <v>3</v>
      </c>
      <c r="I19" s="98">
        <f t="shared" si="2"/>
        <v>0</v>
      </c>
      <c r="J19" s="52">
        <f t="shared" si="3"/>
        <v>0</v>
      </c>
      <c r="K19" s="98">
        <f>H19/H17</f>
        <v>0.5</v>
      </c>
      <c r="L19" s="52">
        <v>0</v>
      </c>
      <c r="M19" s="52">
        <v>0</v>
      </c>
      <c r="N19" s="52">
        <v>3</v>
      </c>
      <c r="O19" s="52">
        <v>3</v>
      </c>
      <c r="P19" s="52">
        <v>3</v>
      </c>
      <c r="Q19" s="98">
        <f t="shared" si="0"/>
        <v>0</v>
      </c>
      <c r="R19" s="52">
        <f t="shared" si="1"/>
        <v>0</v>
      </c>
      <c r="S19" s="98">
        <f>P19/P17</f>
        <v>0.5</v>
      </c>
    </row>
    <row r="20" spans="2:19" x14ac:dyDescent="0.25">
      <c r="B20" s="97" t="s">
        <v>62</v>
      </c>
      <c r="C20" s="52">
        <v>5</v>
      </c>
      <c r="D20" s="52">
        <v>0</v>
      </c>
      <c r="E20" s="52">
        <v>0</v>
      </c>
      <c r="F20" s="52">
        <v>2</v>
      </c>
      <c r="G20" s="52">
        <v>2</v>
      </c>
      <c r="H20" s="52">
        <v>3</v>
      </c>
      <c r="I20" s="98">
        <f t="shared" si="2"/>
        <v>0.5</v>
      </c>
      <c r="J20" s="52">
        <f t="shared" si="3"/>
        <v>1</v>
      </c>
      <c r="K20" s="98">
        <f>H20/H17</f>
        <v>0.5</v>
      </c>
      <c r="L20" s="52">
        <v>0</v>
      </c>
      <c r="M20" s="52">
        <v>0</v>
      </c>
      <c r="N20" s="52">
        <v>2</v>
      </c>
      <c r="O20" s="52">
        <v>3</v>
      </c>
      <c r="P20" s="52">
        <v>3</v>
      </c>
      <c r="Q20" s="98">
        <f t="shared" si="0"/>
        <v>0</v>
      </c>
      <c r="R20" s="52">
        <f t="shared" si="1"/>
        <v>0</v>
      </c>
      <c r="S20" s="98">
        <f>P20/P17</f>
        <v>0.5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227</v>
      </c>
      <c r="M21" s="95" t="s">
        <v>227</v>
      </c>
      <c r="N21" s="95" t="s">
        <v>227</v>
      </c>
      <c r="O21" s="95" t="s">
        <v>227</v>
      </c>
      <c r="P21" s="95" t="s">
        <v>227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BDFDE-61E6-4029-9701-D2847C33C7B5}">
  <sheetPr>
    <tabColor theme="7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0B42-7572-42E3-9E1D-6E750A8C28DD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1" t="s">
        <v>233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5197</v>
      </c>
      <c r="D9" s="118">
        <v>0.10199321458863442</v>
      </c>
      <c r="E9" s="117">
        <v>1146</v>
      </c>
      <c r="F9" s="118">
        <f t="shared" ref="F9:L21" si="0">IFERROR(E9/C9-1,"-")</f>
        <v>-0.77948816624975947</v>
      </c>
      <c r="G9" s="117">
        <v>3527</v>
      </c>
      <c r="H9" s="118">
        <f>IFERROR(G9/E9-1,"-")</f>
        <v>2.0776614310645725</v>
      </c>
      <c r="I9" s="117">
        <v>5390</v>
      </c>
      <c r="J9" s="118">
        <f t="shared" si="0"/>
        <v>0.52821094414516589</v>
      </c>
      <c r="K9" s="117">
        <v>5217</v>
      </c>
      <c r="L9" s="118">
        <f t="shared" si="0"/>
        <v>-3.2096474953617782E-2</v>
      </c>
      <c r="M9" s="117">
        <v>5311</v>
      </c>
      <c r="N9" s="118">
        <f>IFERROR(M9/K9-1,"-")</f>
        <v>1.8018018018018056E-2</v>
      </c>
    </row>
    <row r="10" spans="1:15" x14ac:dyDescent="0.25">
      <c r="A10" s="1" t="s">
        <v>72</v>
      </c>
      <c r="B10" s="116" t="s">
        <v>73</v>
      </c>
      <c r="C10" s="117">
        <v>5359</v>
      </c>
      <c r="D10" s="118">
        <v>8.5916919959473148E-2</v>
      </c>
      <c r="E10" s="117">
        <v>1385</v>
      </c>
      <c r="F10" s="118">
        <f t="shared" si="0"/>
        <v>-0.74155626049636125</v>
      </c>
      <c r="G10" s="117">
        <v>4177</v>
      </c>
      <c r="H10" s="118">
        <f t="shared" si="0"/>
        <v>2.0158844765342958</v>
      </c>
      <c r="I10" s="117">
        <v>5270</v>
      </c>
      <c r="J10" s="118">
        <f t="shared" si="0"/>
        <v>0.2616710557816615</v>
      </c>
      <c r="K10" s="117">
        <v>4803</v>
      </c>
      <c r="L10" s="118">
        <f t="shared" si="0"/>
        <v>-8.861480075901329E-2</v>
      </c>
      <c r="M10" s="117">
        <v>4194</v>
      </c>
      <c r="N10" s="118">
        <f>IFERROR(M10/K10-1,"-")</f>
        <v>-0.12679575265459087</v>
      </c>
    </row>
    <row r="11" spans="1:15" x14ac:dyDescent="0.25">
      <c r="A11" s="1" t="s">
        <v>74</v>
      </c>
      <c r="B11" s="116" t="s">
        <v>75</v>
      </c>
      <c r="C11" s="117">
        <v>2198</v>
      </c>
      <c r="D11" s="118">
        <v>-0.57303807303807308</v>
      </c>
      <c r="E11" s="117">
        <v>2288</v>
      </c>
      <c r="F11" s="118">
        <f t="shared" si="0"/>
        <v>4.0946314831665109E-2</v>
      </c>
      <c r="G11" s="117">
        <v>4740</v>
      </c>
      <c r="H11" s="118">
        <f t="shared" si="0"/>
        <v>1.0716783216783217</v>
      </c>
      <c r="I11" s="117">
        <v>5659</v>
      </c>
      <c r="J11" s="118">
        <f t="shared" si="0"/>
        <v>0.19388185654008439</v>
      </c>
      <c r="K11" s="117">
        <v>5168</v>
      </c>
      <c r="L11" s="118">
        <f t="shared" si="0"/>
        <v>-8.6764446015197061E-2</v>
      </c>
      <c r="M11" s="117">
        <v>5342</v>
      </c>
      <c r="N11" s="118">
        <f>IFERROR(M11/K11-1,"-")</f>
        <v>3.3668730650154854E-2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1830</v>
      </c>
      <c r="F12" s="118" t="str">
        <f t="shared" si="0"/>
        <v>-</v>
      </c>
      <c r="G12" s="117">
        <v>4075</v>
      </c>
      <c r="H12" s="118">
        <f t="shared" si="0"/>
        <v>1.2267759562841531</v>
      </c>
      <c r="I12" s="117">
        <v>5170</v>
      </c>
      <c r="J12" s="118">
        <f t="shared" si="0"/>
        <v>0.26871165644171779</v>
      </c>
      <c r="K12" s="117">
        <v>5054</v>
      </c>
      <c r="L12" s="118">
        <f t="shared" si="0"/>
        <v>-2.2437137330754364E-2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2659</v>
      </c>
      <c r="F13" s="118" t="str">
        <f t="shared" si="0"/>
        <v>-</v>
      </c>
      <c r="G13" s="117">
        <v>3632</v>
      </c>
      <c r="H13" s="118">
        <f t="shared" si="0"/>
        <v>0.365927040240692</v>
      </c>
      <c r="I13" s="117">
        <v>5013</v>
      </c>
      <c r="J13" s="118">
        <f t="shared" si="0"/>
        <v>0.38023127753303965</v>
      </c>
      <c r="K13" s="117">
        <v>4992</v>
      </c>
      <c r="L13" s="118">
        <f t="shared" si="0"/>
        <v>-4.1891083183722699E-3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2494</v>
      </c>
      <c r="F14" s="118" t="str">
        <f t="shared" si="0"/>
        <v>-</v>
      </c>
      <c r="G14" s="117">
        <v>4520</v>
      </c>
      <c r="H14" s="118">
        <f t="shared" si="0"/>
        <v>0.81234963913392133</v>
      </c>
      <c r="I14" s="117">
        <v>4181</v>
      </c>
      <c r="J14" s="118">
        <f t="shared" si="0"/>
        <v>-7.4999999999999956E-2</v>
      </c>
      <c r="K14" s="117">
        <v>3964</v>
      </c>
      <c r="L14" s="118">
        <f t="shared" si="0"/>
        <v>-5.1901458981104986E-2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2428</v>
      </c>
      <c r="F15" s="118" t="str">
        <f t="shared" si="0"/>
        <v>-</v>
      </c>
      <c r="G15" s="117">
        <v>4275</v>
      </c>
      <c r="H15" s="118">
        <f t="shared" si="0"/>
        <v>0.76070840197693568</v>
      </c>
      <c r="I15" s="117">
        <v>4340</v>
      </c>
      <c r="J15" s="118">
        <f t="shared" si="0"/>
        <v>1.5204678362572999E-2</v>
      </c>
      <c r="K15" s="117">
        <v>4593</v>
      </c>
      <c r="L15" s="118">
        <f t="shared" si="0"/>
        <v>5.8294930875576023E-2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2777</v>
      </c>
      <c r="D16" s="118">
        <v>-0.34241060857210515</v>
      </c>
      <c r="E16" s="117">
        <v>2929</v>
      </c>
      <c r="F16" s="118">
        <f t="shared" si="0"/>
        <v>5.473532589124952E-2</v>
      </c>
      <c r="G16" s="117">
        <v>3932</v>
      </c>
      <c r="H16" s="118">
        <f t="shared" si="0"/>
        <v>0.34243769204506647</v>
      </c>
      <c r="I16" s="117">
        <v>4645</v>
      </c>
      <c r="J16" s="118">
        <f t="shared" si="0"/>
        <v>0.18133265513733465</v>
      </c>
      <c r="K16" s="117">
        <v>2899</v>
      </c>
      <c r="L16" s="118">
        <f t="shared" si="0"/>
        <v>-0.37588805166846073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1764</v>
      </c>
      <c r="D17" s="118">
        <v>-0.54002607561929594</v>
      </c>
      <c r="E17" s="117">
        <v>3914</v>
      </c>
      <c r="F17" s="118">
        <f t="shared" si="0"/>
        <v>1.2188208616780045</v>
      </c>
      <c r="G17" s="117">
        <v>4578</v>
      </c>
      <c r="H17" s="118">
        <f t="shared" si="0"/>
        <v>0.16964741951967288</v>
      </c>
      <c r="I17" s="117">
        <v>4521</v>
      </c>
      <c r="J17" s="118">
        <f t="shared" si="0"/>
        <v>-1.2450851900393189E-2</v>
      </c>
      <c r="K17" s="117">
        <v>5087</v>
      </c>
      <c r="L17" s="118">
        <f t="shared" si="0"/>
        <v>0.12519354125193538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1764</v>
      </c>
      <c r="D18" s="118">
        <v>-0.62283515073765239</v>
      </c>
      <c r="E18" s="117">
        <v>3380</v>
      </c>
      <c r="F18" s="118">
        <f t="shared" si="0"/>
        <v>0.91609977324263037</v>
      </c>
      <c r="G18" s="117">
        <v>4025</v>
      </c>
      <c r="H18" s="118">
        <f t="shared" si="0"/>
        <v>0.19082840236686383</v>
      </c>
      <c r="I18" s="117">
        <v>4419</v>
      </c>
      <c r="J18" s="118">
        <f t="shared" si="0"/>
        <v>9.7888198757764E-2</v>
      </c>
      <c r="K18" s="117">
        <v>4919</v>
      </c>
      <c r="L18" s="118">
        <f t="shared" si="0"/>
        <v>0.11314777098891149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1763</v>
      </c>
      <c r="D19" s="118">
        <v>-0.70714285714285707</v>
      </c>
      <c r="E19" s="117">
        <v>4448</v>
      </c>
      <c r="F19" s="118">
        <f t="shared" si="0"/>
        <v>1.5229722064662505</v>
      </c>
      <c r="G19" s="117">
        <v>4838</v>
      </c>
      <c r="H19" s="118">
        <f t="shared" si="0"/>
        <v>8.7679856115107979E-2</v>
      </c>
      <c r="I19" s="117">
        <v>4964</v>
      </c>
      <c r="J19" s="118">
        <f t="shared" si="0"/>
        <v>2.6043819760231512E-2</v>
      </c>
      <c r="K19" s="117">
        <v>5464</v>
      </c>
      <c r="L19" s="118">
        <f t="shared" si="0"/>
        <v>0.10072522159548747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1794</v>
      </c>
      <c r="D20" s="118">
        <v>-0.6889197156233744</v>
      </c>
      <c r="E20" s="117">
        <v>4543</v>
      </c>
      <c r="F20" s="118">
        <f t="shared" si="0"/>
        <v>1.5323299888517279</v>
      </c>
      <c r="G20" s="117">
        <v>5166</v>
      </c>
      <c r="H20" s="118">
        <f t="shared" si="0"/>
        <v>0.13713405238828957</v>
      </c>
      <c r="I20" s="117">
        <v>4585</v>
      </c>
      <c r="J20" s="118">
        <f t="shared" si="0"/>
        <v>-0.11246612466124661</v>
      </c>
      <c r="K20" s="117">
        <v>5228</v>
      </c>
      <c r="L20" s="118">
        <f t="shared" si="0"/>
        <v>0.14023991275899683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24221</v>
      </c>
      <c r="D21" s="121">
        <v>-0.56660761894537193</v>
      </c>
      <c r="E21" s="120">
        <v>33444</v>
      </c>
      <c r="F21" s="121">
        <f t="shared" si="0"/>
        <v>0.38078526898146237</v>
      </c>
      <c r="G21" s="120">
        <v>51485</v>
      </c>
      <c r="H21" s="121">
        <f t="shared" si="0"/>
        <v>0.53943906231312044</v>
      </c>
      <c r="I21" s="120">
        <v>58157</v>
      </c>
      <c r="J21" s="121">
        <f t="shared" si="0"/>
        <v>0.12959114305137409</v>
      </c>
      <c r="K21" s="120">
        <v>57388</v>
      </c>
      <c r="L21" s="121">
        <f t="shared" si="0"/>
        <v>-1.3222827862510056E-2</v>
      </c>
      <c r="M21" s="120">
        <v>14847</v>
      </c>
      <c r="N21" s="121">
        <v>-2.2451935738741158E-2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71" t="s">
        <v>234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3059</v>
      </c>
      <c r="D31" s="118">
        <v>0.13086876155268024</v>
      </c>
      <c r="E31" s="117">
        <v>582</v>
      </c>
      <c r="F31" s="118">
        <f t="shared" ref="F31:L43" si="1">IFERROR(E31/C31-1,"-")</f>
        <v>-0.80974174566851909</v>
      </c>
      <c r="G31" s="117">
        <v>1773</v>
      </c>
      <c r="H31" s="118">
        <f t="shared" si="1"/>
        <v>2.0463917525773194</v>
      </c>
      <c r="I31" s="117">
        <v>3042</v>
      </c>
      <c r="J31" s="118">
        <f t="shared" si="1"/>
        <v>0.71573604060913709</v>
      </c>
      <c r="K31" s="117">
        <v>2177</v>
      </c>
      <c r="L31" s="118">
        <f t="shared" si="1"/>
        <v>-0.28435239973701509</v>
      </c>
      <c r="M31" s="117">
        <v>2652</v>
      </c>
      <c r="N31" s="118">
        <f t="shared" ref="N31" si="2">IFERROR(M31/K31-1,"-")</f>
        <v>0.21819016995865881</v>
      </c>
    </row>
    <row r="32" spans="1:15" x14ac:dyDescent="0.25">
      <c r="B32" s="116" t="s">
        <v>73</v>
      </c>
      <c r="C32" s="117">
        <v>3061</v>
      </c>
      <c r="D32" s="118">
        <v>5.5153395380903136E-2</v>
      </c>
      <c r="E32" s="117">
        <v>799</v>
      </c>
      <c r="F32" s="118">
        <f t="shared" si="1"/>
        <v>-0.73897419144070564</v>
      </c>
      <c r="G32" s="117">
        <v>2253</v>
      </c>
      <c r="H32" s="118">
        <f t="shared" si="1"/>
        <v>1.8197747183979973</v>
      </c>
      <c r="I32" s="117">
        <v>3101</v>
      </c>
      <c r="J32" s="118">
        <f t="shared" si="1"/>
        <v>0.37638703950288499</v>
      </c>
      <c r="K32" s="117">
        <v>2167</v>
      </c>
      <c r="L32" s="118">
        <f t="shared" si="1"/>
        <v>-0.30119316349564662</v>
      </c>
      <c r="M32" s="117">
        <v>1760</v>
      </c>
      <c r="N32" s="118">
        <f>IFERROR(M32/K32-1,"-")</f>
        <v>-0.18781725888324874</v>
      </c>
    </row>
    <row r="33" spans="2:15" x14ac:dyDescent="0.25">
      <c r="B33" s="116" t="s">
        <v>75</v>
      </c>
      <c r="C33" s="117">
        <v>1334</v>
      </c>
      <c r="D33" s="118">
        <v>-0.55159663865546227</v>
      </c>
      <c r="E33" s="117">
        <v>1368</v>
      </c>
      <c r="F33" s="118">
        <f t="shared" si="1"/>
        <v>2.5487256371814038E-2</v>
      </c>
      <c r="G33" s="117">
        <v>2677</v>
      </c>
      <c r="H33" s="118">
        <f t="shared" si="1"/>
        <v>0.95687134502923987</v>
      </c>
      <c r="I33" s="117">
        <v>3421</v>
      </c>
      <c r="J33" s="118">
        <f t="shared" si="1"/>
        <v>0.27792304818827041</v>
      </c>
      <c r="K33" s="117">
        <v>2632</v>
      </c>
      <c r="L33" s="118">
        <f t="shared" si="1"/>
        <v>-0.23063431745103768</v>
      </c>
      <c r="M33" s="117">
        <v>2763</v>
      </c>
      <c r="N33" s="118">
        <f>IFERROR(M33/K33-1,"-")</f>
        <v>4.9772036474164061E-2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1023</v>
      </c>
      <c r="F34" s="118" t="str">
        <f t="shared" si="1"/>
        <v>-</v>
      </c>
      <c r="G34" s="117">
        <v>2629</v>
      </c>
      <c r="H34" s="118">
        <f t="shared" si="1"/>
        <v>1.5698924731182795</v>
      </c>
      <c r="I34" s="117">
        <v>3521</v>
      </c>
      <c r="J34" s="118">
        <f t="shared" si="1"/>
        <v>0.33929250665652333</v>
      </c>
      <c r="K34" s="117">
        <v>3276</v>
      </c>
      <c r="L34" s="118">
        <f t="shared" si="1"/>
        <v>-6.9582504970178927E-2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1731</v>
      </c>
      <c r="F35" s="118" t="str">
        <f t="shared" si="1"/>
        <v>-</v>
      </c>
      <c r="G35" s="117">
        <v>2471</v>
      </c>
      <c r="H35" s="118">
        <f t="shared" si="1"/>
        <v>0.42749855574812257</v>
      </c>
      <c r="I35" s="117">
        <v>3551</v>
      </c>
      <c r="J35" s="118">
        <f t="shared" si="1"/>
        <v>0.43707001214083374</v>
      </c>
      <c r="K35" s="117">
        <v>3636</v>
      </c>
      <c r="L35" s="118">
        <f t="shared" si="1"/>
        <v>2.3936919177696359E-2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1915</v>
      </c>
      <c r="F36" s="118" t="str">
        <f t="shared" si="1"/>
        <v>-</v>
      </c>
      <c r="G36" s="117">
        <v>3580</v>
      </c>
      <c r="H36" s="118">
        <f t="shared" si="1"/>
        <v>0.86945169712793735</v>
      </c>
      <c r="I36" s="117">
        <v>3284</v>
      </c>
      <c r="J36" s="118">
        <f t="shared" si="1"/>
        <v>-8.268156424581008E-2</v>
      </c>
      <c r="K36" s="117">
        <v>3008</v>
      </c>
      <c r="L36" s="118">
        <f t="shared" si="1"/>
        <v>-8.4043848964677204E-2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1624</v>
      </c>
      <c r="F37" s="118" t="str">
        <f t="shared" si="1"/>
        <v>-</v>
      </c>
      <c r="G37" s="117">
        <v>3300</v>
      </c>
      <c r="H37" s="118">
        <f t="shared" si="1"/>
        <v>1.0320197044334973</v>
      </c>
      <c r="I37" s="117">
        <v>3186</v>
      </c>
      <c r="J37" s="118">
        <f t="shared" si="1"/>
        <v>-3.4545454545454546E-2</v>
      </c>
      <c r="K37" s="117">
        <v>3447</v>
      </c>
      <c r="L37" s="118">
        <f t="shared" si="1"/>
        <v>8.1920903954802338E-2</v>
      </c>
      <c r="M37" s="117"/>
      <c r="N37" s="118"/>
    </row>
    <row r="38" spans="2:15" x14ac:dyDescent="0.25">
      <c r="B38" s="116" t="s">
        <v>85</v>
      </c>
      <c r="C38" s="117">
        <v>2135</v>
      </c>
      <c r="D38" s="118">
        <v>-0.30569105691056908</v>
      </c>
      <c r="E38" s="117">
        <v>1812</v>
      </c>
      <c r="F38" s="118">
        <f t="shared" si="1"/>
        <v>-0.15128805620608898</v>
      </c>
      <c r="G38" s="117">
        <v>2594</v>
      </c>
      <c r="H38" s="118">
        <f t="shared" si="1"/>
        <v>0.43156732891832239</v>
      </c>
      <c r="I38" s="117">
        <v>3372</v>
      </c>
      <c r="J38" s="118">
        <f t="shared" si="1"/>
        <v>0.29992289899768698</v>
      </c>
      <c r="K38" s="117">
        <v>1718</v>
      </c>
      <c r="L38" s="118">
        <f t="shared" si="1"/>
        <v>-0.49051008303677346</v>
      </c>
      <c r="M38" s="117"/>
      <c r="N38" s="118"/>
    </row>
    <row r="39" spans="2:15" x14ac:dyDescent="0.25">
      <c r="B39" s="116" t="s">
        <v>87</v>
      </c>
      <c r="C39" s="117">
        <v>1442</v>
      </c>
      <c r="D39" s="118">
        <v>-0.486284289276808</v>
      </c>
      <c r="E39" s="117">
        <v>3104</v>
      </c>
      <c r="F39" s="118">
        <f t="shared" si="1"/>
        <v>1.1525658807212205</v>
      </c>
      <c r="G39" s="117">
        <v>3509</v>
      </c>
      <c r="H39" s="118">
        <f t="shared" si="1"/>
        <v>0.13047680412371143</v>
      </c>
      <c r="I39" s="117">
        <v>3382</v>
      </c>
      <c r="J39" s="118">
        <f t="shared" si="1"/>
        <v>-3.6192647477913953E-2</v>
      </c>
      <c r="K39" s="117">
        <v>4092</v>
      </c>
      <c r="L39" s="118">
        <f t="shared" si="1"/>
        <v>0.20993494973388538</v>
      </c>
      <c r="M39" s="117"/>
      <c r="N39" s="118"/>
    </row>
    <row r="40" spans="2:15" x14ac:dyDescent="0.25">
      <c r="B40" s="116" t="s">
        <v>89</v>
      </c>
      <c r="C40" s="117">
        <v>1351</v>
      </c>
      <c r="D40" s="118">
        <v>-0.56974522292993623</v>
      </c>
      <c r="E40" s="117">
        <v>2127</v>
      </c>
      <c r="F40" s="118">
        <f t="shared" si="1"/>
        <v>0.57438934122871954</v>
      </c>
      <c r="G40" s="117">
        <v>2508</v>
      </c>
      <c r="H40" s="118">
        <f t="shared" si="1"/>
        <v>0.17912552891396327</v>
      </c>
      <c r="I40" s="117">
        <v>2825</v>
      </c>
      <c r="J40" s="118">
        <f t="shared" si="1"/>
        <v>0.12639553429027117</v>
      </c>
      <c r="K40" s="117">
        <v>3162</v>
      </c>
      <c r="L40" s="118">
        <f t="shared" si="1"/>
        <v>0.11929203539823008</v>
      </c>
      <c r="M40" s="117"/>
      <c r="N40" s="118"/>
    </row>
    <row r="41" spans="2:15" x14ac:dyDescent="0.25">
      <c r="B41" s="116" t="s">
        <v>91</v>
      </c>
      <c r="C41" s="117">
        <v>1256</v>
      </c>
      <c r="D41" s="118">
        <v>-0.66444028853860537</v>
      </c>
      <c r="E41" s="117">
        <v>2694</v>
      </c>
      <c r="F41" s="118">
        <f t="shared" si="1"/>
        <v>1.144904458598726</v>
      </c>
      <c r="G41" s="117">
        <v>3156</v>
      </c>
      <c r="H41" s="118">
        <f t="shared" si="1"/>
        <v>0.17149220489977735</v>
      </c>
      <c r="I41" s="117">
        <v>2455</v>
      </c>
      <c r="J41" s="118">
        <f t="shared" si="1"/>
        <v>-0.22211660329531047</v>
      </c>
      <c r="K41" s="117">
        <v>3284</v>
      </c>
      <c r="L41" s="118">
        <f t="shared" si="1"/>
        <v>0.33767820773930746</v>
      </c>
      <c r="M41" s="117"/>
      <c r="N41" s="118"/>
    </row>
    <row r="42" spans="2:15" x14ac:dyDescent="0.25">
      <c r="B42" s="116" t="s">
        <v>93</v>
      </c>
      <c r="C42" s="117">
        <v>1139</v>
      </c>
      <c r="D42" s="118">
        <v>-0.71367521367521369</v>
      </c>
      <c r="E42" s="117">
        <v>2953</v>
      </c>
      <c r="F42" s="118">
        <f t="shared" si="1"/>
        <v>1.5926251097453905</v>
      </c>
      <c r="G42" s="117">
        <v>3359</v>
      </c>
      <c r="H42" s="118">
        <f t="shared" si="1"/>
        <v>0.13748730104977991</v>
      </c>
      <c r="I42" s="117">
        <v>2582</v>
      </c>
      <c r="J42" s="118">
        <f t="shared" si="1"/>
        <v>-0.23131884489431376</v>
      </c>
      <c r="K42" s="117">
        <v>3222</v>
      </c>
      <c r="L42" s="118">
        <f t="shared" si="1"/>
        <v>0.24786986831913249</v>
      </c>
      <c r="M42" s="117"/>
      <c r="N42" s="118"/>
    </row>
    <row r="43" spans="2:15" ht="15.75" x14ac:dyDescent="0.25">
      <c r="B43" s="119" t="s">
        <v>30</v>
      </c>
      <c r="C43" s="120">
        <v>16023</v>
      </c>
      <c r="D43" s="121">
        <v>-0.5683342762466661</v>
      </c>
      <c r="E43" s="120">
        <v>21732</v>
      </c>
      <c r="F43" s="121">
        <f t="shared" si="1"/>
        <v>0.35630031829245468</v>
      </c>
      <c r="G43" s="120">
        <v>33809</v>
      </c>
      <c r="H43" s="121">
        <f t="shared" si="1"/>
        <v>0.55572427756304066</v>
      </c>
      <c r="I43" s="120">
        <v>37722</v>
      </c>
      <c r="J43" s="121">
        <f t="shared" si="1"/>
        <v>0.11573841284864983</v>
      </c>
      <c r="K43" s="120">
        <v>35821</v>
      </c>
      <c r="L43" s="121">
        <f t="shared" si="1"/>
        <v>-5.0394994963151474E-2</v>
      </c>
      <c r="M43" s="120">
        <v>7175</v>
      </c>
      <c r="N43" s="121">
        <v>2.8526376146789101E-2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1" t="s">
        <v>235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1208</v>
      </c>
      <c r="D53" s="118">
        <v>-7.2908672294704546E-2</v>
      </c>
      <c r="E53" s="117">
        <v>303</v>
      </c>
      <c r="F53" s="118">
        <f>IFERROR(E53/C53-1,"-")</f>
        <v>-0.7491721854304636</v>
      </c>
      <c r="G53" s="117">
        <v>1039</v>
      </c>
      <c r="H53" s="118">
        <f>IFERROR(G53/E53-1,"-")</f>
        <v>2.4290429042904291</v>
      </c>
      <c r="I53" s="117">
        <v>1557</v>
      </c>
      <c r="J53" s="118">
        <f>IFERROR(I53/G53-1,"-")</f>
        <v>0.49855630413859475</v>
      </c>
      <c r="K53" s="117">
        <v>1445</v>
      </c>
      <c r="L53" s="118">
        <f>IFERROR(K53/I53-1,"-")</f>
        <v>-7.1933204881181712E-2</v>
      </c>
      <c r="M53" s="117">
        <v>1752</v>
      </c>
      <c r="N53" s="118">
        <f t="shared" ref="N53:N55" si="3">IFERROR(M53/K53-1,"-")</f>
        <v>0.21245674740484422</v>
      </c>
    </row>
    <row r="54" spans="1:15" x14ac:dyDescent="0.25">
      <c r="A54" s="1">
        <v>2</v>
      </c>
      <c r="B54" s="116" t="s">
        <v>73</v>
      </c>
      <c r="C54" s="117">
        <v>1387</v>
      </c>
      <c r="D54" s="118">
        <v>-5.5177111716621208E-2</v>
      </c>
      <c r="E54" s="117">
        <v>338</v>
      </c>
      <c r="F54" s="118">
        <f t="shared" ref="F54:L65" si="4">IFERROR(E54/C54-1,"-")</f>
        <v>-0.75630857966834897</v>
      </c>
      <c r="G54" s="117">
        <v>1131</v>
      </c>
      <c r="H54" s="118">
        <f t="shared" si="4"/>
        <v>2.3461538461538463</v>
      </c>
      <c r="I54" s="117">
        <v>2612</v>
      </c>
      <c r="J54" s="118">
        <f t="shared" si="4"/>
        <v>1.3094606542882405</v>
      </c>
      <c r="K54" s="117">
        <v>1852</v>
      </c>
      <c r="L54" s="118">
        <f t="shared" si="4"/>
        <v>-0.29096477794793263</v>
      </c>
      <c r="M54" s="117">
        <v>1371</v>
      </c>
      <c r="N54" s="118">
        <f t="shared" si="3"/>
        <v>-0.25971922246220303</v>
      </c>
    </row>
    <row r="55" spans="1:15" x14ac:dyDescent="0.25">
      <c r="A55" s="1">
        <v>3</v>
      </c>
      <c r="B55" s="116" t="s">
        <v>75</v>
      </c>
      <c r="C55" s="117">
        <v>620</v>
      </c>
      <c r="D55" s="118">
        <v>-0.60684844641724789</v>
      </c>
      <c r="E55" s="117">
        <v>500</v>
      </c>
      <c r="F55" s="118">
        <f t="shared" si="4"/>
        <v>-0.19354838709677424</v>
      </c>
      <c r="G55" s="117">
        <v>1299</v>
      </c>
      <c r="H55" s="118">
        <f t="shared" si="4"/>
        <v>1.5979999999999999</v>
      </c>
      <c r="I55" s="117">
        <v>2794</v>
      </c>
      <c r="J55" s="118">
        <f t="shared" si="4"/>
        <v>1.1508852963818321</v>
      </c>
      <c r="K55" s="117">
        <v>1883</v>
      </c>
      <c r="L55" s="118">
        <f t="shared" si="4"/>
        <v>-0.32605583392984971</v>
      </c>
      <c r="M55" s="117">
        <v>1927</v>
      </c>
      <c r="N55" s="118">
        <f t="shared" si="3"/>
        <v>2.3366967604885769E-2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523</v>
      </c>
      <c r="F56" s="118" t="str">
        <f t="shared" si="4"/>
        <v>-</v>
      </c>
      <c r="G56" s="117">
        <v>1248</v>
      </c>
      <c r="H56" s="118">
        <f t="shared" si="4"/>
        <v>1.3862332695984705</v>
      </c>
      <c r="I56" s="117">
        <v>2342</v>
      </c>
      <c r="J56" s="118">
        <f t="shared" si="4"/>
        <v>0.8766025641025641</v>
      </c>
      <c r="K56" s="117">
        <v>2557</v>
      </c>
      <c r="L56" s="118">
        <f t="shared" si="4"/>
        <v>9.1801878736122999E-2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686</v>
      </c>
      <c r="F57" s="118" t="str">
        <f t="shared" si="4"/>
        <v>-</v>
      </c>
      <c r="G57" s="117">
        <v>1437</v>
      </c>
      <c r="H57" s="118">
        <f t="shared" si="4"/>
        <v>1.0947521865889214</v>
      </c>
      <c r="I57" s="117">
        <v>2194</v>
      </c>
      <c r="J57" s="118">
        <f t="shared" si="4"/>
        <v>0.52679192762700078</v>
      </c>
      <c r="K57" s="117">
        <v>2203</v>
      </c>
      <c r="L57" s="118">
        <f t="shared" si="4"/>
        <v>4.1020966271649861E-3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815</v>
      </c>
      <c r="F58" s="118" t="str">
        <f t="shared" si="4"/>
        <v>-</v>
      </c>
      <c r="G58" s="117">
        <v>1729</v>
      </c>
      <c r="H58" s="118">
        <f t="shared" si="4"/>
        <v>1.121472392638037</v>
      </c>
      <c r="I58" s="117">
        <v>2466</v>
      </c>
      <c r="J58" s="118">
        <f t="shared" si="4"/>
        <v>0.42625795257374199</v>
      </c>
      <c r="K58" s="117">
        <v>2292</v>
      </c>
      <c r="L58" s="118">
        <f t="shared" si="4"/>
        <v>-7.0559610705596132E-2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994</v>
      </c>
      <c r="F59" s="118" t="str">
        <f t="shared" si="4"/>
        <v>-</v>
      </c>
      <c r="G59" s="117">
        <v>1593</v>
      </c>
      <c r="H59" s="118">
        <f t="shared" si="4"/>
        <v>0.60261569416498983</v>
      </c>
      <c r="I59" s="117">
        <v>1977</v>
      </c>
      <c r="J59" s="118">
        <f t="shared" si="4"/>
        <v>0.24105461393596994</v>
      </c>
      <c r="K59" s="117">
        <v>1831</v>
      </c>
      <c r="L59" s="118">
        <f t="shared" si="4"/>
        <v>-7.384926656550328E-2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1123</v>
      </c>
      <c r="D60" s="118">
        <v>-0.20467422096317278</v>
      </c>
      <c r="E60" s="117">
        <v>1181</v>
      </c>
      <c r="F60" s="118">
        <f t="shared" si="4"/>
        <v>5.1647373107747141E-2</v>
      </c>
      <c r="G60" s="117">
        <v>1587</v>
      </c>
      <c r="H60" s="118">
        <f t="shared" si="4"/>
        <v>0.34377646062658762</v>
      </c>
      <c r="I60" s="117">
        <v>1933</v>
      </c>
      <c r="J60" s="118">
        <f t="shared" si="4"/>
        <v>0.21802142407057334</v>
      </c>
      <c r="K60" s="117">
        <v>1542</v>
      </c>
      <c r="L60" s="118">
        <f t="shared" si="4"/>
        <v>-0.20227625452664255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763</v>
      </c>
      <c r="D61" s="118">
        <v>-0.45186781609195403</v>
      </c>
      <c r="E61" s="117">
        <v>1604</v>
      </c>
      <c r="F61" s="118">
        <f t="shared" si="4"/>
        <v>1.1022280471821757</v>
      </c>
      <c r="G61" s="117">
        <v>1832</v>
      </c>
      <c r="H61" s="118">
        <f t="shared" si="4"/>
        <v>0.14214463840398994</v>
      </c>
      <c r="I61" s="117">
        <v>2450</v>
      </c>
      <c r="J61" s="118">
        <f t="shared" si="4"/>
        <v>0.3373362445414847</v>
      </c>
      <c r="K61" s="117">
        <v>2346</v>
      </c>
      <c r="L61" s="118">
        <f t="shared" si="4"/>
        <v>-4.2448979591836689E-2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792</v>
      </c>
      <c r="D62" s="118">
        <v>-0.46232179226069248</v>
      </c>
      <c r="E62" s="117">
        <v>930</v>
      </c>
      <c r="F62" s="118">
        <f t="shared" si="4"/>
        <v>0.17424242424242431</v>
      </c>
      <c r="G62" s="117">
        <v>1484</v>
      </c>
      <c r="H62" s="118">
        <f t="shared" si="4"/>
        <v>0.5956989247311828</v>
      </c>
      <c r="I62" s="117">
        <v>2164</v>
      </c>
      <c r="J62" s="118">
        <f t="shared" si="4"/>
        <v>0.4582210242587601</v>
      </c>
      <c r="K62" s="117">
        <v>2197</v>
      </c>
      <c r="L62" s="118">
        <f t="shared" si="4"/>
        <v>1.5249537892791043E-2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488</v>
      </c>
      <c r="D63" s="118">
        <v>-0.72002294893861163</v>
      </c>
      <c r="E63" s="117">
        <v>1380</v>
      </c>
      <c r="F63" s="118">
        <f t="shared" si="4"/>
        <v>1.8278688524590163</v>
      </c>
      <c r="G63" s="117">
        <v>1596</v>
      </c>
      <c r="H63" s="118">
        <f t="shared" si="4"/>
        <v>0.15652173913043477</v>
      </c>
      <c r="I63" s="117">
        <v>1784</v>
      </c>
      <c r="J63" s="118">
        <f t="shared" si="4"/>
        <v>0.1177944862155389</v>
      </c>
      <c r="K63" s="117">
        <v>2044</v>
      </c>
      <c r="L63" s="118">
        <f t="shared" si="4"/>
        <v>0.14573991031390143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371</v>
      </c>
      <c r="D64" s="118">
        <v>-0.73537803138373747</v>
      </c>
      <c r="E64" s="117">
        <v>1477</v>
      </c>
      <c r="F64" s="118">
        <f t="shared" si="4"/>
        <v>2.9811320754716979</v>
      </c>
      <c r="G64" s="117">
        <v>1545</v>
      </c>
      <c r="H64" s="118">
        <f t="shared" si="4"/>
        <v>4.6039268788083954E-2</v>
      </c>
      <c r="I64" s="117">
        <v>1425</v>
      </c>
      <c r="J64" s="118">
        <f t="shared" si="4"/>
        <v>-7.7669902912621325E-2</v>
      </c>
      <c r="K64" s="117">
        <v>1752</v>
      </c>
      <c r="L64" s="118">
        <f t="shared" si="4"/>
        <v>0.22947368421052627</v>
      </c>
      <c r="M64" s="117"/>
      <c r="N64" s="118"/>
    </row>
    <row r="65" spans="1:15" ht="15.75" x14ac:dyDescent="0.25">
      <c r="B65" s="119" t="s">
        <v>30</v>
      </c>
      <c r="C65" s="120">
        <v>7339</v>
      </c>
      <c r="D65" s="121">
        <v>-0.59150617833685848</v>
      </c>
      <c r="E65" s="120">
        <v>10731</v>
      </c>
      <c r="F65" s="121">
        <f t="shared" si="4"/>
        <v>0.46218830903392827</v>
      </c>
      <c r="G65" s="120">
        <v>17520</v>
      </c>
      <c r="H65" s="121">
        <f t="shared" si="4"/>
        <v>0.63265306122448983</v>
      </c>
      <c r="I65" s="120">
        <v>25698</v>
      </c>
      <c r="J65" s="121">
        <f t="shared" si="4"/>
        <v>0.46678082191780823</v>
      </c>
      <c r="K65" s="120">
        <v>23944</v>
      </c>
      <c r="L65" s="121">
        <f t="shared" si="4"/>
        <v>-6.8254338859055186E-2</v>
      </c>
      <c r="M65" s="120">
        <v>5050</v>
      </c>
      <c r="N65" s="121">
        <v>-2.5096525096525046E-2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71" t="s">
        <v>236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1851</v>
      </c>
      <c r="D75" s="118">
        <v>0.32025677603423675</v>
      </c>
      <c r="E75" s="117">
        <v>279</v>
      </c>
      <c r="F75" s="118">
        <f>IFERROR(E75/C75-1,"-")</f>
        <v>-0.84927066450567257</v>
      </c>
      <c r="G75" s="117">
        <v>734</v>
      </c>
      <c r="H75" s="118">
        <f>IFERROR(G75/E75-1,"-")</f>
        <v>1.6308243727598568</v>
      </c>
      <c r="I75" s="117">
        <v>1485</v>
      </c>
      <c r="J75" s="118">
        <f>IFERROR(I75/G75-1,"-")</f>
        <v>1.0231607629427795</v>
      </c>
      <c r="K75" s="117">
        <v>732</v>
      </c>
      <c r="L75" s="118">
        <f>IFERROR(K75/I75-1,"-")</f>
        <v>-0.50707070707070701</v>
      </c>
      <c r="M75" s="117">
        <v>900</v>
      </c>
      <c r="N75" s="118">
        <f t="shared" ref="N75:N77" si="5">IFERROR(M75/K75-1,"-")</f>
        <v>0.22950819672131151</v>
      </c>
    </row>
    <row r="76" spans="1:15" x14ac:dyDescent="0.25">
      <c r="A76" s="1">
        <v>2</v>
      </c>
      <c r="B76" s="116" t="s">
        <v>73</v>
      </c>
      <c r="C76" s="117">
        <v>1674</v>
      </c>
      <c r="D76" s="118">
        <v>0.16817864619679002</v>
      </c>
      <c r="E76" s="117">
        <v>461</v>
      </c>
      <c r="F76" s="118">
        <f t="shared" ref="F76:L87" si="6">IFERROR(E76/C76-1,"-")</f>
        <v>-0.7246117084826762</v>
      </c>
      <c r="G76" s="117">
        <v>1122</v>
      </c>
      <c r="H76" s="118">
        <f t="shared" si="6"/>
        <v>1.4338394793926246</v>
      </c>
      <c r="I76" s="117">
        <v>489</v>
      </c>
      <c r="J76" s="118">
        <f t="shared" si="6"/>
        <v>-0.56417112299465244</v>
      </c>
      <c r="K76" s="117">
        <v>315</v>
      </c>
      <c r="L76" s="118">
        <f t="shared" si="6"/>
        <v>-0.35582822085889576</v>
      </c>
      <c r="M76" s="117">
        <v>389</v>
      </c>
      <c r="N76" s="118">
        <f t="shared" si="5"/>
        <v>0.23492063492063497</v>
      </c>
    </row>
    <row r="77" spans="1:15" x14ac:dyDescent="0.25">
      <c r="A77" s="1">
        <v>3</v>
      </c>
      <c r="B77" s="116" t="s">
        <v>75</v>
      </c>
      <c r="C77" s="117">
        <v>714</v>
      </c>
      <c r="D77" s="118">
        <v>-0.48927038626609443</v>
      </c>
      <c r="E77" s="117">
        <v>868</v>
      </c>
      <c r="F77" s="118">
        <f t="shared" si="6"/>
        <v>0.21568627450980382</v>
      </c>
      <c r="G77" s="117">
        <v>1378</v>
      </c>
      <c r="H77" s="118">
        <f t="shared" si="6"/>
        <v>0.5875576036866359</v>
      </c>
      <c r="I77" s="117">
        <v>627</v>
      </c>
      <c r="J77" s="118">
        <f t="shared" si="6"/>
        <v>-0.54499274310595069</v>
      </c>
      <c r="K77" s="117">
        <v>749</v>
      </c>
      <c r="L77" s="118">
        <f t="shared" si="6"/>
        <v>0.19457735247208929</v>
      </c>
      <c r="M77" s="117">
        <v>836</v>
      </c>
      <c r="N77" s="118">
        <f t="shared" si="5"/>
        <v>0.11615487316421902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500</v>
      </c>
      <c r="F78" s="118" t="str">
        <f t="shared" si="6"/>
        <v>-</v>
      </c>
      <c r="G78" s="117">
        <v>1381</v>
      </c>
      <c r="H78" s="118">
        <f t="shared" si="6"/>
        <v>1.762</v>
      </c>
      <c r="I78" s="117">
        <v>1179</v>
      </c>
      <c r="J78" s="118">
        <f t="shared" si="6"/>
        <v>-0.14627081824764665</v>
      </c>
      <c r="K78" s="117">
        <v>719</v>
      </c>
      <c r="L78" s="118">
        <f t="shared" si="6"/>
        <v>-0.39016115351993219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1045</v>
      </c>
      <c r="F79" s="118" t="str">
        <f t="shared" si="6"/>
        <v>-</v>
      </c>
      <c r="G79" s="117">
        <v>1034</v>
      </c>
      <c r="H79" s="118">
        <f t="shared" si="6"/>
        <v>-1.0526315789473717E-2</v>
      </c>
      <c r="I79" s="117">
        <v>1357</v>
      </c>
      <c r="J79" s="118">
        <f t="shared" si="6"/>
        <v>0.3123791102514506</v>
      </c>
      <c r="K79" s="117">
        <v>1433</v>
      </c>
      <c r="L79" s="118">
        <f t="shared" si="6"/>
        <v>5.6005895357406077E-2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1100</v>
      </c>
      <c r="F80" s="118" t="str">
        <f t="shared" si="6"/>
        <v>-</v>
      </c>
      <c r="G80" s="117">
        <v>1851</v>
      </c>
      <c r="H80" s="118">
        <f t="shared" si="6"/>
        <v>0.68272727272727263</v>
      </c>
      <c r="I80" s="117">
        <v>818</v>
      </c>
      <c r="J80" s="118">
        <f t="shared" si="6"/>
        <v>-0.55807671528903291</v>
      </c>
      <c r="K80" s="117">
        <v>716</v>
      </c>
      <c r="L80" s="118">
        <f t="shared" si="6"/>
        <v>-0.12469437652811732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630</v>
      </c>
      <c r="F81" s="118" t="str">
        <f t="shared" si="6"/>
        <v>-</v>
      </c>
      <c r="G81" s="117">
        <v>1707</v>
      </c>
      <c r="H81" s="118">
        <f t="shared" si="6"/>
        <v>1.7095238095238097</v>
      </c>
      <c r="I81" s="117">
        <v>1209</v>
      </c>
      <c r="J81" s="118">
        <f t="shared" si="6"/>
        <v>-0.29173989455184535</v>
      </c>
      <c r="K81" s="117">
        <v>1616</v>
      </c>
      <c r="L81" s="118">
        <f t="shared" si="6"/>
        <v>0.33664185277088499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1012</v>
      </c>
      <c r="D82" s="118">
        <v>-0.39146121467227901</v>
      </c>
      <c r="E82" s="117">
        <v>631</v>
      </c>
      <c r="F82" s="118">
        <f t="shared" si="6"/>
        <v>-0.37648221343873522</v>
      </c>
      <c r="G82" s="117">
        <v>1007</v>
      </c>
      <c r="H82" s="118">
        <f t="shared" si="6"/>
        <v>0.59587955625990485</v>
      </c>
      <c r="I82" s="117">
        <v>1439</v>
      </c>
      <c r="J82" s="118">
        <f t="shared" si="6"/>
        <v>0.42899702085402192</v>
      </c>
      <c r="K82" s="117">
        <v>176</v>
      </c>
      <c r="L82" s="118">
        <f t="shared" si="6"/>
        <v>-0.87769284225156363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679</v>
      </c>
      <c r="D83" s="118">
        <v>-0.52014134275618373</v>
      </c>
      <c r="E83" s="117">
        <v>1500</v>
      </c>
      <c r="F83" s="118">
        <f t="shared" si="6"/>
        <v>1.2091310751104567</v>
      </c>
      <c r="G83" s="117">
        <v>1677</v>
      </c>
      <c r="H83" s="118">
        <f t="shared" si="6"/>
        <v>0.1180000000000001</v>
      </c>
      <c r="I83" s="117">
        <v>932</v>
      </c>
      <c r="J83" s="118">
        <f t="shared" si="6"/>
        <v>-0.44424567680381633</v>
      </c>
      <c r="K83" s="117">
        <v>1746</v>
      </c>
      <c r="L83" s="118">
        <f t="shared" si="6"/>
        <v>0.87339055793991416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559</v>
      </c>
      <c r="D84" s="118">
        <v>-0.66466706658668273</v>
      </c>
      <c r="E84" s="117">
        <v>1197</v>
      </c>
      <c r="F84" s="118">
        <f t="shared" si="6"/>
        <v>1.1413237924865833</v>
      </c>
      <c r="G84" s="117">
        <v>1024</v>
      </c>
      <c r="H84" s="118">
        <f t="shared" si="6"/>
        <v>-0.14452798663324984</v>
      </c>
      <c r="I84" s="117">
        <v>661</v>
      </c>
      <c r="J84" s="118">
        <f t="shared" si="6"/>
        <v>-0.3544921875</v>
      </c>
      <c r="K84" s="117">
        <v>965</v>
      </c>
      <c r="L84" s="118">
        <f t="shared" si="6"/>
        <v>0.45990922844175497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768</v>
      </c>
      <c r="D85" s="118">
        <v>-0.61599999999999999</v>
      </c>
      <c r="E85" s="117">
        <v>1314</v>
      </c>
      <c r="F85" s="118">
        <f t="shared" si="6"/>
        <v>0.7109375</v>
      </c>
      <c r="G85" s="117">
        <v>1560</v>
      </c>
      <c r="H85" s="118">
        <f t="shared" si="6"/>
        <v>0.18721461187214605</v>
      </c>
      <c r="I85" s="117">
        <v>671</v>
      </c>
      <c r="J85" s="118">
        <f t="shared" si="6"/>
        <v>-0.56987179487179485</v>
      </c>
      <c r="K85" s="117">
        <v>1240</v>
      </c>
      <c r="L85" s="118">
        <f t="shared" si="6"/>
        <v>0.84798807749627425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768</v>
      </c>
      <c r="D86" s="118">
        <v>-0.70186335403726707</v>
      </c>
      <c r="E86" s="117">
        <v>1476</v>
      </c>
      <c r="F86" s="118">
        <f t="shared" si="6"/>
        <v>0.921875</v>
      </c>
      <c r="G86" s="117">
        <v>1814</v>
      </c>
      <c r="H86" s="118">
        <f t="shared" si="6"/>
        <v>0.22899728997289981</v>
      </c>
      <c r="I86" s="117">
        <v>1157</v>
      </c>
      <c r="J86" s="118">
        <f t="shared" si="6"/>
        <v>-0.36218302094818078</v>
      </c>
      <c r="K86" s="117">
        <v>1470</v>
      </c>
      <c r="L86" s="118">
        <f t="shared" si="6"/>
        <v>0.27052722558340525</v>
      </c>
      <c r="M86" s="117"/>
      <c r="N86" s="118"/>
    </row>
    <row r="87" spans="1:15" ht="15.75" x14ac:dyDescent="0.25">
      <c r="B87" s="119" t="s">
        <v>30</v>
      </c>
      <c r="C87" s="120">
        <v>8684</v>
      </c>
      <c r="D87" s="121">
        <v>-0.54659844410797265</v>
      </c>
      <c r="E87" s="120">
        <v>11001</v>
      </c>
      <c r="F87" s="121">
        <f t="shared" si="6"/>
        <v>0.26681252878857675</v>
      </c>
      <c r="G87" s="120">
        <v>16289</v>
      </c>
      <c r="H87" s="121">
        <f t="shared" si="6"/>
        <v>0.48068357422052532</v>
      </c>
      <c r="I87" s="120">
        <v>12024</v>
      </c>
      <c r="J87" s="121">
        <f t="shared" si="6"/>
        <v>-0.261833138928111</v>
      </c>
      <c r="K87" s="120">
        <v>11877</v>
      </c>
      <c r="L87" s="121">
        <f t="shared" si="6"/>
        <v>-1.2225548902195627E-2</v>
      </c>
      <c r="M87" s="120">
        <v>2125</v>
      </c>
      <c r="N87" s="121">
        <v>0.18318485523385308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71" t="s">
        <v>237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2138</v>
      </c>
      <c r="D97" s="118">
        <v>6.3152660367976177E-2</v>
      </c>
      <c r="E97" s="117">
        <v>564</v>
      </c>
      <c r="F97" s="118">
        <f t="shared" ref="F97:L109" si="7">IFERROR(E97/C97-1,"-")</f>
        <v>-0.7362020579981291</v>
      </c>
      <c r="G97" s="117">
        <v>1754</v>
      </c>
      <c r="H97" s="118">
        <f t="shared" si="7"/>
        <v>2.1099290780141846</v>
      </c>
      <c r="I97" s="117">
        <v>2348</v>
      </c>
      <c r="J97" s="118">
        <f t="shared" si="7"/>
        <v>0.33865450399087793</v>
      </c>
      <c r="K97" s="117">
        <v>3040</v>
      </c>
      <c r="L97" s="118">
        <f t="shared" si="7"/>
        <v>0.29471890971039172</v>
      </c>
      <c r="M97" s="117">
        <v>2659</v>
      </c>
      <c r="N97" s="118">
        <f t="shared" ref="N97:N99" si="8">IFERROR(M97/K97-1,"-")</f>
        <v>-0.12532894736842104</v>
      </c>
    </row>
    <row r="98" spans="2:14" x14ac:dyDescent="0.25">
      <c r="B98" s="116" t="s">
        <v>73</v>
      </c>
      <c r="C98" s="117">
        <v>2298</v>
      </c>
      <c r="D98" s="118">
        <v>0.12979351032448383</v>
      </c>
      <c r="E98" s="117">
        <v>586</v>
      </c>
      <c r="F98" s="118">
        <f t="shared" si="7"/>
        <v>-0.74499564838990429</v>
      </c>
      <c r="G98" s="117">
        <v>1924</v>
      </c>
      <c r="H98" s="118">
        <f t="shared" si="7"/>
        <v>2.2832764505119454</v>
      </c>
      <c r="I98" s="117">
        <v>2169</v>
      </c>
      <c r="J98" s="118">
        <f t="shared" si="7"/>
        <v>0.12733887733887728</v>
      </c>
      <c r="K98" s="117">
        <v>2636</v>
      </c>
      <c r="L98" s="118">
        <f t="shared" si="7"/>
        <v>0.2153065928999538</v>
      </c>
      <c r="M98" s="117">
        <v>2434</v>
      </c>
      <c r="N98" s="118">
        <f t="shared" si="8"/>
        <v>-7.6631259484066794E-2</v>
      </c>
    </row>
    <row r="99" spans="2:14" x14ac:dyDescent="0.25">
      <c r="B99" s="116" t="s">
        <v>75</v>
      </c>
      <c r="C99" s="117">
        <v>864</v>
      </c>
      <c r="D99" s="118">
        <v>-0.60239300506212612</v>
      </c>
      <c r="E99" s="117">
        <v>920</v>
      </c>
      <c r="F99" s="118">
        <f t="shared" si="7"/>
        <v>6.4814814814814881E-2</v>
      </c>
      <c r="G99" s="117">
        <v>2063</v>
      </c>
      <c r="H99" s="118">
        <f t="shared" si="7"/>
        <v>1.2423913043478261</v>
      </c>
      <c r="I99" s="117">
        <v>2238</v>
      </c>
      <c r="J99" s="118">
        <f t="shared" si="7"/>
        <v>8.4827920504120247E-2</v>
      </c>
      <c r="K99" s="117">
        <v>2536</v>
      </c>
      <c r="L99" s="118">
        <f t="shared" si="7"/>
        <v>0.13315460232350307</v>
      </c>
      <c r="M99" s="117">
        <v>2579</v>
      </c>
      <c r="N99" s="118">
        <f t="shared" si="8"/>
        <v>1.6955835962145116E-2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807</v>
      </c>
      <c r="F100" s="118" t="str">
        <f t="shared" si="7"/>
        <v>-</v>
      </c>
      <c r="G100" s="117">
        <v>1446</v>
      </c>
      <c r="H100" s="118">
        <f t="shared" si="7"/>
        <v>0.79182156133828996</v>
      </c>
      <c r="I100" s="117">
        <v>1649</v>
      </c>
      <c r="J100" s="118">
        <f t="shared" si="7"/>
        <v>0.14038727524204697</v>
      </c>
      <c r="K100" s="117">
        <v>1778</v>
      </c>
      <c r="L100" s="118">
        <f t="shared" si="7"/>
        <v>7.8229229836264347E-2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928</v>
      </c>
      <c r="F101" s="118" t="str">
        <f t="shared" si="7"/>
        <v>-</v>
      </c>
      <c r="G101" s="117">
        <v>1161</v>
      </c>
      <c r="H101" s="118">
        <f t="shared" si="7"/>
        <v>0.25107758620689657</v>
      </c>
      <c r="I101" s="117">
        <v>1462</v>
      </c>
      <c r="J101" s="118">
        <f t="shared" si="7"/>
        <v>0.2592592592592593</v>
      </c>
      <c r="K101" s="117">
        <v>1356</v>
      </c>
      <c r="L101" s="118">
        <f t="shared" si="7"/>
        <v>-7.2503419972640204E-2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579</v>
      </c>
      <c r="F102" s="118" t="str">
        <f t="shared" si="7"/>
        <v>-</v>
      </c>
      <c r="G102" s="117">
        <v>940</v>
      </c>
      <c r="H102" s="118">
        <f t="shared" si="7"/>
        <v>0.62348877374784117</v>
      </c>
      <c r="I102" s="117">
        <v>897</v>
      </c>
      <c r="J102" s="118">
        <f t="shared" si="7"/>
        <v>-4.5744680851063868E-2</v>
      </c>
      <c r="K102" s="117">
        <v>956</v>
      </c>
      <c r="L102" s="118">
        <f t="shared" si="7"/>
        <v>6.5774804905239792E-2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804</v>
      </c>
      <c r="F103" s="118" t="str">
        <f t="shared" si="7"/>
        <v>-</v>
      </c>
      <c r="G103" s="117">
        <v>975</v>
      </c>
      <c r="H103" s="118">
        <f t="shared" si="7"/>
        <v>0.21268656716417911</v>
      </c>
      <c r="I103" s="117">
        <v>1154</v>
      </c>
      <c r="J103" s="118">
        <f t="shared" si="7"/>
        <v>0.18358974358974356</v>
      </c>
      <c r="K103" s="117">
        <v>1146</v>
      </c>
      <c r="L103" s="118">
        <f t="shared" si="7"/>
        <v>-6.9324090121317683E-3</v>
      </c>
      <c r="M103" s="117"/>
      <c r="N103" s="118"/>
    </row>
    <row r="104" spans="2:14" x14ac:dyDescent="0.25">
      <c r="B104" s="116" t="s">
        <v>85</v>
      </c>
      <c r="C104" s="117">
        <v>642</v>
      </c>
      <c r="D104" s="118">
        <v>-0.44076655052264813</v>
      </c>
      <c r="E104" s="117">
        <v>1117</v>
      </c>
      <c r="F104" s="118">
        <f t="shared" si="7"/>
        <v>0.7398753894080996</v>
      </c>
      <c r="G104" s="117">
        <v>1338</v>
      </c>
      <c r="H104" s="118">
        <f t="shared" si="7"/>
        <v>0.19785138764547905</v>
      </c>
      <c r="I104" s="117">
        <v>1273</v>
      </c>
      <c r="J104" s="118">
        <f t="shared" si="7"/>
        <v>-4.8579970104633774E-2</v>
      </c>
      <c r="K104" s="117">
        <v>1181</v>
      </c>
      <c r="L104" s="118">
        <f t="shared" si="7"/>
        <v>-7.2270227808326815E-2</v>
      </c>
      <c r="M104" s="117"/>
      <c r="N104" s="118"/>
    </row>
    <row r="105" spans="2:14" x14ac:dyDescent="0.25">
      <c r="B105" s="116" t="s">
        <v>87</v>
      </c>
      <c r="C105" s="117">
        <v>322</v>
      </c>
      <c r="D105" s="118">
        <v>-0.6867704280155642</v>
      </c>
      <c r="E105" s="117">
        <v>810</v>
      </c>
      <c r="F105" s="118">
        <f t="shared" si="7"/>
        <v>1.5155279503105592</v>
      </c>
      <c r="G105" s="117">
        <v>1069</v>
      </c>
      <c r="H105" s="118">
        <f t="shared" si="7"/>
        <v>0.31975308641975309</v>
      </c>
      <c r="I105" s="117">
        <v>1139</v>
      </c>
      <c r="J105" s="118">
        <f t="shared" si="7"/>
        <v>6.5481758652946587E-2</v>
      </c>
      <c r="K105" s="117">
        <v>995</v>
      </c>
      <c r="L105" s="118">
        <f t="shared" si="7"/>
        <v>-0.12642669007901663</v>
      </c>
      <c r="M105" s="117"/>
      <c r="N105" s="118"/>
    </row>
    <row r="106" spans="2:14" x14ac:dyDescent="0.25">
      <c r="B106" s="116" t="s">
        <v>89</v>
      </c>
      <c r="C106" s="117">
        <v>413</v>
      </c>
      <c r="D106" s="118">
        <v>-0.73129472999349376</v>
      </c>
      <c r="E106" s="117">
        <v>1253</v>
      </c>
      <c r="F106" s="118">
        <f t="shared" si="7"/>
        <v>2.0338983050847457</v>
      </c>
      <c r="G106" s="117">
        <v>1517</v>
      </c>
      <c r="H106" s="118">
        <f t="shared" si="7"/>
        <v>0.21069433359936163</v>
      </c>
      <c r="I106" s="117">
        <v>1594</v>
      </c>
      <c r="J106" s="118">
        <f t="shared" si="7"/>
        <v>5.0758075148318982E-2</v>
      </c>
      <c r="K106" s="117">
        <v>1757</v>
      </c>
      <c r="L106" s="118">
        <f t="shared" si="7"/>
        <v>0.10225846925972393</v>
      </c>
      <c r="M106" s="117"/>
      <c r="N106" s="118"/>
    </row>
    <row r="107" spans="2:14" x14ac:dyDescent="0.25">
      <c r="B107" s="116" t="s">
        <v>91</v>
      </c>
      <c r="C107" s="117">
        <v>507</v>
      </c>
      <c r="D107" s="118">
        <v>-0.77733860342555994</v>
      </c>
      <c r="E107" s="117">
        <v>1754</v>
      </c>
      <c r="F107" s="118">
        <f t="shared" si="7"/>
        <v>2.4595660749506902</v>
      </c>
      <c r="G107" s="117">
        <v>1682</v>
      </c>
      <c r="H107" s="118">
        <f t="shared" si="7"/>
        <v>-4.1049030786773133E-2</v>
      </c>
      <c r="I107" s="117">
        <v>2509</v>
      </c>
      <c r="J107" s="118">
        <f t="shared" si="7"/>
        <v>0.49167657550535071</v>
      </c>
      <c r="K107" s="117">
        <v>2180</v>
      </c>
      <c r="L107" s="118">
        <f t="shared" si="7"/>
        <v>-0.13112793941809486</v>
      </c>
      <c r="M107" s="117"/>
      <c r="N107" s="118"/>
    </row>
    <row r="108" spans="2:14" x14ac:dyDescent="0.25">
      <c r="B108" s="116" t="s">
        <v>93</v>
      </c>
      <c r="C108" s="117">
        <v>655</v>
      </c>
      <c r="D108" s="118">
        <v>-0.63387367244270543</v>
      </c>
      <c r="E108" s="117">
        <v>1590</v>
      </c>
      <c r="F108" s="118">
        <f t="shared" si="7"/>
        <v>1.4274809160305342</v>
      </c>
      <c r="G108" s="117">
        <v>1807</v>
      </c>
      <c r="H108" s="118">
        <f t="shared" si="7"/>
        <v>0.13647798742138373</v>
      </c>
      <c r="I108" s="117">
        <v>2003</v>
      </c>
      <c r="J108" s="118">
        <f t="shared" si="7"/>
        <v>0.10846707249584941</v>
      </c>
      <c r="K108" s="117">
        <v>2006</v>
      </c>
      <c r="L108" s="118">
        <f t="shared" si="7"/>
        <v>1.4977533699451762E-3</v>
      </c>
      <c r="M108" s="117"/>
      <c r="N108" s="118"/>
    </row>
    <row r="109" spans="2:14" ht="15.75" x14ac:dyDescent="0.25">
      <c r="B109" s="119" t="s">
        <v>30</v>
      </c>
      <c r="C109" s="120">
        <v>8198</v>
      </c>
      <c r="D109" s="121">
        <v>-0.56319266837169657</v>
      </c>
      <c r="E109" s="120">
        <v>11712</v>
      </c>
      <c r="F109" s="121">
        <f t="shared" si="7"/>
        <v>0.42864113198341069</v>
      </c>
      <c r="G109" s="120">
        <v>17676</v>
      </c>
      <c r="H109" s="121">
        <f t="shared" si="7"/>
        <v>0.50922131147540983</v>
      </c>
      <c r="I109" s="120">
        <v>20435</v>
      </c>
      <c r="J109" s="121">
        <f t="shared" si="7"/>
        <v>0.15608735007920349</v>
      </c>
      <c r="K109" s="120">
        <v>21567</v>
      </c>
      <c r="L109" s="121">
        <f t="shared" si="7"/>
        <v>5.539515537068751E-2</v>
      </c>
      <c r="M109" s="120">
        <v>7672</v>
      </c>
      <c r="N109" s="121">
        <v>-6.5757428153921049E-2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71" t="s">
        <v>238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271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357</v>
      </c>
      <c r="D119" s="118">
        <v>6.25E-2</v>
      </c>
      <c r="E119" s="117">
        <v>24</v>
      </c>
      <c r="F119" s="118">
        <f t="shared" ref="F119:L131" si="9">IFERROR(E119/C119-1,"-")</f>
        <v>-0.9327731092436975</v>
      </c>
      <c r="G119" s="117">
        <v>277</v>
      </c>
      <c r="H119" s="118">
        <f t="shared" si="9"/>
        <v>10.541666666666666</v>
      </c>
      <c r="I119" s="117">
        <v>378</v>
      </c>
      <c r="J119" s="118">
        <f t="shared" si="9"/>
        <v>0.36462093862815892</v>
      </c>
      <c r="K119" s="117">
        <v>447</v>
      </c>
      <c r="L119" s="118">
        <f t="shared" si="9"/>
        <v>0.18253968253968256</v>
      </c>
      <c r="M119" s="117">
        <v>393</v>
      </c>
      <c r="N119" s="118">
        <f t="shared" ref="N119:N121" si="10">IFERROR(M119/K119-1,"-")</f>
        <v>-0.12080536912751683</v>
      </c>
    </row>
    <row r="120" spans="1:15" x14ac:dyDescent="0.25">
      <c r="B120" s="116" t="s">
        <v>73</v>
      </c>
      <c r="C120" s="117">
        <v>525</v>
      </c>
      <c r="D120" s="118">
        <v>0.37434554973821998</v>
      </c>
      <c r="E120" s="117">
        <v>25</v>
      </c>
      <c r="F120" s="118">
        <f t="shared" si="9"/>
        <v>-0.95238095238095233</v>
      </c>
      <c r="G120" s="117">
        <v>330</v>
      </c>
      <c r="H120" s="118">
        <f t="shared" si="9"/>
        <v>12.2</v>
      </c>
      <c r="I120" s="117">
        <v>411</v>
      </c>
      <c r="J120" s="118">
        <f t="shared" si="9"/>
        <v>0.24545454545454537</v>
      </c>
      <c r="K120" s="117">
        <v>472</v>
      </c>
      <c r="L120" s="118">
        <f t="shared" si="9"/>
        <v>0.14841849148418484</v>
      </c>
      <c r="M120" s="117">
        <v>478</v>
      </c>
      <c r="N120" s="118">
        <f t="shared" si="10"/>
        <v>1.2711864406779627E-2</v>
      </c>
    </row>
    <row r="121" spans="1:15" x14ac:dyDescent="0.25">
      <c r="B121" s="116" t="s">
        <v>75</v>
      </c>
      <c r="C121" s="117">
        <v>112</v>
      </c>
      <c r="D121" s="118">
        <v>-0.6216216216216216</v>
      </c>
      <c r="E121" s="117">
        <v>35</v>
      </c>
      <c r="F121" s="118">
        <f t="shared" si="9"/>
        <v>-0.6875</v>
      </c>
      <c r="G121" s="117">
        <v>308</v>
      </c>
      <c r="H121" s="118">
        <f t="shared" si="9"/>
        <v>7.8000000000000007</v>
      </c>
      <c r="I121" s="117">
        <v>344</v>
      </c>
      <c r="J121" s="118">
        <f t="shared" si="9"/>
        <v>0.11688311688311681</v>
      </c>
      <c r="K121" s="117">
        <v>445</v>
      </c>
      <c r="L121" s="118">
        <f t="shared" si="9"/>
        <v>0.29360465116279078</v>
      </c>
      <c r="M121" s="117">
        <v>317</v>
      </c>
      <c r="N121" s="118">
        <f t="shared" si="10"/>
        <v>-0.28764044943820222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17</v>
      </c>
      <c r="F122" s="118" t="str">
        <f t="shared" si="9"/>
        <v>-</v>
      </c>
      <c r="G122" s="117">
        <v>129</v>
      </c>
      <c r="H122" s="118">
        <f t="shared" si="9"/>
        <v>6.5882352941176467</v>
      </c>
      <c r="I122" s="117">
        <v>155</v>
      </c>
      <c r="J122" s="118">
        <f t="shared" si="9"/>
        <v>0.20155038759689914</v>
      </c>
      <c r="K122" s="117">
        <v>248</v>
      </c>
      <c r="L122" s="118">
        <f t="shared" si="9"/>
        <v>0.60000000000000009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19</v>
      </c>
      <c r="F123" s="118" t="str">
        <f t="shared" si="9"/>
        <v>-</v>
      </c>
      <c r="G123" s="117">
        <v>143</v>
      </c>
      <c r="H123" s="118">
        <f t="shared" si="9"/>
        <v>6.5263157894736841</v>
      </c>
      <c r="I123" s="117">
        <v>149</v>
      </c>
      <c r="J123" s="118">
        <f t="shared" si="9"/>
        <v>4.195804195804187E-2</v>
      </c>
      <c r="K123" s="117">
        <v>133</v>
      </c>
      <c r="L123" s="118">
        <f t="shared" si="9"/>
        <v>-0.10738255033557043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25</v>
      </c>
      <c r="F124" s="118" t="str">
        <f t="shared" si="9"/>
        <v>-</v>
      </c>
      <c r="G124" s="117">
        <v>120</v>
      </c>
      <c r="H124" s="118">
        <f t="shared" si="9"/>
        <v>3.8</v>
      </c>
      <c r="I124" s="117">
        <v>124</v>
      </c>
      <c r="J124" s="118">
        <f t="shared" si="9"/>
        <v>3.3333333333333437E-2</v>
      </c>
      <c r="K124" s="117">
        <v>100</v>
      </c>
      <c r="L124" s="118">
        <f t="shared" si="9"/>
        <v>-0.19354838709677424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49</v>
      </c>
      <c r="F125" s="118" t="str">
        <f t="shared" si="9"/>
        <v>-</v>
      </c>
      <c r="G125" s="117">
        <v>82</v>
      </c>
      <c r="H125" s="118">
        <f t="shared" si="9"/>
        <v>0.67346938775510212</v>
      </c>
      <c r="I125" s="117">
        <v>160</v>
      </c>
      <c r="J125" s="118">
        <f t="shared" si="9"/>
        <v>0.95121951219512191</v>
      </c>
      <c r="K125" s="117">
        <v>156</v>
      </c>
      <c r="L125" s="118">
        <f t="shared" si="9"/>
        <v>-2.5000000000000022E-2</v>
      </c>
      <c r="M125" s="117"/>
      <c r="N125" s="118"/>
    </row>
    <row r="126" spans="1:15" x14ac:dyDescent="0.25">
      <c r="B126" s="116" t="s">
        <v>85</v>
      </c>
      <c r="C126" s="117">
        <v>24</v>
      </c>
      <c r="D126" s="118">
        <v>-0.72093023255813948</v>
      </c>
      <c r="E126" s="117">
        <v>79</v>
      </c>
      <c r="F126" s="118">
        <f t="shared" si="9"/>
        <v>2.2916666666666665</v>
      </c>
      <c r="G126" s="117">
        <v>109</v>
      </c>
      <c r="H126" s="118">
        <f t="shared" si="9"/>
        <v>0.379746835443038</v>
      </c>
      <c r="I126" s="117">
        <v>153</v>
      </c>
      <c r="J126" s="118">
        <f t="shared" si="9"/>
        <v>0.40366972477064222</v>
      </c>
      <c r="K126" s="117">
        <v>122</v>
      </c>
      <c r="L126" s="118">
        <f t="shared" si="9"/>
        <v>-0.20261437908496727</v>
      </c>
      <c r="M126" s="117"/>
      <c r="N126" s="118"/>
    </row>
    <row r="127" spans="1:15" x14ac:dyDescent="0.25">
      <c r="B127" s="116" t="s">
        <v>87</v>
      </c>
      <c r="C127" s="117">
        <v>24</v>
      </c>
      <c r="D127" s="118">
        <v>-0.82978723404255317</v>
      </c>
      <c r="E127" s="117">
        <v>73</v>
      </c>
      <c r="F127" s="118">
        <f t="shared" si="9"/>
        <v>2.0416666666666665</v>
      </c>
      <c r="G127" s="117">
        <v>163</v>
      </c>
      <c r="H127" s="118">
        <f t="shared" si="9"/>
        <v>1.2328767123287672</v>
      </c>
      <c r="I127" s="117">
        <v>144</v>
      </c>
      <c r="J127" s="118">
        <f t="shared" si="9"/>
        <v>-0.1165644171779141</v>
      </c>
      <c r="K127" s="117">
        <v>123</v>
      </c>
      <c r="L127" s="118">
        <f t="shared" si="9"/>
        <v>-0.14583333333333337</v>
      </c>
      <c r="M127" s="117"/>
      <c r="N127" s="118"/>
    </row>
    <row r="128" spans="1:15" x14ac:dyDescent="0.25">
      <c r="A128" s="122"/>
      <c r="B128" s="116" t="s">
        <v>89</v>
      </c>
      <c r="C128" s="117">
        <v>50</v>
      </c>
      <c r="D128" s="118">
        <v>-0.65034965034965042</v>
      </c>
      <c r="E128" s="117">
        <v>163</v>
      </c>
      <c r="F128" s="118">
        <f t="shared" si="9"/>
        <v>2.2599999999999998</v>
      </c>
      <c r="G128" s="117">
        <v>175</v>
      </c>
      <c r="H128" s="118">
        <f t="shared" si="9"/>
        <v>7.361963190184051E-2</v>
      </c>
      <c r="I128" s="117">
        <v>180</v>
      </c>
      <c r="J128" s="118">
        <f t="shared" si="9"/>
        <v>2.857142857142847E-2</v>
      </c>
      <c r="K128" s="117">
        <v>204</v>
      </c>
      <c r="L128" s="118">
        <f t="shared" si="9"/>
        <v>0.1333333333333333</v>
      </c>
      <c r="M128" s="117"/>
      <c r="N128" s="118"/>
    </row>
    <row r="129" spans="2:15" x14ac:dyDescent="0.25">
      <c r="B129" s="116" t="s">
        <v>91</v>
      </c>
      <c r="C129" s="117">
        <v>96</v>
      </c>
      <c r="D129" s="118">
        <v>-0.65957446808510634</v>
      </c>
      <c r="E129" s="117">
        <v>241</v>
      </c>
      <c r="F129" s="118">
        <f t="shared" si="9"/>
        <v>1.5104166666666665</v>
      </c>
      <c r="G129" s="117">
        <v>264</v>
      </c>
      <c r="H129" s="118">
        <f t="shared" si="9"/>
        <v>9.543568464730301E-2</v>
      </c>
      <c r="I129" s="117">
        <v>278</v>
      </c>
      <c r="J129" s="118">
        <f t="shared" si="9"/>
        <v>5.3030303030302983E-2</v>
      </c>
      <c r="K129" s="117">
        <v>320</v>
      </c>
      <c r="L129" s="118">
        <f t="shared" si="9"/>
        <v>0.15107913669064743</v>
      </c>
      <c r="M129" s="117"/>
      <c r="N129" s="118"/>
    </row>
    <row r="130" spans="2:15" x14ac:dyDescent="0.25">
      <c r="B130" s="116" t="s">
        <v>93</v>
      </c>
      <c r="C130" s="117">
        <v>74</v>
      </c>
      <c r="D130" s="118">
        <v>-0.67543859649122806</v>
      </c>
      <c r="E130" s="117">
        <v>171</v>
      </c>
      <c r="F130" s="118">
        <f t="shared" si="9"/>
        <v>1.310810810810811</v>
      </c>
      <c r="G130" s="117">
        <v>303</v>
      </c>
      <c r="H130" s="118">
        <f t="shared" si="9"/>
        <v>0.77192982456140347</v>
      </c>
      <c r="I130" s="117">
        <v>319</v>
      </c>
      <c r="J130" s="118">
        <f t="shared" si="9"/>
        <v>5.2805280528052778E-2</v>
      </c>
      <c r="K130" s="117">
        <v>260</v>
      </c>
      <c r="L130" s="118">
        <f t="shared" si="9"/>
        <v>-0.1849529780564263</v>
      </c>
      <c r="M130" s="117"/>
      <c r="N130" s="118"/>
    </row>
    <row r="131" spans="2:15" ht="15.75" x14ac:dyDescent="0.25">
      <c r="B131" s="119" t="s">
        <v>30</v>
      </c>
      <c r="C131" s="120">
        <v>1288</v>
      </c>
      <c r="D131" s="121">
        <v>-0.46798843453118544</v>
      </c>
      <c r="E131" s="120">
        <v>921</v>
      </c>
      <c r="F131" s="121">
        <f t="shared" si="9"/>
        <v>-0.28493788819875776</v>
      </c>
      <c r="G131" s="120">
        <v>2403</v>
      </c>
      <c r="H131" s="121">
        <f t="shared" si="9"/>
        <v>1.6091205211726383</v>
      </c>
      <c r="I131" s="120">
        <v>2795</v>
      </c>
      <c r="J131" s="121">
        <f t="shared" si="9"/>
        <v>0.16312942155638788</v>
      </c>
      <c r="K131" s="120">
        <v>3030</v>
      </c>
      <c r="L131" s="121">
        <f t="shared" si="9"/>
        <v>8.4078711985688726E-2</v>
      </c>
      <c r="M131" s="120">
        <v>1188</v>
      </c>
      <c r="N131" s="121">
        <v>-0.12903225806451613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1" t="s">
        <v>239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427</v>
      </c>
      <c r="D141" s="118">
        <v>0.12368421052631584</v>
      </c>
      <c r="E141" s="117">
        <v>89</v>
      </c>
      <c r="F141" s="118">
        <f t="shared" ref="F141:L153" si="11">IFERROR(E141/C141-1,"-")</f>
        <v>-0.79156908665105385</v>
      </c>
      <c r="G141" s="117">
        <v>309</v>
      </c>
      <c r="H141" s="118">
        <f t="shared" si="11"/>
        <v>2.4719101123595504</v>
      </c>
      <c r="I141" s="117">
        <v>460</v>
      </c>
      <c r="J141" s="118">
        <f t="shared" si="11"/>
        <v>0.48867313915857613</v>
      </c>
      <c r="K141" s="117">
        <v>643</v>
      </c>
      <c r="L141" s="118">
        <f t="shared" si="11"/>
        <v>0.39782608695652177</v>
      </c>
      <c r="M141" s="117">
        <v>526</v>
      </c>
      <c r="N141" s="118">
        <f t="shared" ref="N141:N143" si="12">IFERROR(M141/K141-1,"-")</f>
        <v>-0.18195956454121309</v>
      </c>
    </row>
    <row r="142" spans="2:15" x14ac:dyDescent="0.25">
      <c r="B142" s="116" t="s">
        <v>73</v>
      </c>
      <c r="C142" s="117">
        <v>458</v>
      </c>
      <c r="D142" s="118">
        <v>-3.9832285115304011E-2</v>
      </c>
      <c r="E142" s="117">
        <v>92</v>
      </c>
      <c r="F142" s="118">
        <f t="shared" si="11"/>
        <v>-0.79912663755458513</v>
      </c>
      <c r="G142" s="117">
        <v>390</v>
      </c>
      <c r="H142" s="118">
        <f t="shared" si="11"/>
        <v>3.2391304347826084</v>
      </c>
      <c r="I142" s="117">
        <v>440</v>
      </c>
      <c r="J142" s="118">
        <f t="shared" si="11"/>
        <v>0.12820512820512819</v>
      </c>
      <c r="K142" s="117">
        <v>537</v>
      </c>
      <c r="L142" s="118">
        <f t="shared" si="11"/>
        <v>0.22045454545454546</v>
      </c>
      <c r="M142" s="117">
        <v>505</v>
      </c>
      <c r="N142" s="118">
        <f t="shared" si="12"/>
        <v>-5.9590316573556845E-2</v>
      </c>
    </row>
    <row r="143" spans="2:15" x14ac:dyDescent="0.25">
      <c r="B143" s="116" t="s">
        <v>75</v>
      </c>
      <c r="C143" s="117">
        <v>186</v>
      </c>
      <c r="D143" s="118">
        <v>-0.70382165605095537</v>
      </c>
      <c r="E143" s="117">
        <v>167</v>
      </c>
      <c r="F143" s="118">
        <f t="shared" si="11"/>
        <v>-0.10215053763440862</v>
      </c>
      <c r="G143" s="117">
        <v>431</v>
      </c>
      <c r="H143" s="118">
        <f t="shared" si="11"/>
        <v>1.5808383233532934</v>
      </c>
      <c r="I143" s="117">
        <v>450</v>
      </c>
      <c r="J143" s="118">
        <f t="shared" si="11"/>
        <v>4.4083526682134666E-2</v>
      </c>
      <c r="K143" s="117">
        <v>565</v>
      </c>
      <c r="L143" s="118">
        <f t="shared" si="11"/>
        <v>0.25555555555555554</v>
      </c>
      <c r="M143" s="117">
        <v>519</v>
      </c>
      <c r="N143" s="118">
        <f t="shared" si="12"/>
        <v>-8.1415929203539794E-2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83</v>
      </c>
      <c r="F144" s="118" t="str">
        <f t="shared" si="11"/>
        <v>-</v>
      </c>
      <c r="G144" s="117">
        <v>352</v>
      </c>
      <c r="H144" s="118">
        <f t="shared" si="11"/>
        <v>3.2409638554216871</v>
      </c>
      <c r="I144" s="117">
        <v>358</v>
      </c>
      <c r="J144" s="118">
        <f t="shared" si="11"/>
        <v>1.7045454545454586E-2</v>
      </c>
      <c r="K144" s="117">
        <v>348</v>
      </c>
      <c r="L144" s="118">
        <f t="shared" si="11"/>
        <v>-2.7932960893854775E-2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122</v>
      </c>
      <c r="F145" s="118" t="str">
        <f t="shared" si="11"/>
        <v>-</v>
      </c>
      <c r="G145" s="117">
        <v>190</v>
      </c>
      <c r="H145" s="118">
        <f t="shared" si="11"/>
        <v>0.55737704918032782</v>
      </c>
      <c r="I145" s="117">
        <v>188</v>
      </c>
      <c r="J145" s="118">
        <f t="shared" si="11"/>
        <v>-1.0526315789473717E-2</v>
      </c>
      <c r="K145" s="117">
        <v>242</v>
      </c>
      <c r="L145" s="118">
        <f t="shared" si="11"/>
        <v>0.2872340425531914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106</v>
      </c>
      <c r="F146" s="118" t="str">
        <f t="shared" si="11"/>
        <v>-</v>
      </c>
      <c r="G146" s="117">
        <v>171</v>
      </c>
      <c r="H146" s="118">
        <f t="shared" si="11"/>
        <v>0.6132075471698113</v>
      </c>
      <c r="I146" s="117">
        <v>128</v>
      </c>
      <c r="J146" s="118">
        <f t="shared" si="11"/>
        <v>-0.25146198830409361</v>
      </c>
      <c r="K146" s="117">
        <v>154</v>
      </c>
      <c r="L146" s="118">
        <f t="shared" si="11"/>
        <v>0.203125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120</v>
      </c>
      <c r="F147" s="118" t="str">
        <f t="shared" si="11"/>
        <v>-</v>
      </c>
      <c r="G147" s="117">
        <v>136</v>
      </c>
      <c r="H147" s="118">
        <f t="shared" si="11"/>
        <v>0.1333333333333333</v>
      </c>
      <c r="I147" s="117">
        <v>108</v>
      </c>
      <c r="J147" s="118">
        <f t="shared" si="11"/>
        <v>-0.20588235294117652</v>
      </c>
      <c r="K147" s="117">
        <v>124</v>
      </c>
      <c r="L147" s="118">
        <f t="shared" si="11"/>
        <v>0.14814814814814814</v>
      </c>
      <c r="M147" s="117"/>
      <c r="N147" s="118"/>
    </row>
    <row r="148" spans="1:15" x14ac:dyDescent="0.25">
      <c r="B148" s="116" t="s">
        <v>85</v>
      </c>
      <c r="C148" s="117">
        <v>86</v>
      </c>
      <c r="D148" s="118">
        <v>-0.38571428571428568</v>
      </c>
      <c r="E148" s="117">
        <v>203</v>
      </c>
      <c r="F148" s="118">
        <f t="shared" si="11"/>
        <v>1.36046511627907</v>
      </c>
      <c r="G148" s="117">
        <v>193</v>
      </c>
      <c r="H148" s="118">
        <f t="shared" si="11"/>
        <v>-4.9261083743842415E-2</v>
      </c>
      <c r="I148" s="117">
        <v>235</v>
      </c>
      <c r="J148" s="118">
        <f t="shared" si="11"/>
        <v>0.21761658031088094</v>
      </c>
      <c r="K148" s="117">
        <v>173</v>
      </c>
      <c r="L148" s="118">
        <f t="shared" si="11"/>
        <v>-0.2638297872340426</v>
      </c>
      <c r="M148" s="117"/>
      <c r="N148" s="118"/>
    </row>
    <row r="149" spans="1:15" x14ac:dyDescent="0.25">
      <c r="B149" s="116" t="s">
        <v>87</v>
      </c>
      <c r="C149" s="117">
        <v>42</v>
      </c>
      <c r="D149" s="118">
        <v>-0.76536312849162014</v>
      </c>
      <c r="E149" s="117">
        <v>194</v>
      </c>
      <c r="F149" s="118">
        <f t="shared" si="11"/>
        <v>3.6190476190476186</v>
      </c>
      <c r="G149" s="117">
        <v>224</v>
      </c>
      <c r="H149" s="118">
        <f t="shared" si="11"/>
        <v>0.15463917525773185</v>
      </c>
      <c r="I149" s="117">
        <v>222</v>
      </c>
      <c r="J149" s="118">
        <f t="shared" si="11"/>
        <v>-8.9285714285713969E-3</v>
      </c>
      <c r="K149" s="117">
        <v>224</v>
      </c>
      <c r="L149" s="118">
        <f t="shared" si="11"/>
        <v>9.009009009008917E-3</v>
      </c>
      <c r="M149" s="117"/>
      <c r="N149" s="118"/>
    </row>
    <row r="150" spans="1:15" x14ac:dyDescent="0.25">
      <c r="A150" s="122"/>
      <c r="B150" s="116" t="s">
        <v>89</v>
      </c>
      <c r="C150" s="117">
        <v>40</v>
      </c>
      <c r="D150" s="118">
        <v>-0.89924433249370272</v>
      </c>
      <c r="E150" s="117">
        <v>402</v>
      </c>
      <c r="F150" s="118">
        <f t="shared" si="11"/>
        <v>9.0500000000000007</v>
      </c>
      <c r="G150" s="117">
        <v>318</v>
      </c>
      <c r="H150" s="118">
        <f t="shared" si="11"/>
        <v>-0.20895522388059706</v>
      </c>
      <c r="I150" s="117">
        <v>304</v>
      </c>
      <c r="J150" s="118">
        <f t="shared" si="11"/>
        <v>-4.4025157232704393E-2</v>
      </c>
      <c r="K150" s="117">
        <v>305</v>
      </c>
      <c r="L150" s="118">
        <f t="shared" si="11"/>
        <v>3.2894736842106198E-3</v>
      </c>
      <c r="M150" s="117"/>
      <c r="N150" s="118"/>
    </row>
    <row r="151" spans="1:15" x14ac:dyDescent="0.25">
      <c r="B151" s="116" t="s">
        <v>91</v>
      </c>
      <c r="C151" s="117">
        <v>103</v>
      </c>
      <c r="D151" s="118">
        <v>-0.80783582089552242</v>
      </c>
      <c r="E151" s="117">
        <v>469</v>
      </c>
      <c r="F151" s="118">
        <f t="shared" si="11"/>
        <v>3.5533980582524274</v>
      </c>
      <c r="G151" s="117">
        <v>407</v>
      </c>
      <c r="H151" s="118">
        <f t="shared" si="11"/>
        <v>-0.13219616204690832</v>
      </c>
      <c r="I151" s="117">
        <v>499</v>
      </c>
      <c r="J151" s="118">
        <f t="shared" si="11"/>
        <v>0.22604422604422614</v>
      </c>
      <c r="K151" s="117">
        <v>459</v>
      </c>
      <c r="L151" s="118">
        <f t="shared" si="11"/>
        <v>-8.0160320641282534E-2</v>
      </c>
      <c r="M151" s="117"/>
      <c r="N151" s="118"/>
    </row>
    <row r="152" spans="1:15" x14ac:dyDescent="0.25">
      <c r="B152" s="116" t="s">
        <v>93</v>
      </c>
      <c r="C152" s="117">
        <v>87</v>
      </c>
      <c r="D152" s="118">
        <v>-0.77044854881266489</v>
      </c>
      <c r="E152" s="117">
        <v>348</v>
      </c>
      <c r="F152" s="118">
        <f t="shared" si="11"/>
        <v>3</v>
      </c>
      <c r="G152" s="117">
        <v>361</v>
      </c>
      <c r="H152" s="118">
        <f t="shared" si="11"/>
        <v>3.7356321839080442E-2</v>
      </c>
      <c r="I152" s="117">
        <v>422</v>
      </c>
      <c r="J152" s="118">
        <f t="shared" si="11"/>
        <v>0.1689750692520775</v>
      </c>
      <c r="K152" s="117">
        <v>460</v>
      </c>
      <c r="L152" s="118">
        <f t="shared" si="11"/>
        <v>9.004739336492884E-2</v>
      </c>
      <c r="M152" s="117"/>
      <c r="N152" s="118"/>
    </row>
    <row r="153" spans="1:15" ht="15.75" x14ac:dyDescent="0.25">
      <c r="B153" s="119" t="s">
        <v>30</v>
      </c>
      <c r="C153" s="120">
        <v>1481</v>
      </c>
      <c r="D153" s="121">
        <v>-0.62074263764404614</v>
      </c>
      <c r="E153" s="120">
        <v>2395</v>
      </c>
      <c r="F153" s="121">
        <f t="shared" si="11"/>
        <v>0.61715057393652928</v>
      </c>
      <c r="G153" s="120">
        <v>3482</v>
      </c>
      <c r="H153" s="121">
        <f t="shared" si="11"/>
        <v>0.45386221294363249</v>
      </c>
      <c r="I153" s="120">
        <v>3814</v>
      </c>
      <c r="J153" s="121">
        <f t="shared" si="11"/>
        <v>9.5347501435956383E-2</v>
      </c>
      <c r="K153" s="120">
        <v>4234</v>
      </c>
      <c r="L153" s="121">
        <f t="shared" si="11"/>
        <v>0.11012060828526482</v>
      </c>
      <c r="M153" s="120">
        <v>1550</v>
      </c>
      <c r="N153" s="121">
        <v>-0.11174785100286533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1" t="s">
        <v>240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271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405</v>
      </c>
      <c r="D163" s="118">
        <v>9.7560975609756184E-2</v>
      </c>
      <c r="E163" s="117">
        <v>213</v>
      </c>
      <c r="F163" s="118">
        <f t="shared" ref="F163:L175" si="13">IFERROR(E163/C163-1,"-")</f>
        <v>-0.47407407407407409</v>
      </c>
      <c r="G163" s="117">
        <v>325</v>
      </c>
      <c r="H163" s="118">
        <f t="shared" si="13"/>
        <v>0.5258215962441315</v>
      </c>
      <c r="I163" s="117">
        <v>488</v>
      </c>
      <c r="J163" s="118">
        <f t="shared" si="13"/>
        <v>0.50153846153846149</v>
      </c>
      <c r="K163" s="117">
        <v>385</v>
      </c>
      <c r="L163" s="118">
        <f t="shared" si="13"/>
        <v>-0.21106557377049184</v>
      </c>
      <c r="M163" s="117">
        <v>398</v>
      </c>
      <c r="N163" s="118">
        <f t="shared" ref="N163:N165" si="14">IFERROR(M163/K163-1,"-")</f>
        <v>3.3766233766233666E-2</v>
      </c>
    </row>
    <row r="164" spans="2:14" x14ac:dyDescent="0.25">
      <c r="B164" s="116" t="s">
        <v>73</v>
      </c>
      <c r="C164" s="117">
        <v>500</v>
      </c>
      <c r="D164" s="118">
        <v>0.50150150150150141</v>
      </c>
      <c r="E164" s="117">
        <v>271</v>
      </c>
      <c r="F164" s="118">
        <f t="shared" si="13"/>
        <v>-0.45799999999999996</v>
      </c>
      <c r="G164" s="117">
        <v>388</v>
      </c>
      <c r="H164" s="118">
        <f t="shared" si="13"/>
        <v>0.43173431734317336</v>
      </c>
      <c r="I164" s="117">
        <v>402</v>
      </c>
      <c r="J164" s="118">
        <f t="shared" si="13"/>
        <v>3.6082474226804218E-2</v>
      </c>
      <c r="K164" s="117">
        <v>456</v>
      </c>
      <c r="L164" s="118">
        <f t="shared" si="13"/>
        <v>0.13432835820895517</v>
      </c>
      <c r="M164" s="117">
        <v>412</v>
      </c>
      <c r="N164" s="118">
        <f t="shared" si="14"/>
        <v>-9.6491228070175405E-2</v>
      </c>
    </row>
    <row r="165" spans="2:14" x14ac:dyDescent="0.25">
      <c r="B165" s="116" t="s">
        <v>75</v>
      </c>
      <c r="C165" s="117">
        <v>256</v>
      </c>
      <c r="D165" s="118">
        <v>-0.42342342342342343</v>
      </c>
      <c r="E165" s="117">
        <v>451</v>
      </c>
      <c r="F165" s="118">
        <f t="shared" si="13"/>
        <v>0.76171875</v>
      </c>
      <c r="G165" s="117">
        <v>383</v>
      </c>
      <c r="H165" s="118">
        <f t="shared" si="13"/>
        <v>-0.15077605321507759</v>
      </c>
      <c r="I165" s="117">
        <v>468</v>
      </c>
      <c r="J165" s="118">
        <f t="shared" si="13"/>
        <v>0.22193211488250664</v>
      </c>
      <c r="K165" s="117">
        <v>490</v>
      </c>
      <c r="L165" s="118">
        <f t="shared" si="13"/>
        <v>4.7008547008547064E-2</v>
      </c>
      <c r="M165" s="117">
        <v>507</v>
      </c>
      <c r="N165" s="118">
        <f t="shared" si="14"/>
        <v>3.469387755102038E-2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363</v>
      </c>
      <c r="F166" s="118" t="str">
        <f t="shared" si="13"/>
        <v>-</v>
      </c>
      <c r="G166" s="117">
        <v>282</v>
      </c>
      <c r="H166" s="118">
        <f t="shared" si="13"/>
        <v>-0.22314049586776863</v>
      </c>
      <c r="I166" s="117">
        <v>300</v>
      </c>
      <c r="J166" s="118">
        <f t="shared" si="13"/>
        <v>6.3829787234042534E-2</v>
      </c>
      <c r="K166" s="117">
        <v>339</v>
      </c>
      <c r="L166" s="118">
        <f t="shared" si="13"/>
        <v>0.12999999999999989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392</v>
      </c>
      <c r="F167" s="118" t="str">
        <f t="shared" si="13"/>
        <v>-</v>
      </c>
      <c r="G167" s="117">
        <v>279</v>
      </c>
      <c r="H167" s="118">
        <f t="shared" si="13"/>
        <v>-0.28826530612244894</v>
      </c>
      <c r="I167" s="117">
        <v>309</v>
      </c>
      <c r="J167" s="118">
        <f t="shared" si="13"/>
        <v>0.10752688172043001</v>
      </c>
      <c r="K167" s="117">
        <v>294</v>
      </c>
      <c r="L167" s="118">
        <f t="shared" si="13"/>
        <v>-4.8543689320388328E-2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162</v>
      </c>
      <c r="F168" s="118" t="str">
        <f t="shared" si="13"/>
        <v>-</v>
      </c>
      <c r="G168" s="117">
        <v>122</v>
      </c>
      <c r="H168" s="118">
        <f t="shared" si="13"/>
        <v>-0.24691358024691357</v>
      </c>
      <c r="I168" s="117">
        <v>150</v>
      </c>
      <c r="J168" s="118">
        <f t="shared" si="13"/>
        <v>0.22950819672131151</v>
      </c>
      <c r="K168" s="117">
        <v>118</v>
      </c>
      <c r="L168" s="118">
        <f t="shared" si="13"/>
        <v>-0.21333333333333337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212</v>
      </c>
      <c r="F169" s="118" t="str">
        <f t="shared" si="13"/>
        <v>-</v>
      </c>
      <c r="G169" s="117">
        <v>200</v>
      </c>
      <c r="H169" s="118">
        <f t="shared" si="13"/>
        <v>-5.6603773584905648E-2</v>
      </c>
      <c r="I169" s="117">
        <v>186</v>
      </c>
      <c r="J169" s="118">
        <f t="shared" si="13"/>
        <v>-6.9999999999999951E-2</v>
      </c>
      <c r="K169" s="117">
        <v>184</v>
      </c>
      <c r="L169" s="118">
        <f t="shared" si="13"/>
        <v>-1.0752688172043001E-2</v>
      </c>
      <c r="M169" s="117"/>
      <c r="N169" s="118"/>
    </row>
    <row r="170" spans="2:14" x14ac:dyDescent="0.25">
      <c r="B170" s="116" t="s">
        <v>85</v>
      </c>
      <c r="C170" s="117">
        <v>285</v>
      </c>
      <c r="D170" s="118">
        <v>-0.25</v>
      </c>
      <c r="E170" s="117">
        <v>419</v>
      </c>
      <c r="F170" s="118">
        <f t="shared" si="13"/>
        <v>0.47017543859649114</v>
      </c>
      <c r="G170" s="117">
        <v>410</v>
      </c>
      <c r="H170" s="118">
        <f t="shared" si="13"/>
        <v>-2.1479713603818618E-2</v>
      </c>
      <c r="I170" s="117">
        <v>328</v>
      </c>
      <c r="J170" s="118">
        <f t="shared" si="13"/>
        <v>-0.19999999999999996</v>
      </c>
      <c r="K170" s="117">
        <v>334</v>
      </c>
      <c r="L170" s="118">
        <f t="shared" si="13"/>
        <v>1.8292682926829285E-2</v>
      </c>
      <c r="M170" s="117"/>
      <c r="N170" s="118"/>
    </row>
    <row r="171" spans="2:14" x14ac:dyDescent="0.25">
      <c r="B171" s="116" t="s">
        <v>87</v>
      </c>
      <c r="C171" s="117">
        <v>48</v>
      </c>
      <c r="D171" s="118">
        <v>-0.77251184834123221</v>
      </c>
      <c r="E171" s="117">
        <v>180</v>
      </c>
      <c r="F171" s="118">
        <f t="shared" si="13"/>
        <v>2.75</v>
      </c>
      <c r="G171" s="117">
        <v>154</v>
      </c>
      <c r="H171" s="118">
        <f t="shared" si="13"/>
        <v>-0.14444444444444449</v>
      </c>
      <c r="I171" s="117">
        <v>208</v>
      </c>
      <c r="J171" s="118">
        <f t="shared" si="13"/>
        <v>0.35064935064935066</v>
      </c>
      <c r="K171" s="117">
        <v>152</v>
      </c>
      <c r="L171" s="118">
        <f t="shared" si="13"/>
        <v>-0.26923076923076927</v>
      </c>
      <c r="M171" s="117"/>
      <c r="N171" s="118"/>
    </row>
    <row r="172" spans="2:14" x14ac:dyDescent="0.25">
      <c r="B172" s="116" t="s">
        <v>89</v>
      </c>
      <c r="C172" s="117">
        <v>154</v>
      </c>
      <c r="D172" s="118">
        <v>-0.53191489361702127</v>
      </c>
      <c r="E172" s="117">
        <v>204</v>
      </c>
      <c r="F172" s="118">
        <f t="shared" si="13"/>
        <v>0.32467532467532467</v>
      </c>
      <c r="G172" s="117">
        <v>223</v>
      </c>
      <c r="H172" s="118">
        <f t="shared" si="13"/>
        <v>9.3137254901960675E-2</v>
      </c>
      <c r="I172" s="117">
        <v>290</v>
      </c>
      <c r="J172" s="118">
        <f t="shared" si="13"/>
        <v>0.30044843049327352</v>
      </c>
      <c r="K172" s="117">
        <v>286</v>
      </c>
      <c r="L172" s="118">
        <f t="shared" si="13"/>
        <v>-1.379310344827589E-2</v>
      </c>
      <c r="M172" s="117"/>
      <c r="N172" s="118"/>
    </row>
    <row r="173" spans="2:14" x14ac:dyDescent="0.25">
      <c r="B173" s="116" t="s">
        <v>91</v>
      </c>
      <c r="C173" s="117">
        <v>49</v>
      </c>
      <c r="D173" s="118">
        <v>-0.87037037037037035</v>
      </c>
      <c r="E173" s="117">
        <v>310</v>
      </c>
      <c r="F173" s="118">
        <f t="shared" si="13"/>
        <v>5.3265306122448983</v>
      </c>
      <c r="G173" s="117">
        <v>289</v>
      </c>
      <c r="H173" s="118">
        <f t="shared" si="13"/>
        <v>-6.7741935483870974E-2</v>
      </c>
      <c r="I173" s="117">
        <v>452</v>
      </c>
      <c r="J173" s="118">
        <f t="shared" si="13"/>
        <v>0.56401384083044981</v>
      </c>
      <c r="K173" s="117">
        <v>367</v>
      </c>
      <c r="L173" s="118">
        <f t="shared" si="13"/>
        <v>-0.18805309734513276</v>
      </c>
      <c r="M173" s="117"/>
      <c r="N173" s="118"/>
    </row>
    <row r="174" spans="2:14" x14ac:dyDescent="0.25">
      <c r="B174" s="116" t="s">
        <v>93</v>
      </c>
      <c r="C174" s="117">
        <v>202</v>
      </c>
      <c r="D174" s="118">
        <v>-0.40236686390532539</v>
      </c>
      <c r="E174" s="117">
        <v>364</v>
      </c>
      <c r="F174" s="118">
        <f t="shared" si="13"/>
        <v>0.80198019801980203</v>
      </c>
      <c r="G174" s="117">
        <v>357</v>
      </c>
      <c r="H174" s="118">
        <f t="shared" si="13"/>
        <v>-1.9230769230769273E-2</v>
      </c>
      <c r="I174" s="117">
        <v>304</v>
      </c>
      <c r="J174" s="118">
        <f t="shared" si="13"/>
        <v>-0.14845938375350143</v>
      </c>
      <c r="K174" s="117">
        <v>280</v>
      </c>
      <c r="L174" s="118">
        <f t="shared" si="13"/>
        <v>-7.8947368421052655E-2</v>
      </c>
      <c r="M174" s="117"/>
      <c r="N174" s="118"/>
    </row>
    <row r="175" spans="2:14" ht="15.75" x14ac:dyDescent="0.25">
      <c r="B175" s="119" t="s">
        <v>30</v>
      </c>
      <c r="C175" s="120">
        <v>1974</v>
      </c>
      <c r="D175" s="121">
        <v>-0.48780487804878048</v>
      </c>
      <c r="E175" s="120">
        <v>3541</v>
      </c>
      <c r="F175" s="121">
        <f t="shared" si="13"/>
        <v>0.79381965552178313</v>
      </c>
      <c r="G175" s="120">
        <v>3412</v>
      </c>
      <c r="H175" s="121">
        <f t="shared" si="13"/>
        <v>-3.6430386896356914E-2</v>
      </c>
      <c r="I175" s="120">
        <v>3885</v>
      </c>
      <c r="J175" s="121">
        <f t="shared" si="13"/>
        <v>0.13862837045720977</v>
      </c>
      <c r="K175" s="120">
        <v>3685</v>
      </c>
      <c r="L175" s="121">
        <f t="shared" si="13"/>
        <v>-5.1480051480051525E-2</v>
      </c>
      <c r="M175" s="120">
        <v>1317</v>
      </c>
      <c r="N175" s="121">
        <v>-1.0518407212622094E-2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1" t="s">
        <v>241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271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71</v>
      </c>
      <c r="D185" s="118">
        <v>-4.0540540540540571E-2</v>
      </c>
      <c r="E185" s="117">
        <v>24</v>
      </c>
      <c r="F185" s="118">
        <f t="shared" ref="F185:L197" si="15">IFERROR(E185/C185-1,"-")</f>
        <v>-0.6619718309859155</v>
      </c>
      <c r="G185" s="117">
        <v>89</v>
      </c>
      <c r="H185" s="118">
        <f t="shared" si="15"/>
        <v>2.7083333333333335</v>
      </c>
      <c r="I185" s="117">
        <v>81</v>
      </c>
      <c r="J185" s="118">
        <f t="shared" si="15"/>
        <v>-8.98876404494382E-2</v>
      </c>
      <c r="K185" s="117">
        <v>171</v>
      </c>
      <c r="L185" s="118">
        <f t="shared" si="15"/>
        <v>1.1111111111111112</v>
      </c>
      <c r="M185" s="117">
        <v>130</v>
      </c>
      <c r="N185" s="118">
        <f t="shared" ref="N185:N187" si="16">IFERROR(M185/K185-1,"-")</f>
        <v>-0.23976608187134507</v>
      </c>
    </row>
    <row r="186" spans="1:15" x14ac:dyDescent="0.25">
      <c r="B186" s="116" t="s">
        <v>73</v>
      </c>
      <c r="C186" s="117">
        <v>29</v>
      </c>
      <c r="D186" s="118">
        <v>-0.546875</v>
      </c>
      <c r="E186" s="117">
        <v>14</v>
      </c>
      <c r="F186" s="118">
        <f t="shared" si="15"/>
        <v>-0.51724137931034475</v>
      </c>
      <c r="G186" s="117">
        <v>81</v>
      </c>
      <c r="H186" s="118">
        <f t="shared" si="15"/>
        <v>4.7857142857142856</v>
      </c>
      <c r="I186" s="117">
        <v>33</v>
      </c>
      <c r="J186" s="118">
        <f t="shared" si="15"/>
        <v>-0.59259259259259256</v>
      </c>
      <c r="K186" s="117">
        <v>95</v>
      </c>
      <c r="L186" s="118">
        <f t="shared" si="15"/>
        <v>1.8787878787878789</v>
      </c>
      <c r="M186" s="117">
        <v>92</v>
      </c>
      <c r="N186" s="118">
        <f t="shared" si="16"/>
        <v>-3.157894736842104E-2</v>
      </c>
    </row>
    <row r="187" spans="1:15" x14ac:dyDescent="0.25">
      <c r="B187" s="116" t="s">
        <v>75</v>
      </c>
      <c r="C187" s="117">
        <v>32</v>
      </c>
      <c r="D187" s="118">
        <v>-0.47540983606557374</v>
      </c>
      <c r="E187" s="117">
        <v>12</v>
      </c>
      <c r="F187" s="118">
        <f t="shared" si="15"/>
        <v>-0.625</v>
      </c>
      <c r="G187" s="117">
        <v>80</v>
      </c>
      <c r="H187" s="118">
        <f t="shared" si="15"/>
        <v>5.666666666666667</v>
      </c>
      <c r="I187" s="117">
        <v>71</v>
      </c>
      <c r="J187" s="118">
        <f t="shared" si="15"/>
        <v>-0.11250000000000004</v>
      </c>
      <c r="K187" s="117">
        <v>93</v>
      </c>
      <c r="L187" s="118">
        <f t="shared" si="15"/>
        <v>0.3098591549295775</v>
      </c>
      <c r="M187" s="117">
        <v>112</v>
      </c>
      <c r="N187" s="118">
        <f t="shared" si="16"/>
        <v>0.20430107526881724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35</v>
      </c>
      <c r="F188" s="118" t="str">
        <f t="shared" si="15"/>
        <v>-</v>
      </c>
      <c r="G188" s="117">
        <v>60</v>
      </c>
      <c r="H188" s="118">
        <f t="shared" si="15"/>
        <v>0.71428571428571419</v>
      </c>
      <c r="I188" s="117">
        <v>44</v>
      </c>
      <c r="J188" s="118">
        <f t="shared" si="15"/>
        <v>-0.26666666666666672</v>
      </c>
      <c r="K188" s="117">
        <v>87</v>
      </c>
      <c r="L188" s="118">
        <f t="shared" si="15"/>
        <v>0.97727272727272729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44</v>
      </c>
      <c r="F189" s="118" t="str">
        <f t="shared" si="15"/>
        <v>-</v>
      </c>
      <c r="G189" s="117">
        <v>32</v>
      </c>
      <c r="H189" s="118">
        <f t="shared" si="15"/>
        <v>-0.27272727272727271</v>
      </c>
      <c r="I189" s="117">
        <v>32</v>
      </c>
      <c r="J189" s="118">
        <f t="shared" si="15"/>
        <v>0</v>
      </c>
      <c r="K189" s="117">
        <v>49</v>
      </c>
      <c r="L189" s="118">
        <f t="shared" si="15"/>
        <v>0.53125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25</v>
      </c>
      <c r="F190" s="118" t="str">
        <f t="shared" si="15"/>
        <v>-</v>
      </c>
      <c r="G190" s="117">
        <v>31</v>
      </c>
      <c r="H190" s="118">
        <f t="shared" si="15"/>
        <v>0.24</v>
      </c>
      <c r="I190" s="117">
        <v>32</v>
      </c>
      <c r="J190" s="118">
        <f t="shared" si="15"/>
        <v>3.2258064516129004E-2</v>
      </c>
      <c r="K190" s="117">
        <v>19</v>
      </c>
      <c r="L190" s="118">
        <f t="shared" si="15"/>
        <v>-0.40625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43</v>
      </c>
      <c r="F191" s="118" t="str">
        <f t="shared" si="15"/>
        <v>-</v>
      </c>
      <c r="G191" s="117">
        <v>61</v>
      </c>
      <c r="H191" s="118">
        <f t="shared" si="15"/>
        <v>0.41860465116279078</v>
      </c>
      <c r="I191" s="117">
        <v>43</v>
      </c>
      <c r="J191" s="118">
        <f t="shared" si="15"/>
        <v>-0.29508196721311475</v>
      </c>
      <c r="K191" s="117">
        <v>25</v>
      </c>
      <c r="L191" s="118">
        <f t="shared" si="15"/>
        <v>-0.41860465116279066</v>
      </c>
      <c r="M191" s="117"/>
      <c r="N191" s="118"/>
    </row>
    <row r="192" spans="1:15" x14ac:dyDescent="0.25">
      <c r="B192" s="116" t="s">
        <v>85</v>
      </c>
      <c r="C192" s="117">
        <v>45</v>
      </c>
      <c r="D192" s="118">
        <v>1.0454545454545454</v>
      </c>
      <c r="E192" s="117">
        <v>39</v>
      </c>
      <c r="F192" s="118">
        <f t="shared" si="15"/>
        <v>-0.1333333333333333</v>
      </c>
      <c r="G192" s="117">
        <v>59</v>
      </c>
      <c r="H192" s="118">
        <f t="shared" si="15"/>
        <v>0.51282051282051277</v>
      </c>
      <c r="I192" s="117">
        <v>49</v>
      </c>
      <c r="J192" s="118">
        <f t="shared" si="15"/>
        <v>-0.16949152542372881</v>
      </c>
      <c r="K192" s="117">
        <v>59</v>
      </c>
      <c r="L192" s="118">
        <f t="shared" si="15"/>
        <v>0.20408163265306123</v>
      </c>
      <c r="M192" s="117"/>
      <c r="N192" s="118"/>
    </row>
    <row r="193" spans="2:15" x14ac:dyDescent="0.25">
      <c r="B193" s="116" t="s">
        <v>87</v>
      </c>
      <c r="C193" s="117">
        <v>40</v>
      </c>
      <c r="D193" s="118">
        <v>1.5</v>
      </c>
      <c r="E193" s="117">
        <v>36</v>
      </c>
      <c r="F193" s="118">
        <f t="shared" si="15"/>
        <v>-9.9999999999999978E-2</v>
      </c>
      <c r="G193" s="117">
        <v>30</v>
      </c>
      <c r="H193" s="118">
        <f t="shared" si="15"/>
        <v>-0.16666666666666663</v>
      </c>
      <c r="I193" s="117">
        <v>41</v>
      </c>
      <c r="J193" s="118">
        <f t="shared" si="15"/>
        <v>0.3666666666666667</v>
      </c>
      <c r="K193" s="117">
        <v>41</v>
      </c>
      <c r="L193" s="118">
        <f t="shared" si="15"/>
        <v>0</v>
      </c>
      <c r="M193" s="117"/>
      <c r="N193" s="118"/>
    </row>
    <row r="194" spans="2:15" x14ac:dyDescent="0.25">
      <c r="B194" s="116" t="s">
        <v>89</v>
      </c>
      <c r="C194" s="117">
        <v>39</v>
      </c>
      <c r="D194" s="118">
        <v>0.44444444444444442</v>
      </c>
      <c r="E194" s="117">
        <v>62</v>
      </c>
      <c r="F194" s="118">
        <f t="shared" si="15"/>
        <v>0.58974358974358965</v>
      </c>
      <c r="G194" s="117">
        <v>37</v>
      </c>
      <c r="H194" s="118">
        <f t="shared" si="15"/>
        <v>-0.40322580645161288</v>
      </c>
      <c r="I194" s="117">
        <v>40</v>
      </c>
      <c r="J194" s="118">
        <f t="shared" si="15"/>
        <v>8.1081081081081141E-2</v>
      </c>
      <c r="K194" s="117">
        <v>57</v>
      </c>
      <c r="L194" s="118">
        <f t="shared" si="15"/>
        <v>0.42500000000000004</v>
      </c>
      <c r="M194" s="117"/>
      <c r="N194" s="118"/>
    </row>
    <row r="195" spans="2:15" x14ac:dyDescent="0.25">
      <c r="B195" s="116" t="s">
        <v>91</v>
      </c>
      <c r="C195" s="117">
        <v>51</v>
      </c>
      <c r="D195" s="118">
        <v>-0.35443037974683544</v>
      </c>
      <c r="E195" s="117">
        <v>104</v>
      </c>
      <c r="F195" s="118">
        <f t="shared" si="15"/>
        <v>1.0392156862745097</v>
      </c>
      <c r="G195" s="117">
        <v>70</v>
      </c>
      <c r="H195" s="118">
        <f t="shared" si="15"/>
        <v>-0.32692307692307687</v>
      </c>
      <c r="I195" s="117">
        <v>105</v>
      </c>
      <c r="J195" s="118">
        <f t="shared" si="15"/>
        <v>0.5</v>
      </c>
      <c r="K195" s="117">
        <v>64</v>
      </c>
      <c r="L195" s="118">
        <f t="shared" si="15"/>
        <v>-0.39047619047619042</v>
      </c>
      <c r="M195" s="117"/>
      <c r="N195" s="118"/>
    </row>
    <row r="196" spans="2:15" x14ac:dyDescent="0.25">
      <c r="B196" s="116" t="s">
        <v>93</v>
      </c>
      <c r="C196" s="117">
        <v>20</v>
      </c>
      <c r="D196" s="118">
        <v>-0.5</v>
      </c>
      <c r="E196" s="117">
        <v>69</v>
      </c>
      <c r="F196" s="118">
        <f t="shared" si="15"/>
        <v>2.4500000000000002</v>
      </c>
      <c r="G196" s="117">
        <v>52</v>
      </c>
      <c r="H196" s="118">
        <f t="shared" si="15"/>
        <v>-0.24637681159420288</v>
      </c>
      <c r="I196" s="117">
        <v>79</v>
      </c>
      <c r="J196" s="118">
        <f t="shared" si="15"/>
        <v>0.51923076923076916</v>
      </c>
      <c r="K196" s="117">
        <v>143</v>
      </c>
      <c r="L196" s="118">
        <f t="shared" si="15"/>
        <v>0.81012658227848111</v>
      </c>
      <c r="M196" s="117"/>
      <c r="N196" s="118"/>
    </row>
    <row r="197" spans="2:15" ht="15.75" x14ac:dyDescent="0.25">
      <c r="B197" s="119" t="s">
        <v>30</v>
      </c>
      <c r="C197" s="120">
        <v>351</v>
      </c>
      <c r="D197" s="121">
        <v>-0.32369942196531787</v>
      </c>
      <c r="E197" s="120">
        <v>507</v>
      </c>
      <c r="F197" s="121">
        <f t="shared" si="15"/>
        <v>0.44444444444444442</v>
      </c>
      <c r="G197" s="120">
        <v>682</v>
      </c>
      <c r="H197" s="121">
        <f t="shared" si="15"/>
        <v>0.34516765285996054</v>
      </c>
      <c r="I197" s="120">
        <v>650</v>
      </c>
      <c r="J197" s="121">
        <f t="shared" si="15"/>
        <v>-4.692082111436946E-2</v>
      </c>
      <c r="K197" s="120">
        <v>903</v>
      </c>
      <c r="L197" s="121">
        <f t="shared" si="15"/>
        <v>0.38923076923076927</v>
      </c>
      <c r="M197" s="120">
        <v>334</v>
      </c>
      <c r="N197" s="121">
        <v>-6.9637883008356494E-2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1" t="s">
        <v>242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89</v>
      </c>
      <c r="D207" s="118">
        <v>0.11250000000000004</v>
      </c>
      <c r="E207" s="117">
        <v>5</v>
      </c>
      <c r="F207" s="118">
        <f t="shared" ref="F207:L219" si="17">IFERROR(E207/C207-1,"-")</f>
        <v>-0.9438202247191011</v>
      </c>
      <c r="G207" s="117">
        <v>129</v>
      </c>
      <c r="H207" s="118">
        <f t="shared" si="17"/>
        <v>24.8</v>
      </c>
      <c r="I207" s="117">
        <v>137</v>
      </c>
      <c r="J207" s="118">
        <f t="shared" si="17"/>
        <v>6.2015503875969102E-2</v>
      </c>
      <c r="K207" s="117">
        <v>154</v>
      </c>
      <c r="L207" s="118">
        <f t="shared" si="17"/>
        <v>0.12408759124087587</v>
      </c>
      <c r="M207" s="117">
        <v>182</v>
      </c>
      <c r="N207" s="118">
        <f t="shared" ref="N207:N209" si="18">IFERROR(M207/K207-1,"-")</f>
        <v>0.18181818181818188</v>
      </c>
    </row>
    <row r="208" spans="2:15" x14ac:dyDescent="0.25">
      <c r="B208" s="116" t="s">
        <v>73</v>
      </c>
      <c r="C208" s="117">
        <v>153</v>
      </c>
      <c r="D208" s="118">
        <v>2.1875</v>
      </c>
      <c r="E208" s="117">
        <v>10</v>
      </c>
      <c r="F208" s="118">
        <f t="shared" si="17"/>
        <v>-0.934640522875817</v>
      </c>
      <c r="G208" s="117">
        <v>117</v>
      </c>
      <c r="H208" s="118">
        <f t="shared" si="17"/>
        <v>10.7</v>
      </c>
      <c r="I208" s="117">
        <v>88</v>
      </c>
      <c r="J208" s="118">
        <f t="shared" si="17"/>
        <v>-0.24786324786324787</v>
      </c>
      <c r="K208" s="117">
        <v>146</v>
      </c>
      <c r="L208" s="118">
        <f t="shared" si="17"/>
        <v>0.65909090909090917</v>
      </c>
      <c r="M208" s="117">
        <v>134</v>
      </c>
      <c r="N208" s="118">
        <f t="shared" si="18"/>
        <v>-8.2191780821917804E-2</v>
      </c>
    </row>
    <row r="209" spans="2:15" x14ac:dyDescent="0.25">
      <c r="B209" s="116" t="s">
        <v>75</v>
      </c>
      <c r="C209" s="117">
        <v>23</v>
      </c>
      <c r="D209" s="118">
        <v>-0.77450980392156865</v>
      </c>
      <c r="E209" s="117">
        <v>22</v>
      </c>
      <c r="F209" s="118">
        <f t="shared" si="17"/>
        <v>-4.3478260869565188E-2</v>
      </c>
      <c r="G209" s="117">
        <v>156</v>
      </c>
      <c r="H209" s="118">
        <f t="shared" si="17"/>
        <v>6.0909090909090908</v>
      </c>
      <c r="I209" s="117">
        <v>155</v>
      </c>
      <c r="J209" s="118">
        <f t="shared" si="17"/>
        <v>-6.4102564102563875E-3</v>
      </c>
      <c r="K209" s="117">
        <v>158</v>
      </c>
      <c r="L209" s="118">
        <f t="shared" si="17"/>
        <v>1.9354838709677358E-2</v>
      </c>
      <c r="M209" s="117">
        <v>109</v>
      </c>
      <c r="N209" s="118">
        <f t="shared" si="18"/>
        <v>-0.310126582278481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12</v>
      </c>
      <c r="F210" s="118" t="str">
        <f t="shared" si="17"/>
        <v>-</v>
      </c>
      <c r="G210" s="117">
        <v>104</v>
      </c>
      <c r="H210" s="118">
        <f t="shared" si="17"/>
        <v>7.6666666666666661</v>
      </c>
      <c r="I210" s="117">
        <v>80</v>
      </c>
      <c r="J210" s="118">
        <f t="shared" si="17"/>
        <v>-0.23076923076923073</v>
      </c>
      <c r="K210" s="117">
        <v>62</v>
      </c>
      <c r="L210" s="118">
        <f t="shared" si="17"/>
        <v>-0.22499999999999998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18</v>
      </c>
      <c r="F211" s="118" t="str">
        <f t="shared" si="17"/>
        <v>-</v>
      </c>
      <c r="G211" s="117">
        <v>81</v>
      </c>
      <c r="H211" s="118">
        <f t="shared" si="17"/>
        <v>3.5</v>
      </c>
      <c r="I211" s="117">
        <v>41</v>
      </c>
      <c r="J211" s="118">
        <f t="shared" si="17"/>
        <v>-0.49382716049382713</v>
      </c>
      <c r="K211" s="117">
        <v>42</v>
      </c>
      <c r="L211" s="118">
        <f t="shared" si="17"/>
        <v>2.4390243902439046E-2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17</v>
      </c>
      <c r="F212" s="118" t="str">
        <f t="shared" si="17"/>
        <v>-</v>
      </c>
      <c r="G212" s="117">
        <v>85</v>
      </c>
      <c r="H212" s="118">
        <f t="shared" si="17"/>
        <v>4</v>
      </c>
      <c r="I212" s="117">
        <v>30</v>
      </c>
      <c r="J212" s="118">
        <f t="shared" si="17"/>
        <v>-0.64705882352941169</v>
      </c>
      <c r="K212" s="117">
        <v>36</v>
      </c>
      <c r="L212" s="118">
        <f t="shared" si="17"/>
        <v>0.19999999999999996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15</v>
      </c>
      <c r="F213" s="118" t="str">
        <f t="shared" si="17"/>
        <v>-</v>
      </c>
      <c r="G213" s="117">
        <v>42</v>
      </c>
      <c r="H213" s="118">
        <f t="shared" si="17"/>
        <v>1.7999999999999998</v>
      </c>
      <c r="I213" s="117">
        <v>38</v>
      </c>
      <c r="J213" s="118">
        <f t="shared" si="17"/>
        <v>-9.5238095238095233E-2</v>
      </c>
      <c r="K213" s="117">
        <v>29</v>
      </c>
      <c r="L213" s="118">
        <f t="shared" si="17"/>
        <v>-0.23684210526315785</v>
      </c>
      <c r="M213" s="117"/>
      <c r="N213" s="118"/>
    </row>
    <row r="214" spans="2:15" x14ac:dyDescent="0.25">
      <c r="B214" s="116" t="s">
        <v>85</v>
      </c>
      <c r="C214" s="117">
        <v>9</v>
      </c>
      <c r="D214" s="118">
        <v>-0.76315789473684215</v>
      </c>
      <c r="E214" s="117">
        <v>24</v>
      </c>
      <c r="F214" s="118">
        <f t="shared" si="17"/>
        <v>1.6666666666666665</v>
      </c>
      <c r="G214" s="117">
        <v>106</v>
      </c>
      <c r="H214" s="118">
        <f t="shared" si="17"/>
        <v>3.416666666666667</v>
      </c>
      <c r="I214" s="117">
        <v>46</v>
      </c>
      <c r="J214" s="118">
        <f t="shared" si="17"/>
        <v>-0.56603773584905659</v>
      </c>
      <c r="K214" s="117">
        <v>43</v>
      </c>
      <c r="L214" s="118">
        <f t="shared" si="17"/>
        <v>-6.5217391304347783E-2</v>
      </c>
      <c r="M214" s="117"/>
      <c r="N214" s="118"/>
    </row>
    <row r="215" spans="2:15" x14ac:dyDescent="0.25">
      <c r="B215" s="116" t="s">
        <v>87</v>
      </c>
      <c r="C215" s="117">
        <v>6</v>
      </c>
      <c r="D215" s="118">
        <v>-0.7931034482758621</v>
      </c>
      <c r="E215" s="117">
        <v>39</v>
      </c>
      <c r="F215" s="118">
        <f t="shared" si="17"/>
        <v>5.5</v>
      </c>
      <c r="G215" s="117">
        <v>66</v>
      </c>
      <c r="H215" s="118">
        <f t="shared" si="17"/>
        <v>0.69230769230769229</v>
      </c>
      <c r="I215" s="117">
        <v>31</v>
      </c>
      <c r="J215" s="118">
        <f t="shared" si="17"/>
        <v>-0.53030303030303028</v>
      </c>
      <c r="K215" s="117">
        <v>31</v>
      </c>
      <c r="L215" s="118">
        <f t="shared" si="17"/>
        <v>0</v>
      </c>
      <c r="M215" s="117"/>
      <c r="N215" s="118"/>
    </row>
    <row r="216" spans="2:15" x14ac:dyDescent="0.25">
      <c r="B216" s="116" t="s">
        <v>89</v>
      </c>
      <c r="C216" s="117">
        <v>4</v>
      </c>
      <c r="D216" s="118">
        <v>-0.94366197183098588</v>
      </c>
      <c r="E216" s="117">
        <v>46</v>
      </c>
      <c r="F216" s="118">
        <f t="shared" si="17"/>
        <v>10.5</v>
      </c>
      <c r="G216" s="117">
        <v>72</v>
      </c>
      <c r="H216" s="118">
        <f t="shared" si="17"/>
        <v>0.56521739130434789</v>
      </c>
      <c r="I216" s="117">
        <v>65</v>
      </c>
      <c r="J216" s="118">
        <f t="shared" si="17"/>
        <v>-9.722222222222221E-2</v>
      </c>
      <c r="K216" s="117">
        <v>79</v>
      </c>
      <c r="L216" s="118">
        <f t="shared" si="17"/>
        <v>0.21538461538461529</v>
      </c>
      <c r="M216" s="117"/>
      <c r="N216" s="118"/>
    </row>
    <row r="217" spans="2:15" x14ac:dyDescent="0.25">
      <c r="B217" s="116" t="s">
        <v>91</v>
      </c>
      <c r="C217" s="117">
        <v>18</v>
      </c>
      <c r="D217" s="118">
        <v>-0.83018867924528306</v>
      </c>
      <c r="E217" s="117">
        <v>117</v>
      </c>
      <c r="F217" s="118">
        <f t="shared" si="17"/>
        <v>5.5</v>
      </c>
      <c r="G217" s="117">
        <v>93</v>
      </c>
      <c r="H217" s="118">
        <f t="shared" si="17"/>
        <v>-0.20512820512820518</v>
      </c>
      <c r="I217" s="117">
        <v>114</v>
      </c>
      <c r="J217" s="118">
        <f t="shared" si="17"/>
        <v>0.22580645161290325</v>
      </c>
      <c r="K217" s="117">
        <v>78</v>
      </c>
      <c r="L217" s="118">
        <f t="shared" si="17"/>
        <v>-0.31578947368421051</v>
      </c>
      <c r="M217" s="117"/>
      <c r="N217" s="118"/>
    </row>
    <row r="218" spans="2:15" x14ac:dyDescent="0.25">
      <c r="B218" s="116" t="s">
        <v>93</v>
      </c>
      <c r="C218" s="117">
        <v>14</v>
      </c>
      <c r="D218" s="118">
        <v>-0.82499999999999996</v>
      </c>
      <c r="E218" s="117">
        <v>107</v>
      </c>
      <c r="F218" s="118">
        <f t="shared" si="17"/>
        <v>6.6428571428571432</v>
      </c>
      <c r="G218" s="117">
        <v>121</v>
      </c>
      <c r="H218" s="118">
        <f t="shared" si="17"/>
        <v>0.13084112149532712</v>
      </c>
      <c r="I218" s="117">
        <v>113</v>
      </c>
      <c r="J218" s="118">
        <f t="shared" si="17"/>
        <v>-6.6115702479338845E-2</v>
      </c>
      <c r="K218" s="117">
        <v>75</v>
      </c>
      <c r="L218" s="118">
        <f t="shared" si="17"/>
        <v>-0.33628318584070793</v>
      </c>
      <c r="M218" s="117"/>
      <c r="N218" s="118"/>
    </row>
    <row r="219" spans="2:15" ht="15.75" x14ac:dyDescent="0.25">
      <c r="B219" s="119" t="s">
        <v>30</v>
      </c>
      <c r="C219" s="120">
        <v>323</v>
      </c>
      <c r="D219" s="121">
        <v>-0.53791130185979974</v>
      </c>
      <c r="E219" s="120">
        <v>432</v>
      </c>
      <c r="F219" s="121">
        <f t="shared" si="17"/>
        <v>0.33746130030959742</v>
      </c>
      <c r="G219" s="120">
        <v>1172</v>
      </c>
      <c r="H219" s="121">
        <f t="shared" si="17"/>
        <v>1.7129629629629628</v>
      </c>
      <c r="I219" s="120">
        <v>938</v>
      </c>
      <c r="J219" s="121">
        <f t="shared" si="17"/>
        <v>-0.19965870307167233</v>
      </c>
      <c r="K219" s="120">
        <v>933</v>
      </c>
      <c r="L219" s="121">
        <f t="shared" si="17"/>
        <v>-5.3304904051172386E-3</v>
      </c>
      <c r="M219" s="120">
        <v>425</v>
      </c>
      <c r="N219" s="121">
        <v>-7.2052401746724892E-2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1" t="s">
        <v>241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271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71</v>
      </c>
      <c r="D229" s="118">
        <v>-4.0540540540540571E-2</v>
      </c>
      <c r="E229" s="117">
        <v>24</v>
      </c>
      <c r="F229" s="118">
        <f t="shared" ref="F229:L241" si="19">IFERROR(E229/C229-1,"-")</f>
        <v>-0.6619718309859155</v>
      </c>
      <c r="G229" s="117">
        <v>89</v>
      </c>
      <c r="H229" s="118">
        <f t="shared" si="19"/>
        <v>2.7083333333333335</v>
      </c>
      <c r="I229" s="117">
        <v>81</v>
      </c>
      <c r="J229" s="118">
        <f t="shared" si="19"/>
        <v>-8.98876404494382E-2</v>
      </c>
      <c r="K229" s="117">
        <v>171</v>
      </c>
      <c r="L229" s="118">
        <f t="shared" si="19"/>
        <v>1.1111111111111112</v>
      </c>
      <c r="M229" s="117">
        <v>130</v>
      </c>
      <c r="N229" s="118">
        <f t="shared" ref="N229:N231" si="20">IFERROR(M229/K229-1,"-")</f>
        <v>-0.23976608187134507</v>
      </c>
    </row>
    <row r="230" spans="2:15" x14ac:dyDescent="0.25">
      <c r="B230" s="116" t="s">
        <v>73</v>
      </c>
      <c r="C230" s="117">
        <v>29</v>
      </c>
      <c r="D230" s="118">
        <v>-0.546875</v>
      </c>
      <c r="E230" s="117">
        <v>14</v>
      </c>
      <c r="F230" s="118">
        <f t="shared" si="19"/>
        <v>-0.51724137931034475</v>
      </c>
      <c r="G230" s="117">
        <v>81</v>
      </c>
      <c r="H230" s="118">
        <f t="shared" si="19"/>
        <v>4.7857142857142856</v>
      </c>
      <c r="I230" s="117">
        <v>33</v>
      </c>
      <c r="J230" s="118">
        <f t="shared" si="19"/>
        <v>-0.59259259259259256</v>
      </c>
      <c r="K230" s="117">
        <v>95</v>
      </c>
      <c r="L230" s="118">
        <f t="shared" si="19"/>
        <v>1.8787878787878789</v>
      </c>
      <c r="M230" s="117">
        <v>92</v>
      </c>
      <c r="N230" s="118">
        <f t="shared" si="20"/>
        <v>-3.157894736842104E-2</v>
      </c>
    </row>
    <row r="231" spans="2:15" x14ac:dyDescent="0.25">
      <c r="B231" s="116" t="s">
        <v>75</v>
      </c>
      <c r="C231" s="117">
        <v>32</v>
      </c>
      <c r="D231" s="118">
        <v>-0.47540983606557374</v>
      </c>
      <c r="E231" s="117">
        <v>12</v>
      </c>
      <c r="F231" s="118">
        <f t="shared" si="19"/>
        <v>-0.625</v>
      </c>
      <c r="G231" s="117">
        <v>80</v>
      </c>
      <c r="H231" s="118">
        <f t="shared" si="19"/>
        <v>5.666666666666667</v>
      </c>
      <c r="I231" s="117">
        <v>71</v>
      </c>
      <c r="J231" s="118">
        <f t="shared" si="19"/>
        <v>-0.11250000000000004</v>
      </c>
      <c r="K231" s="117">
        <v>93</v>
      </c>
      <c r="L231" s="118">
        <f t="shared" si="19"/>
        <v>0.3098591549295775</v>
      </c>
      <c r="M231" s="117">
        <v>112</v>
      </c>
      <c r="N231" s="118">
        <f t="shared" si="20"/>
        <v>0.20430107526881724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35</v>
      </c>
      <c r="F232" s="118" t="str">
        <f t="shared" si="19"/>
        <v>-</v>
      </c>
      <c r="G232" s="117">
        <v>60</v>
      </c>
      <c r="H232" s="118">
        <f t="shared" si="19"/>
        <v>0.71428571428571419</v>
      </c>
      <c r="I232" s="117">
        <v>44</v>
      </c>
      <c r="J232" s="118">
        <f t="shared" si="19"/>
        <v>-0.26666666666666672</v>
      </c>
      <c r="K232" s="117">
        <v>87</v>
      </c>
      <c r="L232" s="118">
        <f t="shared" si="19"/>
        <v>0.97727272727272729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44</v>
      </c>
      <c r="F233" s="118" t="str">
        <f t="shared" si="19"/>
        <v>-</v>
      </c>
      <c r="G233" s="117">
        <v>32</v>
      </c>
      <c r="H233" s="118">
        <f t="shared" si="19"/>
        <v>-0.27272727272727271</v>
      </c>
      <c r="I233" s="117">
        <v>32</v>
      </c>
      <c r="J233" s="118">
        <f t="shared" si="19"/>
        <v>0</v>
      </c>
      <c r="K233" s="117">
        <v>49</v>
      </c>
      <c r="L233" s="118">
        <f t="shared" si="19"/>
        <v>0.53125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25</v>
      </c>
      <c r="F234" s="118" t="str">
        <f t="shared" si="19"/>
        <v>-</v>
      </c>
      <c r="G234" s="117">
        <v>31</v>
      </c>
      <c r="H234" s="118">
        <f t="shared" si="19"/>
        <v>0.24</v>
      </c>
      <c r="I234" s="117">
        <v>32</v>
      </c>
      <c r="J234" s="118">
        <f t="shared" si="19"/>
        <v>3.2258064516129004E-2</v>
      </c>
      <c r="K234" s="117">
        <v>19</v>
      </c>
      <c r="L234" s="118">
        <f t="shared" si="19"/>
        <v>-0.40625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43</v>
      </c>
      <c r="F235" s="118" t="str">
        <f t="shared" si="19"/>
        <v>-</v>
      </c>
      <c r="G235" s="117">
        <v>61</v>
      </c>
      <c r="H235" s="118">
        <f t="shared" si="19"/>
        <v>0.41860465116279078</v>
      </c>
      <c r="I235" s="117">
        <v>43</v>
      </c>
      <c r="J235" s="118">
        <f t="shared" si="19"/>
        <v>-0.29508196721311475</v>
      </c>
      <c r="K235" s="117">
        <v>25</v>
      </c>
      <c r="L235" s="118">
        <f t="shared" si="19"/>
        <v>-0.41860465116279066</v>
      </c>
      <c r="M235" s="117"/>
      <c r="N235" s="118"/>
    </row>
    <row r="236" spans="2:15" x14ac:dyDescent="0.25">
      <c r="B236" s="116" t="s">
        <v>85</v>
      </c>
      <c r="C236" s="117">
        <v>45</v>
      </c>
      <c r="D236" s="118">
        <v>1.0454545454545454</v>
      </c>
      <c r="E236" s="117">
        <v>39</v>
      </c>
      <c r="F236" s="118">
        <f t="shared" si="19"/>
        <v>-0.1333333333333333</v>
      </c>
      <c r="G236" s="117">
        <v>59</v>
      </c>
      <c r="H236" s="118">
        <f t="shared" si="19"/>
        <v>0.51282051282051277</v>
      </c>
      <c r="I236" s="117">
        <v>49</v>
      </c>
      <c r="J236" s="118">
        <f t="shared" si="19"/>
        <v>-0.16949152542372881</v>
      </c>
      <c r="K236" s="117">
        <v>59</v>
      </c>
      <c r="L236" s="118">
        <f t="shared" si="19"/>
        <v>0.20408163265306123</v>
      </c>
      <c r="M236" s="117"/>
      <c r="N236" s="118"/>
    </row>
    <row r="237" spans="2:15" x14ac:dyDescent="0.25">
      <c r="B237" s="116" t="s">
        <v>87</v>
      </c>
      <c r="C237" s="117">
        <v>40</v>
      </c>
      <c r="D237" s="118">
        <v>1.5</v>
      </c>
      <c r="E237" s="117">
        <v>36</v>
      </c>
      <c r="F237" s="118">
        <f t="shared" si="19"/>
        <v>-9.9999999999999978E-2</v>
      </c>
      <c r="G237" s="117">
        <v>30</v>
      </c>
      <c r="H237" s="118">
        <f t="shared" si="19"/>
        <v>-0.16666666666666663</v>
      </c>
      <c r="I237" s="117">
        <v>41</v>
      </c>
      <c r="J237" s="118">
        <f t="shared" si="19"/>
        <v>0.3666666666666667</v>
      </c>
      <c r="K237" s="117">
        <v>41</v>
      </c>
      <c r="L237" s="118">
        <f t="shared" si="19"/>
        <v>0</v>
      </c>
      <c r="M237" s="117"/>
      <c r="N237" s="118"/>
    </row>
    <row r="238" spans="2:15" x14ac:dyDescent="0.25">
      <c r="B238" s="116" t="s">
        <v>89</v>
      </c>
      <c r="C238" s="117">
        <v>39</v>
      </c>
      <c r="D238" s="118">
        <v>0.44444444444444442</v>
      </c>
      <c r="E238" s="117">
        <v>62</v>
      </c>
      <c r="F238" s="118">
        <f t="shared" si="19"/>
        <v>0.58974358974358965</v>
      </c>
      <c r="G238" s="117">
        <v>37</v>
      </c>
      <c r="H238" s="118">
        <f t="shared" si="19"/>
        <v>-0.40322580645161288</v>
      </c>
      <c r="I238" s="117">
        <v>40</v>
      </c>
      <c r="J238" s="118">
        <f t="shared" si="19"/>
        <v>8.1081081081081141E-2</v>
      </c>
      <c r="K238" s="117">
        <v>57</v>
      </c>
      <c r="L238" s="118">
        <f t="shared" si="19"/>
        <v>0.42500000000000004</v>
      </c>
      <c r="M238" s="117"/>
      <c r="N238" s="118"/>
    </row>
    <row r="239" spans="2:15" x14ac:dyDescent="0.25">
      <c r="B239" s="116" t="s">
        <v>91</v>
      </c>
      <c r="C239" s="117">
        <v>51</v>
      </c>
      <c r="D239" s="118">
        <v>-0.35443037974683544</v>
      </c>
      <c r="E239" s="117">
        <v>104</v>
      </c>
      <c r="F239" s="118">
        <f t="shared" si="19"/>
        <v>1.0392156862745097</v>
      </c>
      <c r="G239" s="117">
        <v>70</v>
      </c>
      <c r="H239" s="118">
        <f t="shared" si="19"/>
        <v>-0.32692307692307687</v>
      </c>
      <c r="I239" s="117">
        <v>105</v>
      </c>
      <c r="J239" s="118">
        <f t="shared" si="19"/>
        <v>0.5</v>
      </c>
      <c r="K239" s="117">
        <v>64</v>
      </c>
      <c r="L239" s="118">
        <f t="shared" si="19"/>
        <v>-0.39047619047619042</v>
      </c>
      <c r="M239" s="117"/>
      <c r="N239" s="118"/>
    </row>
    <row r="240" spans="2:15" x14ac:dyDescent="0.25">
      <c r="B240" s="116" t="s">
        <v>93</v>
      </c>
      <c r="C240" s="117">
        <v>20</v>
      </c>
      <c r="D240" s="118">
        <v>-0.5</v>
      </c>
      <c r="E240" s="117">
        <v>69</v>
      </c>
      <c r="F240" s="118">
        <f t="shared" si="19"/>
        <v>2.4500000000000002</v>
      </c>
      <c r="G240" s="117">
        <v>52</v>
      </c>
      <c r="H240" s="118">
        <f t="shared" si="19"/>
        <v>-0.24637681159420288</v>
      </c>
      <c r="I240" s="117">
        <v>79</v>
      </c>
      <c r="J240" s="118">
        <f t="shared" si="19"/>
        <v>0.51923076923076916</v>
      </c>
      <c r="K240" s="117">
        <v>143</v>
      </c>
      <c r="L240" s="118">
        <f t="shared" si="19"/>
        <v>0.81012658227848111</v>
      </c>
      <c r="M240" s="117"/>
      <c r="N240" s="118"/>
    </row>
    <row r="241" spans="2:15" ht="15.75" x14ac:dyDescent="0.25">
      <c r="B241" s="119" t="s">
        <v>30</v>
      </c>
      <c r="C241" s="120">
        <v>351</v>
      </c>
      <c r="D241" s="121">
        <v>-0.32369942196531787</v>
      </c>
      <c r="E241" s="120">
        <v>507</v>
      </c>
      <c r="F241" s="121">
        <f t="shared" si="19"/>
        <v>0.44444444444444442</v>
      </c>
      <c r="G241" s="120">
        <v>682</v>
      </c>
      <c r="H241" s="121">
        <f t="shared" si="19"/>
        <v>0.34516765285996054</v>
      </c>
      <c r="I241" s="120">
        <v>650</v>
      </c>
      <c r="J241" s="121">
        <f t="shared" si="19"/>
        <v>-4.692082111436946E-2</v>
      </c>
      <c r="K241" s="120">
        <v>903</v>
      </c>
      <c r="L241" s="121">
        <f t="shared" si="19"/>
        <v>0.38923076923076927</v>
      </c>
      <c r="M241" s="120">
        <v>334</v>
      </c>
      <c r="N241" s="121">
        <v>-6.9637883008356494E-2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1" t="s">
        <v>243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271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87</v>
      </c>
      <c r="D251" s="118">
        <v>1.4166666666666665</v>
      </c>
      <c r="E251" s="117">
        <v>4</v>
      </c>
      <c r="F251" s="118">
        <f t="shared" ref="F251:L263" si="21">IFERROR(E251/C251-1,"-")</f>
        <v>-0.95402298850574718</v>
      </c>
      <c r="G251" s="117">
        <v>50</v>
      </c>
      <c r="H251" s="118">
        <f t="shared" si="21"/>
        <v>11.5</v>
      </c>
      <c r="I251" s="117">
        <v>36</v>
      </c>
      <c r="J251" s="118">
        <f t="shared" si="21"/>
        <v>-0.28000000000000003</v>
      </c>
      <c r="K251" s="117">
        <v>58</v>
      </c>
      <c r="L251" s="118">
        <f t="shared" si="21"/>
        <v>0.61111111111111116</v>
      </c>
      <c r="M251" s="117">
        <v>22</v>
      </c>
      <c r="N251" s="118">
        <f t="shared" ref="N251:N253" si="22">IFERROR(M251/K251-1,"-")</f>
        <v>-0.62068965517241381</v>
      </c>
    </row>
    <row r="252" spans="2:15" x14ac:dyDescent="0.25">
      <c r="B252" s="116" t="s">
        <v>73</v>
      </c>
      <c r="C252" s="117">
        <v>17</v>
      </c>
      <c r="D252" s="118">
        <v>-0.5</v>
      </c>
      <c r="E252" s="117">
        <v>5</v>
      </c>
      <c r="F252" s="118">
        <f t="shared" si="21"/>
        <v>-0.70588235294117641</v>
      </c>
      <c r="G252" s="117">
        <v>65</v>
      </c>
      <c r="H252" s="118">
        <f t="shared" si="21"/>
        <v>12</v>
      </c>
      <c r="I252" s="117">
        <v>17</v>
      </c>
      <c r="J252" s="118">
        <f t="shared" si="21"/>
        <v>-0.7384615384615385</v>
      </c>
      <c r="K252" s="117">
        <v>33</v>
      </c>
      <c r="L252" s="118">
        <f t="shared" si="21"/>
        <v>0.94117647058823528</v>
      </c>
      <c r="M252" s="117">
        <v>78</v>
      </c>
      <c r="N252" s="118">
        <f t="shared" si="22"/>
        <v>1.3636363636363638</v>
      </c>
    </row>
    <row r="253" spans="2:15" x14ac:dyDescent="0.25">
      <c r="B253" s="116" t="s">
        <v>75</v>
      </c>
      <c r="C253" s="117">
        <v>8</v>
      </c>
      <c r="D253" s="118">
        <v>-0.46666666666666667</v>
      </c>
      <c r="E253" s="117">
        <v>1</v>
      </c>
      <c r="F253" s="118">
        <f t="shared" si="21"/>
        <v>-0.875</v>
      </c>
      <c r="G253" s="117">
        <v>44</v>
      </c>
      <c r="H253" s="118">
        <f t="shared" si="21"/>
        <v>43</v>
      </c>
      <c r="I253" s="117">
        <v>14</v>
      </c>
      <c r="J253" s="118">
        <f t="shared" si="21"/>
        <v>-0.68181818181818188</v>
      </c>
      <c r="K253" s="117">
        <v>13</v>
      </c>
      <c r="L253" s="118">
        <f t="shared" si="21"/>
        <v>-7.1428571428571397E-2</v>
      </c>
      <c r="M253" s="117">
        <v>10</v>
      </c>
      <c r="N253" s="118">
        <f t="shared" si="22"/>
        <v>-0.23076923076923073</v>
      </c>
    </row>
    <row r="254" spans="2:15" x14ac:dyDescent="0.25">
      <c r="B254" s="116" t="s">
        <v>77</v>
      </c>
      <c r="C254" s="117">
        <v>0</v>
      </c>
      <c r="D254" s="118">
        <v>-1</v>
      </c>
      <c r="E254" s="117">
        <v>5</v>
      </c>
      <c r="F254" s="118" t="str">
        <f t="shared" si="21"/>
        <v>-</v>
      </c>
      <c r="G254" s="117">
        <v>10</v>
      </c>
      <c r="H254" s="118">
        <f t="shared" si="21"/>
        <v>1</v>
      </c>
      <c r="I254" s="117">
        <v>16</v>
      </c>
      <c r="J254" s="118">
        <f t="shared" si="21"/>
        <v>0.60000000000000009</v>
      </c>
      <c r="K254" s="117">
        <v>0</v>
      </c>
      <c r="L254" s="118">
        <f t="shared" si="21"/>
        <v>-1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2</v>
      </c>
      <c r="F255" s="118" t="str">
        <f t="shared" si="21"/>
        <v>-</v>
      </c>
      <c r="G255" s="117">
        <v>6</v>
      </c>
      <c r="H255" s="118">
        <f t="shared" si="21"/>
        <v>2</v>
      </c>
      <c r="I255" s="117">
        <v>2</v>
      </c>
      <c r="J255" s="118">
        <f t="shared" si="21"/>
        <v>-0.66666666666666674</v>
      </c>
      <c r="K255" s="117">
        <v>0</v>
      </c>
      <c r="L255" s="118">
        <f t="shared" si="21"/>
        <v>-1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0</v>
      </c>
      <c r="F256" s="118" t="str">
        <f t="shared" si="21"/>
        <v>-</v>
      </c>
      <c r="G256" s="117">
        <v>7</v>
      </c>
      <c r="H256" s="118" t="str">
        <f t="shared" si="21"/>
        <v>-</v>
      </c>
      <c r="I256" s="117">
        <v>2</v>
      </c>
      <c r="J256" s="118">
        <f t="shared" si="21"/>
        <v>-0.7142857142857143</v>
      </c>
      <c r="K256" s="117">
        <v>47</v>
      </c>
      <c r="L256" s="118">
        <f t="shared" si="21"/>
        <v>22.5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2</v>
      </c>
      <c r="F257" s="118" t="str">
        <f t="shared" si="21"/>
        <v>-</v>
      </c>
      <c r="G257" s="117">
        <v>8</v>
      </c>
      <c r="H257" s="118">
        <f t="shared" si="21"/>
        <v>3</v>
      </c>
      <c r="I257" s="117">
        <v>9</v>
      </c>
      <c r="J257" s="118">
        <f t="shared" si="21"/>
        <v>0.125</v>
      </c>
      <c r="K257" s="117">
        <v>10</v>
      </c>
      <c r="L257" s="118">
        <f t="shared" si="21"/>
        <v>0.11111111111111116</v>
      </c>
      <c r="M257" s="117"/>
      <c r="N257" s="118"/>
    </row>
    <row r="258" spans="2:15" x14ac:dyDescent="0.25">
      <c r="B258" s="116" t="s">
        <v>85</v>
      </c>
      <c r="C258" s="117">
        <v>1</v>
      </c>
      <c r="D258" s="118">
        <v>0</v>
      </c>
      <c r="E258" s="117">
        <v>0</v>
      </c>
      <c r="F258" s="118">
        <f t="shared" si="21"/>
        <v>-1</v>
      </c>
      <c r="G258" s="117">
        <v>27</v>
      </c>
      <c r="H258" s="118" t="str">
        <f t="shared" si="21"/>
        <v>-</v>
      </c>
      <c r="I258" s="117">
        <v>6</v>
      </c>
      <c r="J258" s="118">
        <f t="shared" si="21"/>
        <v>-0.77777777777777779</v>
      </c>
      <c r="K258" s="117">
        <v>4</v>
      </c>
      <c r="L258" s="118">
        <f t="shared" si="21"/>
        <v>-0.33333333333333337</v>
      </c>
      <c r="M258" s="117"/>
      <c r="N258" s="118"/>
    </row>
    <row r="259" spans="2:15" x14ac:dyDescent="0.25">
      <c r="B259" s="116" t="s">
        <v>87</v>
      </c>
      <c r="C259" s="117">
        <v>1</v>
      </c>
      <c r="D259" s="118">
        <v>-0.5</v>
      </c>
      <c r="E259" s="117">
        <v>1</v>
      </c>
      <c r="F259" s="118">
        <f t="shared" si="21"/>
        <v>0</v>
      </c>
      <c r="G259" s="117">
        <v>5</v>
      </c>
      <c r="H259" s="118">
        <f t="shared" si="21"/>
        <v>4</v>
      </c>
      <c r="I259" s="117">
        <v>4</v>
      </c>
      <c r="J259" s="118">
        <f t="shared" si="21"/>
        <v>-0.19999999999999996</v>
      </c>
      <c r="K259" s="117">
        <v>13</v>
      </c>
      <c r="L259" s="118">
        <f t="shared" si="21"/>
        <v>2.25</v>
      </c>
      <c r="M259" s="117"/>
      <c r="N259" s="118"/>
    </row>
    <row r="260" spans="2:15" x14ac:dyDescent="0.25">
      <c r="B260" s="116" t="s">
        <v>89</v>
      </c>
      <c r="C260" s="117">
        <v>0</v>
      </c>
      <c r="D260" s="118">
        <v>-1</v>
      </c>
      <c r="E260" s="117">
        <v>31</v>
      </c>
      <c r="F260" s="118" t="str">
        <f t="shared" si="21"/>
        <v>-</v>
      </c>
      <c r="G260" s="117">
        <v>14</v>
      </c>
      <c r="H260" s="118">
        <f t="shared" si="21"/>
        <v>-0.54838709677419351</v>
      </c>
      <c r="I260" s="117">
        <v>6</v>
      </c>
      <c r="J260" s="118">
        <f t="shared" si="21"/>
        <v>-0.5714285714285714</v>
      </c>
      <c r="K260" s="117">
        <v>10</v>
      </c>
      <c r="L260" s="118">
        <f t="shared" si="21"/>
        <v>0.66666666666666674</v>
      </c>
      <c r="M260" s="117"/>
      <c r="N260" s="118"/>
    </row>
    <row r="261" spans="2:15" x14ac:dyDescent="0.25">
      <c r="B261" s="116" t="s">
        <v>91</v>
      </c>
      <c r="C261" s="117">
        <v>4</v>
      </c>
      <c r="D261" s="118">
        <v>-0.75</v>
      </c>
      <c r="E261" s="117">
        <v>22</v>
      </c>
      <c r="F261" s="118">
        <f t="shared" si="21"/>
        <v>4.5</v>
      </c>
      <c r="G261" s="117">
        <v>12</v>
      </c>
      <c r="H261" s="118">
        <f t="shared" si="21"/>
        <v>-0.45454545454545459</v>
      </c>
      <c r="I261" s="117">
        <v>24</v>
      </c>
      <c r="J261" s="118">
        <f t="shared" si="21"/>
        <v>1</v>
      </c>
      <c r="K261" s="117">
        <v>38</v>
      </c>
      <c r="L261" s="118">
        <f t="shared" si="21"/>
        <v>0.58333333333333326</v>
      </c>
      <c r="M261" s="117"/>
      <c r="N261" s="118"/>
    </row>
    <row r="262" spans="2:15" x14ac:dyDescent="0.25">
      <c r="B262" s="116" t="s">
        <v>93</v>
      </c>
      <c r="C262" s="117">
        <v>2</v>
      </c>
      <c r="D262" s="118">
        <v>-0.9</v>
      </c>
      <c r="E262" s="117">
        <v>32</v>
      </c>
      <c r="F262" s="118">
        <f t="shared" si="21"/>
        <v>15</v>
      </c>
      <c r="G262" s="117">
        <v>22</v>
      </c>
      <c r="H262" s="118">
        <f t="shared" si="21"/>
        <v>-0.3125</v>
      </c>
      <c r="I262" s="117">
        <v>17</v>
      </c>
      <c r="J262" s="118">
        <f t="shared" si="21"/>
        <v>-0.22727272727272729</v>
      </c>
      <c r="K262" s="117">
        <v>4</v>
      </c>
      <c r="L262" s="118">
        <f t="shared" si="21"/>
        <v>-0.76470588235294112</v>
      </c>
      <c r="M262" s="117"/>
      <c r="N262" s="118"/>
    </row>
    <row r="263" spans="2:15" ht="15.75" x14ac:dyDescent="0.25">
      <c r="B263" s="119" t="s">
        <v>30</v>
      </c>
      <c r="C263" s="120">
        <v>124</v>
      </c>
      <c r="D263" s="121">
        <v>-0.19999999999999996</v>
      </c>
      <c r="E263" s="120">
        <v>105</v>
      </c>
      <c r="F263" s="121">
        <f t="shared" si="21"/>
        <v>-0.15322580645161288</v>
      </c>
      <c r="G263" s="120">
        <v>270</v>
      </c>
      <c r="H263" s="121">
        <f t="shared" si="21"/>
        <v>1.5714285714285716</v>
      </c>
      <c r="I263" s="120">
        <v>153</v>
      </c>
      <c r="J263" s="121">
        <f t="shared" si="21"/>
        <v>-0.43333333333333335</v>
      </c>
      <c r="K263" s="120">
        <v>230</v>
      </c>
      <c r="L263" s="121">
        <f t="shared" si="21"/>
        <v>0.50326797385620914</v>
      </c>
      <c r="M263" s="120">
        <v>110</v>
      </c>
      <c r="N263" s="121">
        <v>5.7692307692307709E-2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1" t="s">
        <v>244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30</v>
      </c>
      <c r="D273" s="118">
        <v>0.875</v>
      </c>
      <c r="E273" s="117">
        <v>7</v>
      </c>
      <c r="F273" s="118">
        <f t="shared" ref="F273:L285" si="23">IFERROR(E273/C273-1,"-")</f>
        <v>-0.76666666666666661</v>
      </c>
      <c r="G273" s="117">
        <v>37</v>
      </c>
      <c r="H273" s="118">
        <f t="shared" si="23"/>
        <v>4.2857142857142856</v>
      </c>
      <c r="I273" s="117">
        <v>64</v>
      </c>
      <c r="J273" s="118">
        <f t="shared" si="23"/>
        <v>0.72972972972972983</v>
      </c>
      <c r="K273" s="117">
        <v>161</v>
      </c>
      <c r="L273" s="118">
        <f t="shared" si="23"/>
        <v>1.515625</v>
      </c>
      <c r="M273" s="117">
        <v>83</v>
      </c>
      <c r="N273" s="118">
        <f t="shared" ref="N273:N275" si="24">IFERROR(M273/K273-1,"-")</f>
        <v>-0.48447204968944102</v>
      </c>
    </row>
    <row r="274" spans="2:14" x14ac:dyDescent="0.25">
      <c r="B274" s="116" t="s">
        <v>73</v>
      </c>
      <c r="C274" s="117">
        <v>26</v>
      </c>
      <c r="D274" s="118">
        <v>-0.21212121212121215</v>
      </c>
      <c r="E274" s="117">
        <v>2</v>
      </c>
      <c r="F274" s="118">
        <f t="shared" si="23"/>
        <v>-0.92307692307692313</v>
      </c>
      <c r="G274" s="117">
        <v>10</v>
      </c>
      <c r="H274" s="118">
        <f t="shared" si="23"/>
        <v>4</v>
      </c>
      <c r="I274" s="117">
        <v>16</v>
      </c>
      <c r="J274" s="118">
        <f t="shared" si="23"/>
        <v>0.60000000000000009</v>
      </c>
      <c r="K274" s="117">
        <v>45</v>
      </c>
      <c r="L274" s="118">
        <f t="shared" si="23"/>
        <v>1.8125</v>
      </c>
      <c r="M274" s="117">
        <v>11</v>
      </c>
      <c r="N274" s="118">
        <f t="shared" si="24"/>
        <v>-0.75555555555555554</v>
      </c>
    </row>
    <row r="275" spans="2:14" x14ac:dyDescent="0.25">
      <c r="B275" s="116" t="s">
        <v>75</v>
      </c>
      <c r="C275" s="117">
        <v>5</v>
      </c>
      <c r="D275" s="118">
        <v>-0.86842105263157898</v>
      </c>
      <c r="E275" s="117">
        <v>8</v>
      </c>
      <c r="F275" s="118">
        <f t="shared" si="23"/>
        <v>0.60000000000000009</v>
      </c>
      <c r="G275" s="117">
        <v>22</v>
      </c>
      <c r="H275" s="118">
        <f t="shared" si="23"/>
        <v>1.75</v>
      </c>
      <c r="I275" s="117">
        <v>38</v>
      </c>
      <c r="J275" s="118">
        <f t="shared" si="23"/>
        <v>0.72727272727272729</v>
      </c>
      <c r="K275" s="117">
        <v>35</v>
      </c>
      <c r="L275" s="118">
        <f t="shared" si="23"/>
        <v>-7.8947368421052655E-2</v>
      </c>
      <c r="M275" s="117">
        <v>29</v>
      </c>
      <c r="N275" s="118">
        <f t="shared" si="24"/>
        <v>-0.17142857142857137</v>
      </c>
    </row>
    <row r="276" spans="2:14" x14ac:dyDescent="0.25">
      <c r="B276" s="116" t="s">
        <v>77</v>
      </c>
      <c r="C276" s="117">
        <v>0</v>
      </c>
      <c r="D276" s="118">
        <v>-1</v>
      </c>
      <c r="E276" s="117">
        <v>8</v>
      </c>
      <c r="F276" s="118" t="str">
        <f t="shared" si="23"/>
        <v>-</v>
      </c>
      <c r="G276" s="117">
        <v>2</v>
      </c>
      <c r="H276" s="118">
        <f t="shared" si="23"/>
        <v>-0.75</v>
      </c>
      <c r="I276" s="117">
        <v>22</v>
      </c>
      <c r="J276" s="118">
        <f t="shared" si="23"/>
        <v>10</v>
      </c>
      <c r="K276" s="117">
        <v>20</v>
      </c>
      <c r="L276" s="118">
        <f t="shared" si="23"/>
        <v>-9.0909090909090939E-2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12</v>
      </c>
      <c r="F277" s="118" t="str">
        <f t="shared" si="23"/>
        <v>-</v>
      </c>
      <c r="G277" s="117">
        <v>6</v>
      </c>
      <c r="H277" s="118">
        <f t="shared" si="23"/>
        <v>-0.5</v>
      </c>
      <c r="I277" s="117">
        <v>6</v>
      </c>
      <c r="J277" s="118">
        <f t="shared" si="23"/>
        <v>0</v>
      </c>
      <c r="K277" s="117">
        <v>4</v>
      </c>
      <c r="L277" s="118">
        <f t="shared" si="23"/>
        <v>-0.33333333333333337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5</v>
      </c>
      <c r="F278" s="118" t="str">
        <f t="shared" si="23"/>
        <v>-</v>
      </c>
      <c r="G278" s="117">
        <v>22</v>
      </c>
      <c r="H278" s="118">
        <f t="shared" si="23"/>
        <v>3.4000000000000004</v>
      </c>
      <c r="I278" s="117">
        <v>9</v>
      </c>
      <c r="J278" s="118">
        <f t="shared" si="23"/>
        <v>-0.59090909090909083</v>
      </c>
      <c r="K278" s="117">
        <v>0</v>
      </c>
      <c r="L278" s="118">
        <f t="shared" si="23"/>
        <v>-1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2</v>
      </c>
      <c r="F279" s="118" t="str">
        <f t="shared" si="23"/>
        <v>-</v>
      </c>
      <c r="G279" s="117">
        <v>4</v>
      </c>
      <c r="H279" s="118">
        <f t="shared" si="23"/>
        <v>1</v>
      </c>
      <c r="I279" s="117">
        <v>9</v>
      </c>
      <c r="J279" s="118">
        <f t="shared" si="23"/>
        <v>1.25</v>
      </c>
      <c r="K279" s="117">
        <v>2</v>
      </c>
      <c r="L279" s="118">
        <f t="shared" si="23"/>
        <v>-0.77777777777777779</v>
      </c>
      <c r="M279" s="117"/>
      <c r="N279" s="118"/>
    </row>
    <row r="280" spans="2:14" x14ac:dyDescent="0.25">
      <c r="B280" s="116" t="s">
        <v>85</v>
      </c>
      <c r="C280" s="117">
        <v>3</v>
      </c>
      <c r="D280" s="118">
        <v>-0.5714285714285714</v>
      </c>
      <c r="E280" s="117">
        <v>9</v>
      </c>
      <c r="F280" s="118">
        <f t="shared" si="23"/>
        <v>2</v>
      </c>
      <c r="G280" s="117">
        <v>5</v>
      </c>
      <c r="H280" s="118">
        <f t="shared" si="23"/>
        <v>-0.44444444444444442</v>
      </c>
      <c r="I280" s="117">
        <v>14</v>
      </c>
      <c r="J280" s="118">
        <f t="shared" si="23"/>
        <v>1.7999999999999998</v>
      </c>
      <c r="K280" s="117">
        <v>5</v>
      </c>
      <c r="L280" s="118">
        <f t="shared" si="23"/>
        <v>-0.64285714285714279</v>
      </c>
      <c r="M280" s="117"/>
      <c r="N280" s="118"/>
    </row>
    <row r="281" spans="2:14" x14ac:dyDescent="0.25">
      <c r="B281" s="116" t="s">
        <v>87</v>
      </c>
      <c r="C281" s="117">
        <v>2</v>
      </c>
      <c r="D281" s="118" t="s">
        <v>227</v>
      </c>
      <c r="E281" s="117">
        <v>10</v>
      </c>
      <c r="F281" s="118">
        <f t="shared" si="23"/>
        <v>4</v>
      </c>
      <c r="G281" s="117">
        <v>6</v>
      </c>
      <c r="H281" s="118">
        <f t="shared" si="23"/>
        <v>-0.4</v>
      </c>
      <c r="I281" s="117">
        <v>12</v>
      </c>
      <c r="J281" s="118">
        <f t="shared" si="23"/>
        <v>1</v>
      </c>
      <c r="K281" s="117">
        <v>10</v>
      </c>
      <c r="L281" s="118">
        <f t="shared" si="23"/>
        <v>-0.16666666666666663</v>
      </c>
      <c r="M281" s="117"/>
      <c r="N281" s="118"/>
    </row>
    <row r="282" spans="2:14" x14ac:dyDescent="0.25">
      <c r="B282" s="116" t="s">
        <v>89</v>
      </c>
      <c r="C282" s="117">
        <v>4</v>
      </c>
      <c r="D282" s="118">
        <v>-0.81818181818181812</v>
      </c>
      <c r="E282" s="117">
        <v>4</v>
      </c>
      <c r="F282" s="118">
        <f t="shared" si="23"/>
        <v>0</v>
      </c>
      <c r="G282" s="117">
        <v>11</v>
      </c>
      <c r="H282" s="118">
        <f t="shared" si="23"/>
        <v>1.75</v>
      </c>
      <c r="I282" s="117">
        <v>16</v>
      </c>
      <c r="J282" s="118">
        <f t="shared" si="23"/>
        <v>0.45454545454545459</v>
      </c>
      <c r="K282" s="117">
        <v>26</v>
      </c>
      <c r="L282" s="118">
        <f t="shared" si="23"/>
        <v>0.625</v>
      </c>
      <c r="M282" s="117"/>
      <c r="N282" s="118"/>
    </row>
    <row r="283" spans="2:14" x14ac:dyDescent="0.25">
      <c r="B283" s="116" t="s">
        <v>91</v>
      </c>
      <c r="C283" s="117">
        <v>12</v>
      </c>
      <c r="D283" s="118">
        <v>-0.80645161290322576</v>
      </c>
      <c r="E283" s="117">
        <v>13</v>
      </c>
      <c r="F283" s="118">
        <f t="shared" si="23"/>
        <v>8.3333333333333259E-2</v>
      </c>
      <c r="G283" s="117">
        <v>8</v>
      </c>
      <c r="H283" s="118">
        <f t="shared" si="23"/>
        <v>-0.38461538461538458</v>
      </c>
      <c r="I283" s="117">
        <v>32</v>
      </c>
      <c r="J283" s="118">
        <f t="shared" si="23"/>
        <v>3</v>
      </c>
      <c r="K283" s="117">
        <v>34</v>
      </c>
      <c r="L283" s="118">
        <f t="shared" si="23"/>
        <v>6.25E-2</v>
      </c>
      <c r="M283" s="117"/>
      <c r="N283" s="118"/>
    </row>
    <row r="284" spans="2:14" x14ac:dyDescent="0.25">
      <c r="B284" s="116" t="s">
        <v>93</v>
      </c>
      <c r="C284" s="117">
        <v>5</v>
      </c>
      <c r="D284" s="118">
        <v>-0.87804878048780488</v>
      </c>
      <c r="E284" s="117">
        <v>16</v>
      </c>
      <c r="F284" s="118">
        <f t="shared" si="23"/>
        <v>2.2000000000000002</v>
      </c>
      <c r="G284" s="117">
        <v>35</v>
      </c>
      <c r="H284" s="118">
        <f t="shared" si="23"/>
        <v>1.1875</v>
      </c>
      <c r="I284" s="117">
        <v>32</v>
      </c>
      <c r="J284" s="118">
        <f t="shared" si="23"/>
        <v>-8.5714285714285743E-2</v>
      </c>
      <c r="K284" s="117">
        <v>42</v>
      </c>
      <c r="L284" s="118">
        <f t="shared" si="23"/>
        <v>0.3125</v>
      </c>
      <c r="M284" s="117"/>
      <c r="N284" s="118"/>
    </row>
    <row r="285" spans="2:14" ht="15.75" x14ac:dyDescent="0.25">
      <c r="B285" s="119" t="s">
        <v>30</v>
      </c>
      <c r="C285" s="120">
        <v>89</v>
      </c>
      <c r="D285" s="121">
        <v>-0.67158671586715868</v>
      </c>
      <c r="E285" s="120">
        <v>96</v>
      </c>
      <c r="F285" s="121">
        <f t="shared" si="23"/>
        <v>7.8651685393258397E-2</v>
      </c>
      <c r="G285" s="120">
        <v>168</v>
      </c>
      <c r="H285" s="121">
        <f t="shared" si="23"/>
        <v>0.75</v>
      </c>
      <c r="I285" s="120">
        <v>270</v>
      </c>
      <c r="J285" s="121">
        <f t="shared" si="23"/>
        <v>0.60714285714285721</v>
      </c>
      <c r="K285" s="120">
        <v>384</v>
      </c>
      <c r="L285" s="121">
        <f t="shared" si="23"/>
        <v>0.42222222222222228</v>
      </c>
      <c r="M285" s="120">
        <v>123</v>
      </c>
      <c r="N285" s="121">
        <v>-0.48962655601659755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E6C7C-5A8C-41A9-BA8C-C6D4A0BD174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1" t="s">
        <v>233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245</v>
      </c>
      <c r="N8" s="115" t="s">
        <v>69</v>
      </c>
      <c r="O8" s="114" t="s">
        <v>246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4847</v>
      </c>
      <c r="D9" s="117">
        <v>4716</v>
      </c>
      <c r="E9" s="118">
        <f t="shared" ref="E9:E21" si="0">D9/C9-1</f>
        <v>-2.7027027027026973E-2</v>
      </c>
      <c r="F9" s="117">
        <v>5197</v>
      </c>
      <c r="G9" s="118">
        <f>F9/D9-1</f>
        <v>0.10199321458863442</v>
      </c>
      <c r="H9" s="117">
        <v>1146</v>
      </c>
      <c r="I9" s="118">
        <f>IFERROR(H9/F9-1,"-")</f>
        <v>-0.77948816624975947</v>
      </c>
      <c r="J9" s="117">
        <v>3527</v>
      </c>
      <c r="K9" s="118">
        <f>IFERROR(J9/H9-1,"-")</f>
        <v>2.0776614310645725</v>
      </c>
      <c r="L9" s="117">
        <v>5390</v>
      </c>
      <c r="M9" s="118">
        <f t="shared" ref="M9:M21" si="1">IFERROR(L9/J9-1,"-")</f>
        <v>0.52821094414516589</v>
      </c>
      <c r="N9" s="117">
        <v>5217</v>
      </c>
      <c r="O9" s="118">
        <f>IFERROR(N9/L9-1,"-")</f>
        <v>-3.2096474953617782E-2</v>
      </c>
      <c r="P9" s="117">
        <v>5311</v>
      </c>
      <c r="Q9" s="118">
        <f t="shared" ref="Q9:Q20" si="2">IFERROR(P9/N9-1,"-")</f>
        <v>1.8018018018018056E-2</v>
      </c>
    </row>
    <row r="10" spans="1:18" x14ac:dyDescent="0.25">
      <c r="A10" s="1" t="s">
        <v>72</v>
      </c>
      <c r="B10" s="116" t="s">
        <v>73</v>
      </c>
      <c r="C10" s="117">
        <v>4884</v>
      </c>
      <c r="D10" s="117">
        <v>4935</v>
      </c>
      <c r="E10" s="118">
        <f t="shared" si="0"/>
        <v>1.0442260442260487E-2</v>
      </c>
      <c r="F10" s="117">
        <v>5359</v>
      </c>
      <c r="G10" s="118">
        <f t="shared" ref="G10:G20" si="3">F10/D10-1</f>
        <v>8.5916919959473148E-2</v>
      </c>
      <c r="H10" s="117">
        <v>1385</v>
      </c>
      <c r="I10" s="118">
        <f t="shared" ref="I10:I21" si="4">IFERROR(H10/F10-1,"-")</f>
        <v>-0.74155626049636125</v>
      </c>
      <c r="J10" s="117">
        <v>4177</v>
      </c>
      <c r="K10" s="118">
        <f t="shared" ref="K10:K21" si="5">IFERROR(J10/H10-1,"-")</f>
        <v>2.0158844765342958</v>
      </c>
      <c r="L10" s="117">
        <v>5270</v>
      </c>
      <c r="M10" s="118">
        <f t="shared" si="1"/>
        <v>0.2616710557816615</v>
      </c>
      <c r="N10" s="117">
        <v>4803</v>
      </c>
      <c r="O10" s="118">
        <f t="shared" ref="O10:O21" si="6">IFERROR(N10/L10-1,"-")</f>
        <v>-8.861480075901329E-2</v>
      </c>
      <c r="P10" s="117">
        <v>4194</v>
      </c>
      <c r="Q10" s="118">
        <f t="shared" si="2"/>
        <v>-0.12679575265459087</v>
      </c>
    </row>
    <row r="11" spans="1:18" x14ac:dyDescent="0.25">
      <c r="A11" s="1" t="s">
        <v>74</v>
      </c>
      <c r="B11" s="116" t="s">
        <v>75</v>
      </c>
      <c r="C11" s="117">
        <v>5201</v>
      </c>
      <c r="D11" s="117">
        <v>5148</v>
      </c>
      <c r="E11" s="118">
        <f t="shared" si="0"/>
        <v>-1.0190348009998074E-2</v>
      </c>
      <c r="F11" s="117">
        <v>2198</v>
      </c>
      <c r="G11" s="118">
        <f t="shared" si="3"/>
        <v>-0.57303807303807308</v>
      </c>
      <c r="H11" s="117">
        <v>2288</v>
      </c>
      <c r="I11" s="118">
        <f t="shared" si="4"/>
        <v>4.0946314831665109E-2</v>
      </c>
      <c r="J11" s="117">
        <v>4740</v>
      </c>
      <c r="K11" s="118">
        <f t="shared" si="5"/>
        <v>1.0716783216783217</v>
      </c>
      <c r="L11" s="117">
        <v>5659</v>
      </c>
      <c r="M11" s="118">
        <f t="shared" si="1"/>
        <v>0.19388185654008439</v>
      </c>
      <c r="N11" s="117">
        <v>5168</v>
      </c>
      <c r="O11" s="118">
        <f t="shared" si="6"/>
        <v>-8.6764446015197061E-2</v>
      </c>
      <c r="P11" s="117">
        <v>5342</v>
      </c>
      <c r="Q11" s="118">
        <f t="shared" si="2"/>
        <v>3.3668730650154854E-2</v>
      </c>
    </row>
    <row r="12" spans="1:18" x14ac:dyDescent="0.25">
      <c r="A12" s="1" t="s">
        <v>76</v>
      </c>
      <c r="B12" s="116" t="s">
        <v>77</v>
      </c>
      <c r="C12" s="117">
        <v>4789</v>
      </c>
      <c r="D12" s="117">
        <v>4194</v>
      </c>
      <c r="E12" s="118">
        <f t="shared" si="0"/>
        <v>-0.12424305700563787</v>
      </c>
      <c r="F12" s="117">
        <v>0</v>
      </c>
      <c r="G12" s="118">
        <f t="shared" si="3"/>
        <v>-1</v>
      </c>
      <c r="H12" s="117">
        <v>1830</v>
      </c>
      <c r="I12" s="118" t="str">
        <f t="shared" si="4"/>
        <v>-</v>
      </c>
      <c r="J12" s="117">
        <v>4075</v>
      </c>
      <c r="K12" s="118">
        <f t="shared" si="5"/>
        <v>1.2267759562841531</v>
      </c>
      <c r="L12" s="117">
        <v>5170</v>
      </c>
      <c r="M12" s="118">
        <f t="shared" si="1"/>
        <v>0.26871165644171779</v>
      </c>
      <c r="N12" s="117">
        <v>5054</v>
      </c>
      <c r="O12" s="118">
        <f t="shared" si="6"/>
        <v>-2.2437137330754364E-2</v>
      </c>
      <c r="P12" s="117" t="s">
        <v>227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4097</v>
      </c>
      <c r="D13" s="117">
        <v>4065</v>
      </c>
      <c r="E13" s="118">
        <f t="shared" si="0"/>
        <v>-7.810593116914788E-3</v>
      </c>
      <c r="F13" s="117">
        <v>0</v>
      </c>
      <c r="G13" s="118">
        <f t="shared" si="3"/>
        <v>-1</v>
      </c>
      <c r="H13" s="117">
        <v>2659</v>
      </c>
      <c r="I13" s="118" t="str">
        <f t="shared" si="4"/>
        <v>-</v>
      </c>
      <c r="J13" s="117">
        <v>3632</v>
      </c>
      <c r="K13" s="118">
        <f t="shared" si="5"/>
        <v>0.365927040240692</v>
      </c>
      <c r="L13" s="117">
        <v>5013</v>
      </c>
      <c r="M13" s="118">
        <f t="shared" si="1"/>
        <v>0.38023127753303965</v>
      </c>
      <c r="N13" s="117">
        <v>4992</v>
      </c>
      <c r="O13" s="118">
        <f t="shared" si="6"/>
        <v>-4.1891083183722699E-3</v>
      </c>
      <c r="P13" s="117" t="s">
        <v>227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4053</v>
      </c>
      <c r="D14" s="117">
        <v>3920</v>
      </c>
      <c r="E14" s="118">
        <f t="shared" si="0"/>
        <v>-3.2815198618307395E-2</v>
      </c>
      <c r="F14" s="117">
        <v>0</v>
      </c>
      <c r="G14" s="118">
        <f t="shared" si="3"/>
        <v>-1</v>
      </c>
      <c r="H14" s="117">
        <v>2494</v>
      </c>
      <c r="I14" s="118" t="str">
        <f t="shared" si="4"/>
        <v>-</v>
      </c>
      <c r="J14" s="117">
        <v>4520</v>
      </c>
      <c r="K14" s="118">
        <f t="shared" si="5"/>
        <v>0.81234963913392133</v>
      </c>
      <c r="L14" s="117">
        <v>4181</v>
      </c>
      <c r="M14" s="118">
        <f t="shared" si="1"/>
        <v>-7.4999999999999956E-2</v>
      </c>
      <c r="N14" s="117">
        <v>3964</v>
      </c>
      <c r="O14" s="118">
        <f t="shared" si="6"/>
        <v>-5.1901458981104986E-2</v>
      </c>
      <c r="P14" s="117" t="s">
        <v>227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4147</v>
      </c>
      <c r="D15" s="117">
        <v>4387</v>
      </c>
      <c r="E15" s="118">
        <f t="shared" si="0"/>
        <v>5.7873161321437161E-2</v>
      </c>
      <c r="F15" s="117">
        <v>0</v>
      </c>
      <c r="G15" s="118">
        <f t="shared" si="3"/>
        <v>-1</v>
      </c>
      <c r="H15" s="117">
        <v>2428</v>
      </c>
      <c r="I15" s="118" t="str">
        <f t="shared" si="4"/>
        <v>-</v>
      </c>
      <c r="J15" s="117">
        <v>4275</v>
      </c>
      <c r="K15" s="118">
        <f t="shared" si="5"/>
        <v>0.76070840197693568</v>
      </c>
      <c r="L15" s="117">
        <v>4340</v>
      </c>
      <c r="M15" s="118">
        <f t="shared" si="1"/>
        <v>1.5204678362572999E-2</v>
      </c>
      <c r="N15" s="117">
        <v>4593</v>
      </c>
      <c r="O15" s="118">
        <f t="shared" si="6"/>
        <v>5.8294930875576023E-2</v>
      </c>
      <c r="P15" s="117" t="s">
        <v>227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3443</v>
      </c>
      <c r="D16" s="117">
        <v>4223</v>
      </c>
      <c r="E16" s="118">
        <f t="shared" si="0"/>
        <v>0.22654661632297413</v>
      </c>
      <c r="F16" s="117">
        <v>2777</v>
      </c>
      <c r="G16" s="118">
        <f t="shared" si="3"/>
        <v>-0.34241060857210515</v>
      </c>
      <c r="H16" s="117">
        <v>2929</v>
      </c>
      <c r="I16" s="118">
        <f t="shared" si="4"/>
        <v>5.473532589124952E-2</v>
      </c>
      <c r="J16" s="117">
        <v>3932</v>
      </c>
      <c r="K16" s="118">
        <f t="shared" si="5"/>
        <v>0.34243769204506647</v>
      </c>
      <c r="L16" s="117">
        <v>4645</v>
      </c>
      <c r="M16" s="118">
        <f t="shared" si="1"/>
        <v>0.18133265513733465</v>
      </c>
      <c r="N16" s="117">
        <v>2899</v>
      </c>
      <c r="O16" s="118">
        <f t="shared" si="6"/>
        <v>-0.37588805166846073</v>
      </c>
      <c r="P16" s="117" t="s">
        <v>227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3174</v>
      </c>
      <c r="D17" s="117">
        <v>3835</v>
      </c>
      <c r="E17" s="118">
        <f t="shared" si="0"/>
        <v>0.20825456836798995</v>
      </c>
      <c r="F17" s="117">
        <v>1764</v>
      </c>
      <c r="G17" s="118">
        <f t="shared" si="3"/>
        <v>-0.54002607561929594</v>
      </c>
      <c r="H17" s="117">
        <v>3914</v>
      </c>
      <c r="I17" s="118">
        <f t="shared" si="4"/>
        <v>1.2188208616780045</v>
      </c>
      <c r="J17" s="117">
        <v>4578</v>
      </c>
      <c r="K17" s="118">
        <f t="shared" si="5"/>
        <v>0.16964741951967288</v>
      </c>
      <c r="L17" s="117">
        <v>4521</v>
      </c>
      <c r="M17" s="118">
        <f t="shared" si="1"/>
        <v>-1.2450851900393189E-2</v>
      </c>
      <c r="N17" s="117">
        <v>5087</v>
      </c>
      <c r="O17" s="118">
        <f t="shared" si="6"/>
        <v>0.12519354125193538</v>
      </c>
      <c r="P17" s="117" t="s">
        <v>227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4636</v>
      </c>
      <c r="D18" s="117">
        <v>4677</v>
      </c>
      <c r="E18" s="118">
        <f t="shared" si="0"/>
        <v>8.8438308886971129E-3</v>
      </c>
      <c r="F18" s="117">
        <v>1764</v>
      </c>
      <c r="G18" s="118">
        <f t="shared" si="3"/>
        <v>-0.62283515073765239</v>
      </c>
      <c r="H18" s="117">
        <v>3380</v>
      </c>
      <c r="I18" s="118">
        <f t="shared" si="4"/>
        <v>0.91609977324263037</v>
      </c>
      <c r="J18" s="117">
        <v>4025</v>
      </c>
      <c r="K18" s="118">
        <f t="shared" si="5"/>
        <v>0.19082840236686383</v>
      </c>
      <c r="L18" s="117">
        <v>4419</v>
      </c>
      <c r="M18" s="118">
        <f t="shared" si="1"/>
        <v>9.7888198757764E-2</v>
      </c>
      <c r="N18" s="117">
        <v>4919</v>
      </c>
      <c r="O18" s="118">
        <f t="shared" si="6"/>
        <v>0.11314777098891149</v>
      </c>
      <c r="P18" s="117" t="s">
        <v>227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5331</v>
      </c>
      <c r="D19" s="117">
        <v>6020</v>
      </c>
      <c r="E19" s="118">
        <f t="shared" si="0"/>
        <v>0.12924404426936786</v>
      </c>
      <c r="F19" s="117">
        <v>1763</v>
      </c>
      <c r="G19" s="118">
        <f t="shared" si="3"/>
        <v>-0.70714285714285707</v>
      </c>
      <c r="H19" s="117">
        <v>4448</v>
      </c>
      <c r="I19" s="118">
        <f t="shared" si="4"/>
        <v>1.5229722064662505</v>
      </c>
      <c r="J19" s="117">
        <v>4838</v>
      </c>
      <c r="K19" s="118">
        <f t="shared" si="5"/>
        <v>8.7679856115107979E-2</v>
      </c>
      <c r="L19" s="117">
        <v>4964</v>
      </c>
      <c r="M19" s="118">
        <f t="shared" si="1"/>
        <v>2.6043819760231512E-2</v>
      </c>
      <c r="N19" s="117">
        <v>5464</v>
      </c>
      <c r="O19" s="118">
        <f t="shared" si="6"/>
        <v>0.10072522159548747</v>
      </c>
      <c r="P19" s="117" t="s">
        <v>227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5384</v>
      </c>
      <c r="D20" s="117">
        <v>5767</v>
      </c>
      <c r="E20" s="118">
        <f t="shared" si="0"/>
        <v>7.113670133729566E-2</v>
      </c>
      <c r="F20" s="117">
        <v>1794</v>
      </c>
      <c r="G20" s="118">
        <f t="shared" si="3"/>
        <v>-0.6889197156233744</v>
      </c>
      <c r="H20" s="117">
        <v>4543</v>
      </c>
      <c r="I20" s="118">
        <f t="shared" si="4"/>
        <v>1.5323299888517279</v>
      </c>
      <c r="J20" s="117">
        <v>5166</v>
      </c>
      <c r="K20" s="118">
        <f t="shared" si="5"/>
        <v>0.13713405238828957</v>
      </c>
      <c r="L20" s="117">
        <v>4585</v>
      </c>
      <c r="M20" s="118">
        <f t="shared" si="1"/>
        <v>-0.11246612466124661</v>
      </c>
      <c r="N20" s="117">
        <v>5228</v>
      </c>
      <c r="O20" s="118">
        <f t="shared" si="6"/>
        <v>0.14023991275899683</v>
      </c>
      <c r="P20" s="117" t="s">
        <v>227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53986</v>
      </c>
      <c r="D21" s="120">
        <v>55887</v>
      </c>
      <c r="E21" s="121">
        <f t="shared" si="0"/>
        <v>3.521283295669253E-2</v>
      </c>
      <c r="F21" s="120">
        <v>24221</v>
      </c>
      <c r="G21" s="121">
        <f>F21/D21-1</f>
        <v>-0.56660761894537193</v>
      </c>
      <c r="H21" s="120">
        <v>33444</v>
      </c>
      <c r="I21" s="121">
        <f t="shared" si="4"/>
        <v>0.38078526898146237</v>
      </c>
      <c r="J21" s="120">
        <v>51485</v>
      </c>
      <c r="K21" s="121">
        <f t="shared" si="5"/>
        <v>0.53943906231312044</v>
      </c>
      <c r="L21" s="120">
        <v>58157</v>
      </c>
      <c r="M21" s="121">
        <f t="shared" si="1"/>
        <v>0.12959114305137409</v>
      </c>
      <c r="N21" s="120">
        <v>57388</v>
      </c>
      <c r="O21" s="121">
        <f t="shared" si="6"/>
        <v>-1.3222827862510056E-2</v>
      </c>
      <c r="P21" s="120">
        <v>14847</v>
      </c>
      <c r="Q21" s="121">
        <v>-2.2451935738741158E-2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42E459A6-FA9D-45C6-95A8-54B95BDAA38B}"/>
</file>

<file path=customXml/itemProps2.xml><?xml version="1.0" encoding="utf-8"?>
<ds:datastoreItem xmlns:ds="http://schemas.openxmlformats.org/officeDocument/2006/customXml" ds:itemID="{6FCC7425-2E1F-4570-9814-368BCB79653E}"/>
</file>

<file path=customXml/itemProps3.xml><?xml version="1.0" encoding="utf-8"?>
<ds:datastoreItem xmlns:ds="http://schemas.openxmlformats.org/officeDocument/2006/customXml" ds:itemID="{EE968153-4358-43BE-A3A2-11FAF3EF8D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2025-04-29T10:00:00Z</dcterms:created>
  <dcterms:modified xsi:type="dcterms:W3CDTF">2025-04-29T10:46:55Z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