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1" documentId="8_{030A6F44-CCC2-4D05-B48F-B63EB3405E75}" xr6:coauthVersionLast="47" xr6:coauthVersionMax="47" xr10:uidLastSave="{6D841C7B-6372-4823-A1AA-C7CAB99547CE}"/>
  <bookViews>
    <workbookView xWindow="-120" yWindow="-120" windowWidth="29040" windowHeight="15720" xr2:uid="{DF2DC2AA-C398-4715-B1E7-42FAC089580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J96" i="33"/>
  <c r="H96" i="33"/>
  <c r="F96" i="33"/>
  <c r="D96" i="33"/>
  <c r="K95" i="33"/>
  <c r="L96" i="33" s="1"/>
  <c r="K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F74" i="33"/>
  <c r="D74" i="33"/>
  <c r="K73" i="33"/>
  <c r="L74" i="33" s="1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L52" i="33"/>
  <c r="J52" i="33"/>
  <c r="H52" i="33"/>
  <c r="F52" i="33"/>
  <c r="D52" i="33"/>
  <c r="K51" i="33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L30" i="33"/>
  <c r="J30" i="33"/>
  <c r="H30" i="33"/>
  <c r="F30" i="33"/>
  <c r="D30" i="33"/>
  <c r="K29" i="33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T5" i="43"/>
  <c r="R5" i="43"/>
  <c r="Q5" i="43"/>
  <c r="S5" i="43"/>
  <c r="N5" i="43"/>
  <c r="M5" i="43"/>
  <c r="L5" i="43"/>
  <c r="P5" i="43"/>
  <c r="J5" i="43"/>
  <c r="I135" i="42"/>
  <c r="R5" i="42"/>
  <c r="Q5" i="42"/>
  <c r="P5" i="42"/>
  <c r="N5" i="42"/>
  <c r="F5" i="42"/>
  <c r="N135" i="41"/>
  <c r="M135" i="41"/>
  <c r="K135" i="41"/>
  <c r="R5" i="41"/>
  <c r="Q5" i="41"/>
  <c r="P5" i="41"/>
  <c r="J5" i="41"/>
  <c r="I5" i="41"/>
  <c r="H5" i="41"/>
  <c r="F5" i="41"/>
  <c r="L133" i="40"/>
  <c r="N133" i="40"/>
  <c r="I133" i="40"/>
  <c r="H133" i="40"/>
  <c r="G133" i="40"/>
  <c r="N5" i="40"/>
  <c r="J5" i="40"/>
  <c r="I5" i="40"/>
  <c r="H5" i="40"/>
  <c r="F5" i="40"/>
  <c r="I133" i="39"/>
  <c r="H133" i="39"/>
  <c r="R5" i="39"/>
  <c r="Q5" i="39"/>
  <c r="P5" i="39"/>
  <c r="N5" i="39"/>
  <c r="J5" i="39"/>
  <c r="I5" i="39"/>
  <c r="H5" i="39"/>
  <c r="F5" i="39"/>
  <c r="M133" i="38"/>
  <c r="I133" i="38"/>
  <c r="S5" i="38"/>
  <c r="M123" i="37"/>
  <c r="L123" i="37"/>
  <c r="K123" i="37"/>
  <c r="I123" i="37"/>
  <c r="M5" i="37"/>
  <c r="H96" i="31"/>
  <c r="F96" i="31"/>
  <c r="J96" i="31"/>
  <c r="D96" i="31"/>
  <c r="F74" i="31"/>
  <c r="D74" i="31"/>
  <c r="J74" i="31"/>
  <c r="H74" i="31"/>
  <c r="L52" i="31"/>
  <c r="J52" i="31"/>
  <c r="D52" i="31"/>
  <c r="H52" i="31"/>
  <c r="F52" i="31"/>
  <c r="L30" i="31"/>
  <c r="J30" i="31"/>
  <c r="D8" i="31"/>
  <c r="J8" i="31"/>
  <c r="H8" i="31"/>
  <c r="F8" i="31"/>
  <c r="J272" i="30"/>
  <c r="H272" i="30"/>
  <c r="N272" i="30"/>
  <c r="L272" i="30"/>
  <c r="F272" i="30"/>
  <c r="D272" i="30"/>
  <c r="B270" i="30"/>
  <c r="H250" i="30"/>
  <c r="L250" i="30"/>
  <c r="J250" i="30"/>
  <c r="D250" i="30"/>
  <c r="B248" i="30"/>
  <c r="H228" i="30"/>
  <c r="D228" i="30"/>
  <c r="L228" i="30"/>
  <c r="J228" i="30"/>
  <c r="B226" i="30"/>
  <c r="L206" i="30"/>
  <c r="D206" i="30"/>
  <c r="F206" i="30"/>
  <c r="B204" i="30"/>
  <c r="L184" i="30"/>
  <c r="J184" i="30"/>
  <c r="H184" i="30"/>
  <c r="D184" i="30"/>
  <c r="N184" i="30"/>
  <c r="B182" i="30"/>
  <c r="L162" i="30"/>
  <c r="D162" i="30"/>
  <c r="F162" i="30"/>
  <c r="B160" i="30"/>
  <c r="L140" i="30"/>
  <c r="J140" i="30"/>
  <c r="H140" i="30"/>
  <c r="D140" i="30"/>
  <c r="N140" i="30"/>
  <c r="F140" i="30"/>
  <c r="B138" i="30"/>
  <c r="L118" i="30"/>
  <c r="J118" i="30"/>
  <c r="F118" i="30"/>
  <c r="D118" i="30"/>
  <c r="N118" i="30"/>
  <c r="H118" i="30"/>
  <c r="B116" i="30"/>
  <c r="H96" i="30"/>
  <c r="F96" i="30"/>
  <c r="D96" i="30"/>
  <c r="N96" i="30"/>
  <c r="L96" i="30"/>
  <c r="J96" i="30"/>
  <c r="J74" i="30"/>
  <c r="F74" i="30"/>
  <c r="D74" i="30"/>
  <c r="L74" i="30"/>
  <c r="H74" i="30"/>
  <c r="N52" i="30"/>
  <c r="D52" i="30"/>
  <c r="N30" i="30"/>
  <c r="D30" i="30"/>
  <c r="H30" i="30"/>
  <c r="F30" i="30"/>
  <c r="J8" i="30"/>
  <c r="F8" i="30"/>
  <c r="D8" i="30"/>
  <c r="L6" i="28"/>
  <c r="I6" i="28"/>
  <c r="B4" i="28"/>
  <c r="B3" i="27"/>
  <c r="B4" i="26"/>
  <c r="M95" i="25"/>
  <c r="M29" i="25"/>
  <c r="M51" i="25"/>
  <c r="K7" i="25"/>
  <c r="K95" i="25" s="1"/>
  <c r="B252" i="24"/>
  <c r="B226" i="24"/>
  <c r="B204" i="24"/>
  <c r="B182" i="24"/>
  <c r="M161" i="24"/>
  <c r="B160" i="24"/>
  <c r="B138" i="24"/>
  <c r="B116" i="24"/>
  <c r="M73" i="24"/>
  <c r="M29" i="24"/>
  <c r="K7" i="24"/>
  <c r="I7" i="24"/>
  <c r="B4" i="22"/>
  <c r="B5" i="21"/>
  <c r="V7" i="19"/>
  <c r="U7" i="19"/>
  <c r="J7" i="19"/>
  <c r="F7" i="19"/>
  <c r="E7" i="19"/>
  <c r="D7" i="19" s="1"/>
  <c r="B4" i="19"/>
  <c r="Y6" i="18"/>
  <c r="R6" i="18"/>
  <c r="Q6" i="18"/>
  <c r="J6" i="18"/>
  <c r="I6" i="18"/>
  <c r="B3" i="18"/>
  <c r="W7" i="17"/>
  <c r="V7" i="17"/>
  <c r="K7" i="17"/>
  <c r="J7" i="17"/>
  <c r="I7" i="17"/>
  <c r="B4" i="17"/>
  <c r="B4" i="16"/>
  <c r="X7" i="15"/>
  <c r="M7" i="15"/>
  <c r="J7" i="15"/>
  <c r="I7" i="15"/>
  <c r="B4" i="15"/>
  <c r="T9" i="14"/>
  <c r="B6" i="14"/>
  <c r="J6" i="13"/>
  <c r="B3" i="13"/>
  <c r="U5" i="12"/>
  <c r="T5" i="12"/>
  <c r="S5" i="12"/>
  <c r="L5" i="12"/>
  <c r="K5" i="12"/>
  <c r="I5" i="12"/>
  <c r="J5" i="12"/>
  <c r="N96" i="10"/>
  <c r="H96" i="10"/>
  <c r="L96" i="10"/>
  <c r="N74" i="10"/>
  <c r="L74" i="10"/>
  <c r="N52" i="10"/>
  <c r="L52" i="10"/>
  <c r="J52" i="10"/>
  <c r="L30" i="10"/>
  <c r="J30" i="10"/>
  <c r="B270" i="8"/>
  <c r="B248" i="8"/>
  <c r="M227" i="8"/>
  <c r="N228" i="8" s="1"/>
  <c r="B226" i="8"/>
  <c r="M205" i="8"/>
  <c r="N206" i="8" s="1"/>
  <c r="B204" i="8"/>
  <c r="M183" i="8"/>
  <c r="N184" i="8" s="1"/>
  <c r="B182" i="8"/>
  <c r="M161" i="8"/>
  <c r="N162" i="8" s="1"/>
  <c r="B160" i="8"/>
  <c r="M139" i="8"/>
  <c r="N140" i="8" s="1"/>
  <c r="B138" i="8"/>
  <c r="M117" i="8"/>
  <c r="N118" i="8" s="1"/>
  <c r="B116" i="8"/>
  <c r="M95" i="8"/>
  <c r="N96" i="8" s="1"/>
  <c r="M73" i="8"/>
  <c r="R6" i="6"/>
  <c r="Q6" i="6"/>
  <c r="J6" i="6"/>
  <c r="I6" i="6"/>
  <c r="B3" i="6"/>
  <c r="K6" i="5"/>
  <c r="J6" i="5"/>
  <c r="B3" i="5"/>
  <c r="J152" i="3"/>
  <c r="L79" i="3"/>
  <c r="K6" i="3"/>
  <c r="J6" i="3"/>
  <c r="L56" i="2"/>
  <c r="K56" i="2"/>
  <c r="J56" i="2"/>
  <c r="L31" i="2"/>
  <c r="K31" i="2"/>
  <c r="J31" i="2"/>
  <c r="L6" i="2"/>
  <c r="K6" i="2"/>
  <c r="J6" i="2"/>
  <c r="B39" i="1"/>
  <c r="B38" i="1"/>
  <c r="B37" i="1"/>
  <c r="M2" i="1"/>
  <c r="L16" i="30"/>
  <c r="F15" i="30"/>
  <c r="H14" i="30"/>
  <c r="J13" i="30"/>
  <c r="L12" i="30"/>
  <c r="H11" i="30"/>
  <c r="L10" i="30"/>
  <c r="H9" i="30"/>
  <c r="J77" i="31"/>
  <c r="F16" i="31"/>
  <c r="H278" i="30"/>
  <c r="J284" i="30"/>
  <c r="L258" i="30"/>
  <c r="J255" i="30"/>
  <c r="L252" i="30"/>
  <c r="F238" i="30"/>
  <c r="J236" i="30"/>
  <c r="H233" i="30"/>
  <c r="N231" i="30"/>
  <c r="J230" i="30"/>
  <c r="F229" i="30"/>
  <c r="H219" i="30"/>
  <c r="L217" i="30"/>
  <c r="F216" i="30"/>
  <c r="J214" i="30"/>
  <c r="F213" i="30"/>
  <c r="L211" i="30"/>
  <c r="J210" i="30"/>
  <c r="J207" i="30"/>
  <c r="F196" i="30"/>
  <c r="F195" i="30"/>
  <c r="L189" i="30"/>
  <c r="L188" i="30"/>
  <c r="N186" i="30"/>
  <c r="L175" i="30"/>
  <c r="L174" i="30"/>
  <c r="J172" i="30"/>
  <c r="J171" i="30"/>
  <c r="H169" i="30"/>
  <c r="H168" i="30"/>
  <c r="F166" i="30"/>
  <c r="H165" i="30"/>
  <c r="J163" i="30"/>
  <c r="F152" i="30"/>
  <c r="F151" i="30"/>
  <c r="L145" i="30"/>
  <c r="L144" i="30"/>
  <c r="N142" i="30"/>
  <c r="J43" i="30"/>
  <c r="L42" i="30"/>
  <c r="F41" i="30"/>
  <c r="H40" i="30"/>
  <c r="J39" i="30"/>
  <c r="L38" i="30"/>
  <c r="F37" i="30"/>
  <c r="H36" i="30"/>
  <c r="J35" i="30"/>
  <c r="L34" i="30"/>
  <c r="H33" i="30"/>
  <c r="L32" i="30"/>
  <c r="H31" i="30"/>
  <c r="H38" i="31"/>
  <c r="F284" i="30"/>
  <c r="J277" i="30"/>
  <c r="J258" i="30"/>
  <c r="H255" i="30"/>
  <c r="J252" i="30"/>
  <c r="L239" i="30"/>
  <c r="H236" i="30"/>
  <c r="L234" i="30"/>
  <c r="F233" i="30"/>
  <c r="L231" i="30"/>
  <c r="H230" i="30"/>
  <c r="F219" i="30"/>
  <c r="J217" i="30"/>
  <c r="H214" i="30"/>
  <c r="H210" i="30"/>
  <c r="H209" i="30"/>
  <c r="H208" i="30"/>
  <c r="F197" i="30"/>
  <c r="L191" i="30"/>
  <c r="L190" i="30"/>
  <c r="J188" i="30"/>
  <c r="L187" i="30"/>
  <c r="N185" i="30"/>
  <c r="J174" i="30"/>
  <c r="J173" i="30"/>
  <c r="H171" i="30"/>
  <c r="H170" i="30"/>
  <c r="F168" i="30"/>
  <c r="F167" i="30"/>
  <c r="F165" i="30"/>
  <c r="H164" i="30"/>
  <c r="F153" i="30"/>
  <c r="L147" i="30"/>
  <c r="L146" i="30"/>
  <c r="J144" i="30"/>
  <c r="L143" i="30"/>
  <c r="N141" i="30"/>
  <c r="L109" i="30"/>
  <c r="F108" i="30"/>
  <c r="H107" i="30"/>
  <c r="J106" i="30"/>
  <c r="L105" i="30"/>
  <c r="F104" i="30"/>
  <c r="H103" i="30"/>
  <c r="J102" i="30"/>
  <c r="L101" i="30"/>
  <c r="F100" i="30"/>
  <c r="J99" i="30"/>
  <c r="N98" i="30"/>
  <c r="F98" i="30"/>
  <c r="J97" i="30"/>
  <c r="F63" i="30"/>
  <c r="F59" i="30"/>
  <c r="H21" i="30"/>
  <c r="J20" i="30"/>
  <c r="L19" i="30"/>
  <c r="F18" i="30"/>
  <c r="H17" i="30"/>
  <c r="J16" i="30"/>
  <c r="L15" i="30"/>
  <c r="F14" i="30"/>
  <c r="H13" i="30"/>
  <c r="J12" i="30"/>
  <c r="N11" i="30"/>
  <c r="F11" i="30"/>
  <c r="J10" i="30"/>
  <c r="N9" i="30"/>
  <c r="F9" i="30"/>
  <c r="J60" i="31"/>
  <c r="F86" i="31"/>
  <c r="J13" i="31"/>
  <c r="L276" i="30"/>
  <c r="J263" i="30"/>
  <c r="L254" i="30"/>
  <c r="J241" i="30"/>
  <c r="J239" i="30"/>
  <c r="L237" i="30"/>
  <c r="F236" i="30"/>
  <c r="J234" i="30"/>
  <c r="J231" i="30"/>
  <c r="F230" i="30"/>
  <c r="H217" i="30"/>
  <c r="L215" i="30"/>
  <c r="F214" i="30"/>
  <c r="L212" i="30"/>
  <c r="J211" i="30"/>
  <c r="F210" i="30"/>
  <c r="F209" i="30"/>
  <c r="F208" i="30"/>
  <c r="H207" i="30"/>
  <c r="L193" i="30"/>
  <c r="L192" i="30"/>
  <c r="J190" i="30"/>
  <c r="J189" i="30"/>
  <c r="J187" i="30"/>
  <c r="L186" i="30"/>
  <c r="J175" i="30"/>
  <c r="H173" i="30"/>
  <c r="H172" i="30"/>
  <c r="F170" i="30"/>
  <c r="F169" i="30"/>
  <c r="F164" i="30"/>
  <c r="H163" i="30"/>
  <c r="L149" i="30"/>
  <c r="L148" i="30"/>
  <c r="J146" i="30"/>
  <c r="J145" i="30"/>
  <c r="J143" i="30"/>
  <c r="L142" i="30"/>
  <c r="F85" i="30"/>
  <c r="F81" i="30"/>
  <c r="H43" i="30"/>
  <c r="J42" i="30"/>
  <c r="L41" i="30"/>
  <c r="F40" i="30"/>
  <c r="H39" i="30"/>
  <c r="J38" i="30"/>
  <c r="L37" i="30"/>
  <c r="F36" i="30"/>
  <c r="H35" i="30"/>
  <c r="J34" i="30"/>
  <c r="N33" i="30"/>
  <c r="F33" i="30"/>
  <c r="J32" i="30"/>
  <c r="N31" i="30"/>
  <c r="F31" i="30"/>
  <c r="H106" i="31"/>
  <c r="F34" i="31"/>
  <c r="H12" i="31"/>
  <c r="H282" i="30"/>
  <c r="L262" i="30"/>
  <c r="L257" i="30"/>
  <c r="J254" i="30"/>
  <c r="N251" i="30"/>
  <c r="H241" i="30"/>
  <c r="F239" i="30"/>
  <c r="J237" i="30"/>
  <c r="H234" i="30"/>
  <c r="L232" i="30"/>
  <c r="H231" i="30"/>
  <c r="L218" i="30"/>
  <c r="F217" i="30"/>
  <c r="J215" i="30"/>
  <c r="J212" i="30"/>
  <c r="H211" i="30"/>
  <c r="F207" i="30"/>
  <c r="L195" i="30"/>
  <c r="L194" i="30"/>
  <c r="J192" i="30"/>
  <c r="J191" i="30"/>
  <c r="H189" i="30"/>
  <c r="H188" i="30"/>
  <c r="J186" i="30"/>
  <c r="L185" i="30"/>
  <c r="H175" i="30"/>
  <c r="H174" i="30"/>
  <c r="F172" i="30"/>
  <c r="F171" i="30"/>
  <c r="N165" i="30"/>
  <c r="F163" i="30"/>
  <c r="L151" i="30"/>
  <c r="L150" i="30"/>
  <c r="J148" i="30"/>
  <c r="J147" i="30"/>
  <c r="H145" i="30"/>
  <c r="H144" i="30"/>
  <c r="J142" i="30"/>
  <c r="L141" i="30"/>
  <c r="J109" i="30"/>
  <c r="L108" i="30"/>
  <c r="F107" i="30"/>
  <c r="H106" i="30"/>
  <c r="J105" i="30"/>
  <c r="L104" i="30"/>
  <c r="F103" i="30"/>
  <c r="H102" i="30"/>
  <c r="J101" i="30"/>
  <c r="L100" i="30"/>
  <c r="H99" i="30"/>
  <c r="L98" i="30"/>
  <c r="H97" i="30"/>
  <c r="F62" i="30"/>
  <c r="H61" i="30"/>
  <c r="F58" i="30"/>
  <c r="H57" i="30"/>
  <c r="F55" i="30"/>
  <c r="F53" i="30"/>
  <c r="F21" i="30"/>
  <c r="H20" i="30"/>
  <c r="J19" i="30"/>
  <c r="L18" i="30"/>
  <c r="F17" i="30"/>
  <c r="H16" i="30"/>
  <c r="J15" i="30"/>
  <c r="L32" i="31"/>
  <c r="J281" i="30"/>
  <c r="H275" i="30"/>
  <c r="F257" i="30"/>
  <c r="H251" i="30"/>
  <c r="F241" i="30"/>
  <c r="H237" i="30"/>
  <c r="L235" i="30"/>
  <c r="F234" i="30"/>
  <c r="J232" i="30"/>
  <c r="F231" i="30"/>
  <c r="N229" i="30"/>
  <c r="J218" i="30"/>
  <c r="H215" i="30"/>
  <c r="L213" i="30"/>
  <c r="F211" i="30"/>
  <c r="N208" i="30"/>
  <c r="L197" i="30"/>
  <c r="L196" i="30"/>
  <c r="J194" i="30"/>
  <c r="J193" i="30"/>
  <c r="H191" i="30"/>
  <c r="H190" i="30"/>
  <c r="F188" i="30"/>
  <c r="H187" i="30"/>
  <c r="J185" i="30"/>
  <c r="F174" i="30"/>
  <c r="F173" i="30"/>
  <c r="L167" i="30"/>
  <c r="L166" i="30"/>
  <c r="N164" i="30"/>
  <c r="L153" i="30"/>
  <c r="L152" i="30"/>
  <c r="J150" i="30"/>
  <c r="J149" i="30"/>
  <c r="H147" i="30"/>
  <c r="H146" i="30"/>
  <c r="F144" i="30"/>
  <c r="H143" i="30"/>
  <c r="J141" i="30"/>
  <c r="H87" i="30"/>
  <c r="F84" i="30"/>
  <c r="H83" i="30"/>
  <c r="F80" i="30"/>
  <c r="H260" i="30"/>
  <c r="L240" i="30"/>
  <c r="F215" i="30"/>
  <c r="N209" i="30"/>
  <c r="H194" i="30"/>
  <c r="F186" i="30"/>
  <c r="F175" i="30"/>
  <c r="J166" i="30"/>
  <c r="H151" i="30"/>
  <c r="F147" i="30"/>
  <c r="N119" i="30"/>
  <c r="F87" i="30"/>
  <c r="H78" i="30"/>
  <c r="H60" i="30"/>
  <c r="H54" i="30"/>
  <c r="F42" i="30"/>
  <c r="J37" i="30"/>
  <c r="L35" i="30"/>
  <c r="L31" i="30"/>
  <c r="H19" i="30"/>
  <c r="L280" i="30"/>
  <c r="J240" i="30"/>
  <c r="L233" i="30"/>
  <c r="L209" i="30"/>
  <c r="H256" i="30"/>
  <c r="L238" i="30"/>
  <c r="H232" i="30"/>
  <c r="J213" i="30"/>
  <c r="J197" i="30"/>
  <c r="H185" i="30"/>
  <c r="L169" i="30"/>
  <c r="L165" i="30"/>
  <c r="H150" i="30"/>
  <c r="F142" i="30"/>
  <c r="F131" i="30"/>
  <c r="J122" i="30"/>
  <c r="F119" i="30"/>
  <c r="H86" i="30"/>
  <c r="F83" i="30"/>
  <c r="L43" i="30"/>
  <c r="F39" i="30"/>
  <c r="H37" i="30"/>
  <c r="J31" i="30"/>
  <c r="L274" i="30"/>
  <c r="N253" i="30"/>
  <c r="J238" i="30"/>
  <c r="F232" i="30"/>
  <c r="L219" i="30"/>
  <c r="H213" i="30"/>
  <c r="L208" i="30"/>
  <c r="J196" i="30"/>
  <c r="H192" i="30"/>
  <c r="J165" i="30"/>
  <c r="H149" i="30"/>
  <c r="F145" i="30"/>
  <c r="L126" i="30"/>
  <c r="J108" i="30"/>
  <c r="H105" i="30"/>
  <c r="F102" i="30"/>
  <c r="F99" i="30"/>
  <c r="H79" i="30"/>
  <c r="F43" i="30"/>
  <c r="H41" i="30"/>
  <c r="L36" i="30"/>
  <c r="J18" i="30"/>
  <c r="J14" i="30"/>
  <c r="J11" i="30"/>
  <c r="F10" i="30"/>
  <c r="H253" i="30"/>
  <c r="F237" i="30"/>
  <c r="H218" i="30"/>
  <c r="H212" i="30"/>
  <c r="N207" i="30"/>
  <c r="F192" i="30"/>
  <c r="L168" i="30"/>
  <c r="J153" i="30"/>
  <c r="H141" i="30"/>
  <c r="L125" i="30"/>
  <c r="L121" i="30"/>
  <c r="J85" i="30"/>
  <c r="H82" i="30"/>
  <c r="F77" i="30"/>
  <c r="L75" i="30"/>
  <c r="J63" i="30"/>
  <c r="F57" i="30"/>
  <c r="H63" i="30"/>
  <c r="F20" i="31"/>
  <c r="F251" i="30"/>
  <c r="N230" i="30"/>
  <c r="F218" i="30"/>
  <c r="F212" i="30"/>
  <c r="J195" i="30"/>
  <c r="F187" i="30"/>
  <c r="J168" i="30"/>
  <c r="L164" i="30"/>
  <c r="J152" i="30"/>
  <c r="H148" i="30"/>
  <c r="J121" i="30"/>
  <c r="L107" i="30"/>
  <c r="J104" i="30"/>
  <c r="H101" i="30"/>
  <c r="J98" i="30"/>
  <c r="F79" i="30"/>
  <c r="F75" i="30"/>
  <c r="F61" i="30"/>
  <c r="F86" i="30"/>
  <c r="H38" i="30"/>
  <c r="J36" i="30"/>
  <c r="H32" i="30"/>
  <c r="F20" i="30"/>
  <c r="H12" i="30"/>
  <c r="L9" i="30"/>
  <c r="L18" i="31"/>
  <c r="L229" i="30"/>
  <c r="F189" i="30"/>
  <c r="N163" i="30"/>
  <c r="N99" i="30"/>
  <c r="J41" i="30"/>
  <c r="J33" i="30"/>
  <c r="F13" i="30"/>
  <c r="H10" i="30"/>
  <c r="F10" i="31"/>
  <c r="J229" i="30"/>
  <c r="F146" i="30"/>
  <c r="L120" i="30"/>
  <c r="L84" i="30"/>
  <c r="F65" i="30"/>
  <c r="L40" i="30"/>
  <c r="N32" i="30"/>
  <c r="F16" i="30"/>
  <c r="H186" i="30"/>
  <c r="F106" i="30"/>
  <c r="N97" i="30"/>
  <c r="H195" i="30"/>
  <c r="L171" i="30"/>
  <c r="F143" i="30"/>
  <c r="F97" i="30"/>
  <c r="J76" i="30"/>
  <c r="H64" i="30"/>
  <c r="F32" i="30"/>
  <c r="H15" i="30"/>
  <c r="F12" i="30"/>
  <c r="J9" i="30"/>
  <c r="F261" i="30"/>
  <c r="L216" i="30"/>
  <c r="L170" i="30"/>
  <c r="H142" i="30"/>
  <c r="L127" i="30"/>
  <c r="L103" i="30"/>
  <c r="J81" i="30"/>
  <c r="H76" i="30"/>
  <c r="L39" i="30"/>
  <c r="F35" i="30"/>
  <c r="L14" i="30"/>
  <c r="L11" i="30"/>
  <c r="J216" i="30"/>
  <c r="H193" i="30"/>
  <c r="J151" i="30"/>
  <c r="L124" i="30"/>
  <c r="L62" i="30"/>
  <c r="H34" i="30"/>
  <c r="J235" i="30"/>
  <c r="F191" i="30"/>
  <c r="J167" i="30"/>
  <c r="J124" i="30"/>
  <c r="H56" i="30"/>
  <c r="H42" i="30"/>
  <c r="F34" i="30"/>
  <c r="L17" i="30"/>
  <c r="L58" i="30"/>
  <c r="L33" i="30"/>
  <c r="C118" i="28"/>
  <c r="N10" i="30"/>
  <c r="F190" i="30"/>
  <c r="F148" i="30"/>
  <c r="J78" i="30"/>
  <c r="G20" i="28"/>
  <c r="L21" i="30"/>
  <c r="E20" i="28"/>
  <c r="H235" i="30"/>
  <c r="H109" i="30"/>
  <c r="J100" i="30"/>
  <c r="J40" i="30"/>
  <c r="G62" i="28"/>
  <c r="F34" i="28"/>
  <c r="C62" i="27"/>
  <c r="L77" i="30"/>
  <c r="F38" i="30"/>
  <c r="C34" i="28"/>
  <c r="D34" i="27"/>
  <c r="F86" i="25"/>
  <c r="H85" i="25"/>
  <c r="J84" i="25"/>
  <c r="F82" i="25"/>
  <c r="H81" i="25"/>
  <c r="J80" i="25"/>
  <c r="F78" i="25"/>
  <c r="J77" i="25"/>
  <c r="F76" i="25"/>
  <c r="J75" i="25"/>
  <c r="J43" i="25"/>
  <c r="F41" i="25"/>
  <c r="H40" i="25"/>
  <c r="J39" i="25"/>
  <c r="F37" i="25"/>
  <c r="H36" i="25"/>
  <c r="J35" i="25"/>
  <c r="H33" i="25"/>
  <c r="H31" i="25"/>
  <c r="L13" i="30"/>
  <c r="G48" i="26"/>
  <c r="J65" i="25"/>
  <c r="F63" i="25"/>
  <c r="H62" i="25"/>
  <c r="J61" i="25"/>
  <c r="F59" i="25"/>
  <c r="H58" i="25"/>
  <c r="J57" i="25"/>
  <c r="H55" i="25"/>
  <c r="H53" i="25"/>
  <c r="H21" i="25"/>
  <c r="J20" i="25"/>
  <c r="L19" i="25"/>
  <c r="F18" i="25"/>
  <c r="H17" i="25"/>
  <c r="J16" i="25"/>
  <c r="L15" i="25"/>
  <c r="F14" i="25"/>
  <c r="H13" i="25"/>
  <c r="J12" i="25"/>
  <c r="N11" i="25"/>
  <c r="F11" i="25"/>
  <c r="J10" i="25"/>
  <c r="N9" i="25"/>
  <c r="F9" i="25"/>
  <c r="C34" i="27"/>
  <c r="J87" i="25"/>
  <c r="F85" i="25"/>
  <c r="H84" i="25"/>
  <c r="J83" i="25"/>
  <c r="F81" i="25"/>
  <c r="H80" i="25"/>
  <c r="J79" i="25"/>
  <c r="H77" i="25"/>
  <c r="H75" i="25"/>
  <c r="H43" i="25"/>
  <c r="J42" i="25"/>
  <c r="F40" i="25"/>
  <c r="H39" i="25"/>
  <c r="J38" i="25"/>
  <c r="F36" i="25"/>
  <c r="H35" i="25"/>
  <c r="J34" i="25"/>
  <c r="F33" i="25"/>
  <c r="J32" i="25"/>
  <c r="F31" i="25"/>
  <c r="H108" i="24"/>
  <c r="J107" i="24"/>
  <c r="L106" i="24"/>
  <c r="H104" i="24"/>
  <c r="J103" i="24"/>
  <c r="L102" i="24"/>
  <c r="H100" i="24"/>
  <c r="L99" i="24"/>
  <c r="H98" i="24"/>
  <c r="L97" i="24"/>
  <c r="J123" i="30"/>
  <c r="H87" i="25"/>
  <c r="J86" i="25"/>
  <c r="F84" i="25"/>
  <c r="H83" i="25"/>
  <c r="J82" i="25"/>
  <c r="F80" i="25"/>
  <c r="H79" i="25"/>
  <c r="J78" i="25"/>
  <c r="F77" i="25"/>
  <c r="J76" i="25"/>
  <c r="F75" i="25"/>
  <c r="F43" i="25"/>
  <c r="H42" i="25"/>
  <c r="J41" i="25"/>
  <c r="F39" i="25"/>
  <c r="H38" i="25"/>
  <c r="J37" i="25"/>
  <c r="F35" i="25"/>
  <c r="H34" i="25"/>
  <c r="H32" i="25"/>
  <c r="E132" i="28"/>
  <c r="F65" i="25"/>
  <c r="H64" i="25"/>
  <c r="J63" i="25"/>
  <c r="F61" i="25"/>
  <c r="H60" i="25"/>
  <c r="J59" i="25"/>
  <c r="F57" i="25"/>
  <c r="H56" i="25"/>
  <c r="H54" i="25"/>
  <c r="L21" i="25"/>
  <c r="F20" i="25"/>
  <c r="H19" i="25"/>
  <c r="J18" i="25"/>
  <c r="L17" i="25"/>
  <c r="F16" i="25"/>
  <c r="H15" i="25"/>
  <c r="J14" i="25"/>
  <c r="L13" i="25"/>
  <c r="F12" i="25"/>
  <c r="J11" i="25"/>
  <c r="N10" i="25"/>
  <c r="F10" i="25"/>
  <c r="J9" i="25"/>
  <c r="H43" i="24"/>
  <c r="J42" i="24"/>
  <c r="L41" i="24"/>
  <c r="H39" i="24"/>
  <c r="J38" i="24"/>
  <c r="L37" i="24"/>
  <c r="H35" i="24"/>
  <c r="J34" i="24"/>
  <c r="D76" i="27"/>
  <c r="F83" i="25"/>
  <c r="H61" i="25"/>
  <c r="H59" i="25"/>
  <c r="F55" i="25"/>
  <c r="J53" i="25"/>
  <c r="J33" i="25"/>
  <c r="H20" i="25"/>
  <c r="H18" i="25"/>
  <c r="J233" i="24"/>
  <c r="J189" i="24"/>
  <c r="L130" i="24"/>
  <c r="J127" i="24"/>
  <c r="J121" i="24"/>
  <c r="H109" i="24"/>
  <c r="L100" i="24"/>
  <c r="N99" i="24"/>
  <c r="J41" i="24"/>
  <c r="L39" i="24"/>
  <c r="L21" i="24"/>
  <c r="H19" i="24"/>
  <c r="J18" i="24"/>
  <c r="L17" i="24"/>
  <c r="H15" i="24"/>
  <c r="J14" i="24"/>
  <c r="L13" i="24"/>
  <c r="J11" i="24"/>
  <c r="N10" i="24"/>
  <c r="J9" i="24"/>
  <c r="C76" i="28"/>
  <c r="F87" i="25"/>
  <c r="H65" i="25"/>
  <c r="H63" i="25"/>
  <c r="F53" i="25"/>
  <c r="H37" i="25"/>
  <c r="J31" i="25"/>
  <c r="L11" i="25"/>
  <c r="J237" i="24"/>
  <c r="H231" i="24"/>
  <c r="J193" i="24"/>
  <c r="H187" i="24"/>
  <c r="L101" i="24"/>
  <c r="N98" i="24"/>
  <c r="H42" i="24"/>
  <c r="J40" i="24"/>
  <c r="L38" i="24"/>
  <c r="J33" i="24"/>
  <c r="N32" i="24"/>
  <c r="J31" i="24"/>
  <c r="G160" i="26"/>
  <c r="H78" i="25"/>
  <c r="J56" i="25"/>
  <c r="H41" i="25"/>
  <c r="J15" i="25"/>
  <c r="J13" i="25"/>
  <c r="L9" i="25"/>
  <c r="J241" i="24"/>
  <c r="H229" i="24"/>
  <c r="J197" i="24"/>
  <c r="H185" i="24"/>
  <c r="L174" i="24"/>
  <c r="J171" i="24"/>
  <c r="H168" i="24"/>
  <c r="L166" i="24"/>
  <c r="H165" i="24"/>
  <c r="L125" i="24"/>
  <c r="H124" i="24"/>
  <c r="J119" i="24"/>
  <c r="L104" i="24"/>
  <c r="L103" i="24"/>
  <c r="J101" i="24"/>
  <c r="J100" i="24"/>
  <c r="L98" i="24"/>
  <c r="N97" i="24"/>
  <c r="H41" i="24"/>
  <c r="G90" i="27"/>
  <c r="F48" i="27"/>
  <c r="E118" i="27"/>
  <c r="H82" i="25"/>
  <c r="H76" i="25"/>
  <c r="J60" i="25"/>
  <c r="J58" i="25"/>
  <c r="J54" i="25"/>
  <c r="J19" i="25"/>
  <c r="J17" i="25"/>
  <c r="F13" i="25"/>
  <c r="H11" i="25"/>
  <c r="L105" i="24"/>
  <c r="J102" i="24"/>
  <c r="J99" i="24"/>
  <c r="H40" i="24"/>
  <c r="J37" i="24"/>
  <c r="L35" i="24"/>
  <c r="H33" i="24"/>
  <c r="L32" i="24"/>
  <c r="H31" i="24"/>
  <c r="G48" i="28"/>
  <c r="H86" i="25"/>
  <c r="J64" i="25"/>
  <c r="J62" i="25"/>
  <c r="F58" i="25"/>
  <c r="F56" i="25"/>
  <c r="J36" i="25"/>
  <c r="J21" i="25"/>
  <c r="F17" i="25"/>
  <c r="F15" i="25"/>
  <c r="H9" i="25"/>
  <c r="L236" i="24"/>
  <c r="L230" i="24"/>
  <c r="L192" i="24"/>
  <c r="L186" i="24"/>
  <c r="J131" i="24"/>
  <c r="H128" i="24"/>
  <c r="L126" i="24"/>
  <c r="L108" i="24"/>
  <c r="L107" i="24"/>
  <c r="J105" i="24"/>
  <c r="J104" i="24"/>
  <c r="H102" i="24"/>
  <c r="H101" i="24"/>
  <c r="H99" i="24"/>
  <c r="J98" i="24"/>
  <c r="H38" i="24"/>
  <c r="J36" i="24"/>
  <c r="L34" i="24"/>
  <c r="H21" i="24"/>
  <c r="J20" i="24"/>
  <c r="L19" i="24"/>
  <c r="H17" i="24"/>
  <c r="J16" i="24"/>
  <c r="L15" i="24"/>
  <c r="H13" i="24"/>
  <c r="J12" i="24"/>
  <c r="N11" i="24"/>
  <c r="J10" i="24"/>
  <c r="N9" i="24"/>
  <c r="C104" i="26"/>
  <c r="C62" i="26"/>
  <c r="F62" i="25"/>
  <c r="F60" i="25"/>
  <c r="F54" i="25"/>
  <c r="J40" i="25"/>
  <c r="F34" i="25"/>
  <c r="F21" i="25"/>
  <c r="F19" i="25"/>
  <c r="L14" i="25"/>
  <c r="L12" i="25"/>
  <c r="L240" i="24"/>
  <c r="H234" i="24"/>
  <c r="L196" i="24"/>
  <c r="H190" i="24"/>
  <c r="L122" i="24"/>
  <c r="N121" i="24"/>
  <c r="L109" i="24"/>
  <c r="J106" i="24"/>
  <c r="H103" i="24"/>
  <c r="J97" i="24"/>
  <c r="L43" i="24"/>
  <c r="H37" i="24"/>
  <c r="J35" i="24"/>
  <c r="N33" i="24"/>
  <c r="J32" i="24"/>
  <c r="N31" i="24"/>
  <c r="F64" i="25"/>
  <c r="F32" i="25"/>
  <c r="H10" i="25"/>
  <c r="J175" i="24"/>
  <c r="H163" i="24"/>
  <c r="L40" i="24"/>
  <c r="L33" i="24"/>
  <c r="J21" i="24"/>
  <c r="H9" i="24"/>
  <c r="F34" i="26"/>
  <c r="F79" i="25"/>
  <c r="J55" i="25"/>
  <c r="L16" i="25"/>
  <c r="J123" i="24"/>
  <c r="N119" i="24"/>
  <c r="H107" i="24"/>
  <c r="L31" i="24"/>
  <c r="L14" i="24"/>
  <c r="L12" i="24"/>
  <c r="E34" i="26"/>
  <c r="F38" i="25"/>
  <c r="H16" i="25"/>
  <c r="J167" i="24"/>
  <c r="H119" i="24"/>
  <c r="H106" i="24"/>
  <c r="J43" i="24"/>
  <c r="L18" i="24"/>
  <c r="L16" i="24"/>
  <c r="H12" i="24"/>
  <c r="L10" i="24"/>
  <c r="J85" i="25"/>
  <c r="J122" i="24"/>
  <c r="L42" i="24"/>
  <c r="L20" i="24"/>
  <c r="H16" i="24"/>
  <c r="H14" i="24"/>
  <c r="H10" i="24"/>
  <c r="H14" i="25"/>
  <c r="H172" i="24"/>
  <c r="L152" i="24"/>
  <c r="J109" i="24"/>
  <c r="H105" i="24"/>
  <c r="H97" i="24"/>
  <c r="J39" i="24"/>
  <c r="H20" i="24"/>
  <c r="H18" i="24"/>
  <c r="H12" i="25"/>
  <c r="L36" i="24"/>
  <c r="H34" i="24"/>
  <c r="L11" i="24"/>
  <c r="D91" i="22"/>
  <c r="F77" i="22"/>
  <c r="F35" i="22"/>
  <c r="J81" i="25"/>
  <c r="L20" i="25"/>
  <c r="J267" i="24"/>
  <c r="H238" i="24"/>
  <c r="L170" i="24"/>
  <c r="L164" i="24"/>
  <c r="N120" i="24"/>
  <c r="J108" i="24"/>
  <c r="H36" i="24"/>
  <c r="J13" i="24"/>
  <c r="F42" i="25"/>
  <c r="G21" i="22"/>
  <c r="L258" i="24"/>
  <c r="L120" i="24"/>
  <c r="J19" i="24"/>
  <c r="H11" i="24"/>
  <c r="E77" i="22"/>
  <c r="C36" i="21"/>
  <c r="F22" i="21"/>
  <c r="J219" i="24"/>
  <c r="L9" i="24"/>
  <c r="Q21" i="22"/>
  <c r="C78" i="21"/>
  <c r="L18" i="25"/>
  <c r="H194" i="24"/>
  <c r="J17" i="24"/>
  <c r="E35" i="22"/>
  <c r="C120" i="21"/>
  <c r="L10" i="25"/>
  <c r="J15" i="24"/>
  <c r="D35" i="22"/>
  <c r="C148" i="21"/>
  <c r="F106" i="21"/>
  <c r="S21" i="22"/>
  <c r="C91" i="22"/>
  <c r="E106" i="21"/>
  <c r="F77" i="19"/>
  <c r="F51" i="19"/>
  <c r="O76" i="18"/>
  <c r="G76" i="18"/>
  <c r="O50" i="18"/>
  <c r="G50" i="18"/>
  <c r="U48" i="18"/>
  <c r="M48" i="18"/>
  <c r="E48" i="18"/>
  <c r="H32" i="24"/>
  <c r="H57" i="25"/>
  <c r="N75" i="24"/>
  <c r="F49" i="19"/>
  <c r="F23" i="19"/>
  <c r="F9" i="19"/>
  <c r="O160" i="18"/>
  <c r="M104" i="18"/>
  <c r="L34" i="18"/>
  <c r="G149" i="17"/>
  <c r="E65" i="17"/>
  <c r="R21" i="17"/>
  <c r="E9" i="17"/>
  <c r="E9" i="19"/>
  <c r="E160" i="18"/>
  <c r="E132" i="18"/>
  <c r="E104" i="18"/>
  <c r="G62" i="18"/>
  <c r="L50" i="18"/>
  <c r="M22" i="18"/>
  <c r="M8" i="18"/>
  <c r="E147" i="17"/>
  <c r="G133" i="17"/>
  <c r="E49" i="17"/>
  <c r="G37" i="17"/>
  <c r="R9" i="17"/>
  <c r="V51" i="19"/>
  <c r="U134" i="18"/>
  <c r="E34" i="18"/>
  <c r="G20" i="18"/>
  <c r="L8" i="18"/>
  <c r="E161" i="17"/>
  <c r="E135" i="17"/>
  <c r="G119" i="17"/>
  <c r="E35" i="17"/>
  <c r="F105" i="19"/>
  <c r="O106" i="18"/>
  <c r="T76" i="18"/>
  <c r="D50" i="18"/>
  <c r="O36" i="18"/>
  <c r="D34" i="18"/>
  <c r="E133" i="17"/>
  <c r="E121" i="17"/>
  <c r="E119" i="17"/>
  <c r="G107" i="17"/>
  <c r="E23" i="17"/>
  <c r="P9" i="17"/>
  <c r="F49" i="16"/>
  <c r="C35" i="16"/>
  <c r="F23" i="16"/>
  <c r="R9" i="16"/>
  <c r="G9" i="16"/>
  <c r="G106" i="18"/>
  <c r="U34" i="18"/>
  <c r="E22" i="18"/>
  <c r="E8" i="18"/>
  <c r="G105" i="17"/>
  <c r="G93" i="17"/>
  <c r="G91" i="17"/>
  <c r="F163" i="14"/>
  <c r="F149" i="14"/>
  <c r="U78" i="18"/>
  <c r="L76" i="18"/>
  <c r="G36" i="18"/>
  <c r="T34" i="18"/>
  <c r="D8" i="18"/>
  <c r="E107" i="17"/>
  <c r="E93" i="17"/>
  <c r="G21" i="17"/>
  <c r="E163" i="14"/>
  <c r="E149" i="14"/>
  <c r="V77" i="19"/>
  <c r="T148" i="18"/>
  <c r="V120" i="18"/>
  <c r="M78" i="18"/>
  <c r="K76" i="18"/>
  <c r="V62" i="18"/>
  <c r="F36" i="18"/>
  <c r="U22" i="18"/>
  <c r="U8" i="18"/>
  <c r="E91" i="17"/>
  <c r="G79" i="17"/>
  <c r="F77" i="17"/>
  <c r="G65" i="17"/>
  <c r="F21" i="17"/>
  <c r="G9" i="17"/>
  <c r="C161" i="16"/>
  <c r="F149" i="16"/>
  <c r="C135" i="16"/>
  <c r="E133" i="16"/>
  <c r="E107" i="16"/>
  <c r="G105" i="16"/>
  <c r="G79" i="16"/>
  <c r="D65" i="16"/>
  <c r="F63" i="16"/>
  <c r="C49" i="16"/>
  <c r="O20" i="18"/>
  <c r="F65" i="17"/>
  <c r="S21" i="17"/>
  <c r="D133" i="16"/>
  <c r="F63" i="15"/>
  <c r="D21" i="15"/>
  <c r="F121" i="14"/>
  <c r="D107" i="14"/>
  <c r="F65" i="14"/>
  <c r="F51" i="14"/>
  <c r="D37" i="14"/>
  <c r="N23" i="14"/>
  <c r="C23" i="14"/>
  <c r="G146" i="13"/>
  <c r="D132" i="13"/>
  <c r="F104" i="13"/>
  <c r="C90" i="13"/>
  <c r="U104" i="18"/>
  <c r="G147" i="16"/>
  <c r="E63" i="16"/>
  <c r="C23" i="16"/>
  <c r="Q21" i="16"/>
  <c r="D9" i="16"/>
  <c r="F119" i="15"/>
  <c r="G149" i="14"/>
  <c r="G135" i="14"/>
  <c r="E121" i="14"/>
  <c r="G79" i="14"/>
  <c r="E65" i="14"/>
  <c r="E51" i="14"/>
  <c r="D110" i="11"/>
  <c r="D106" i="11"/>
  <c r="D102" i="11"/>
  <c r="D90" i="11"/>
  <c r="D86" i="11"/>
  <c r="D82" i="11"/>
  <c r="D78" i="11"/>
  <c r="Q20" i="9"/>
  <c r="I20" i="9"/>
  <c r="O18" i="9"/>
  <c r="G18" i="9"/>
  <c r="M16" i="9"/>
  <c r="E16" i="9"/>
  <c r="K14" i="9"/>
  <c r="Q12" i="9"/>
  <c r="I12" i="9"/>
  <c r="O10" i="9"/>
  <c r="G10" i="9"/>
  <c r="M34" i="18"/>
  <c r="D107" i="16"/>
  <c r="G35" i="16"/>
  <c r="P21" i="16"/>
  <c r="C9" i="16"/>
  <c r="C119" i="15"/>
  <c r="G77" i="15"/>
  <c r="G163" i="14"/>
  <c r="D149" i="14"/>
  <c r="F135" i="14"/>
  <c r="D121" i="14"/>
  <c r="F79" i="14"/>
  <c r="D65" i="14"/>
  <c r="D51" i="14"/>
  <c r="C20" i="13"/>
  <c r="U11" i="12"/>
  <c r="D65" i="11"/>
  <c r="D61" i="11"/>
  <c r="D57" i="11"/>
  <c r="D41" i="11"/>
  <c r="D37" i="11"/>
  <c r="D33" i="11"/>
  <c r="D21" i="11"/>
  <c r="D17" i="11"/>
  <c r="D13" i="11"/>
  <c r="D9" i="11"/>
  <c r="L86" i="10"/>
  <c r="L82" i="10"/>
  <c r="L78" i="10"/>
  <c r="L76" i="10"/>
  <c r="J42" i="10"/>
  <c r="L41" i="10"/>
  <c r="J38" i="10"/>
  <c r="L37" i="10"/>
  <c r="J34" i="10"/>
  <c r="N33" i="10"/>
  <c r="J32" i="10"/>
  <c r="N31" i="10"/>
  <c r="I21" i="9"/>
  <c r="O19" i="9"/>
  <c r="G19" i="9"/>
  <c r="D76" i="18"/>
  <c r="T8" i="18"/>
  <c r="G121" i="16"/>
  <c r="F37" i="16"/>
  <c r="F21" i="16"/>
  <c r="G133" i="15"/>
  <c r="C77" i="15"/>
  <c r="S21" i="15"/>
  <c r="D163" i="14"/>
  <c r="E135" i="14"/>
  <c r="G93" i="14"/>
  <c r="E79" i="14"/>
  <c r="A11" i="12"/>
  <c r="D113" i="11"/>
  <c r="D109" i="11"/>
  <c r="D105" i="11"/>
  <c r="D101" i="11"/>
  <c r="D89" i="11"/>
  <c r="D85" i="11"/>
  <c r="D81" i="11"/>
  <c r="D77" i="11"/>
  <c r="H106" i="10"/>
  <c r="H102" i="10"/>
  <c r="H99" i="10"/>
  <c r="H97" i="10"/>
  <c r="L63" i="10"/>
  <c r="L59" i="10"/>
  <c r="N55" i="10"/>
  <c r="O20" i="9"/>
  <c r="G20" i="9"/>
  <c r="M18" i="9"/>
  <c r="E18" i="9"/>
  <c r="K16" i="9"/>
  <c r="Q14" i="9"/>
  <c r="I14" i="9"/>
  <c r="O12" i="9"/>
  <c r="G12" i="9"/>
  <c r="F79" i="19"/>
  <c r="O62" i="18"/>
  <c r="C91" i="16"/>
  <c r="E37" i="16"/>
  <c r="E21" i="16"/>
  <c r="D133" i="15"/>
  <c r="D35" i="15"/>
  <c r="D135" i="14"/>
  <c r="F93" i="14"/>
  <c r="D79" i="14"/>
  <c r="G23" i="14"/>
  <c r="D64" i="11"/>
  <c r="D60" i="11"/>
  <c r="D56" i="11"/>
  <c r="D44" i="11"/>
  <c r="D40" i="11"/>
  <c r="D36" i="11"/>
  <c r="D32" i="11"/>
  <c r="D20" i="11"/>
  <c r="D16" i="11"/>
  <c r="D12" i="11"/>
  <c r="D8" i="11"/>
  <c r="N77" i="10"/>
  <c r="O21" i="9"/>
  <c r="G21" i="9"/>
  <c r="M19" i="9"/>
  <c r="E19" i="9"/>
  <c r="K17" i="9"/>
  <c r="Q15" i="9"/>
  <c r="I15" i="9"/>
  <c r="O13" i="9"/>
  <c r="G13" i="9"/>
  <c r="M11" i="9"/>
  <c r="E11" i="9"/>
  <c r="K9" i="9"/>
  <c r="D91" i="17"/>
  <c r="F9" i="17"/>
  <c r="F105" i="16"/>
  <c r="C133" i="15"/>
  <c r="D91" i="15"/>
  <c r="F49" i="15"/>
  <c r="G107" i="14"/>
  <c r="E93" i="14"/>
  <c r="G37" i="14"/>
  <c r="F23" i="14"/>
  <c r="D112" i="11"/>
  <c r="D108" i="11"/>
  <c r="D104" i="11"/>
  <c r="D100" i="11"/>
  <c r="D88" i="11"/>
  <c r="D84" i="11"/>
  <c r="D80" i="11"/>
  <c r="M20" i="9"/>
  <c r="E20" i="9"/>
  <c r="K18" i="9"/>
  <c r="Q16" i="9"/>
  <c r="I16" i="9"/>
  <c r="O14" i="9"/>
  <c r="G14" i="9"/>
  <c r="M12" i="9"/>
  <c r="E12" i="9"/>
  <c r="K10" i="9"/>
  <c r="F62" i="18"/>
  <c r="F161" i="15"/>
  <c r="E49" i="15"/>
  <c r="D93" i="14"/>
  <c r="F62" i="13"/>
  <c r="G34" i="13"/>
  <c r="P20" i="13"/>
  <c r="U53" i="12"/>
  <c r="U37" i="12"/>
  <c r="U21" i="12"/>
  <c r="A12" i="12"/>
  <c r="G55" i="12"/>
  <c r="D55" i="11"/>
  <c r="D19" i="11"/>
  <c r="D10" i="11"/>
  <c r="H104" i="10"/>
  <c r="H98" i="10"/>
  <c r="L87" i="10"/>
  <c r="L57" i="10"/>
  <c r="J36" i="10"/>
  <c r="L34" i="10"/>
  <c r="N11" i="10"/>
  <c r="K19" i="9"/>
  <c r="I18" i="9"/>
  <c r="G16" i="9"/>
  <c r="E14" i="9"/>
  <c r="I9" i="9"/>
  <c r="J21" i="8"/>
  <c r="L20" i="8"/>
  <c r="H18" i="8"/>
  <c r="J17" i="8"/>
  <c r="L16" i="8"/>
  <c r="H14" i="8"/>
  <c r="J13" i="8"/>
  <c r="L12" i="8"/>
  <c r="H11" i="8"/>
  <c r="L10" i="8"/>
  <c r="H9" i="8"/>
  <c r="E78" i="18"/>
  <c r="C21" i="17"/>
  <c r="F79" i="16"/>
  <c r="O9" i="16"/>
  <c r="E161" i="15"/>
  <c r="G121" i="14"/>
  <c r="C93" i="14"/>
  <c r="E62" i="13"/>
  <c r="G20" i="13"/>
  <c r="U55" i="12"/>
  <c r="U39" i="12"/>
  <c r="U23" i="12"/>
  <c r="A15" i="12"/>
  <c r="D56" i="12"/>
  <c r="D103" i="11"/>
  <c r="D66" i="11"/>
  <c r="D38" i="11"/>
  <c r="H108" i="10"/>
  <c r="L80" i="10"/>
  <c r="L61" i="10"/>
  <c r="J40" i="10"/>
  <c r="L38" i="10"/>
  <c r="L32" i="10"/>
  <c r="G17" i="9"/>
  <c r="E15" i="9"/>
  <c r="Q11" i="9"/>
  <c r="J43" i="8"/>
  <c r="L42" i="8"/>
  <c r="H40" i="8"/>
  <c r="J39" i="8"/>
  <c r="L38" i="8"/>
  <c r="H36" i="8"/>
  <c r="J35" i="8"/>
  <c r="L34" i="8"/>
  <c r="H33" i="8"/>
  <c r="L32" i="8"/>
  <c r="H31" i="8"/>
  <c r="D79" i="17"/>
  <c r="E147" i="15"/>
  <c r="D161" i="15"/>
  <c r="D160" i="13"/>
  <c r="C118" i="13"/>
  <c r="F20" i="13"/>
  <c r="U57" i="12"/>
  <c r="U41" i="12"/>
  <c r="U25" i="12"/>
  <c r="D83" i="11"/>
  <c r="D63" i="11"/>
  <c r="D54" i="11"/>
  <c r="D35" i="11"/>
  <c r="D18" i="11"/>
  <c r="L99" i="10"/>
  <c r="L84" i="10"/>
  <c r="N76" i="10"/>
  <c r="L65" i="10"/>
  <c r="L42" i="10"/>
  <c r="I19" i="9"/>
  <c r="E17" i="9"/>
  <c r="Q13" i="9"/>
  <c r="O11" i="9"/>
  <c r="Q10" i="9"/>
  <c r="E10" i="9"/>
  <c r="G9" i="9"/>
  <c r="H21" i="8"/>
  <c r="J20" i="8"/>
  <c r="L19" i="8"/>
  <c r="H17" i="8"/>
  <c r="J16" i="8"/>
  <c r="L15" i="8"/>
  <c r="H13" i="8"/>
  <c r="J12" i="8"/>
  <c r="N11" i="8"/>
  <c r="J10" i="8"/>
  <c r="N9" i="8"/>
  <c r="D77" i="17"/>
  <c r="D147" i="15"/>
  <c r="E105" i="15"/>
  <c r="G63" i="15"/>
  <c r="E21" i="15"/>
  <c r="G51" i="14"/>
  <c r="C160" i="13"/>
  <c r="E20" i="13"/>
  <c r="U43" i="12"/>
  <c r="U27" i="12"/>
  <c r="U6" i="12"/>
  <c r="D111" i="11"/>
  <c r="D15" i="11"/>
  <c r="L97" i="10"/>
  <c r="L35" i="10"/>
  <c r="N98" i="10"/>
  <c r="K20" i="9"/>
  <c r="Q17" i="9"/>
  <c r="O15" i="9"/>
  <c r="M13" i="9"/>
  <c r="Q9" i="9"/>
  <c r="E9" i="9"/>
  <c r="H43" i="8"/>
  <c r="J42" i="8"/>
  <c r="L41" i="8"/>
  <c r="H39" i="8"/>
  <c r="J38" i="8"/>
  <c r="L37" i="8"/>
  <c r="H35" i="8"/>
  <c r="J34" i="8"/>
  <c r="N33" i="8"/>
  <c r="J32" i="8"/>
  <c r="N31" i="8"/>
  <c r="T50" i="18"/>
  <c r="C65" i="16"/>
  <c r="F107" i="14"/>
  <c r="F37" i="14"/>
  <c r="P23" i="14"/>
  <c r="F132" i="13"/>
  <c r="E90" i="13"/>
  <c r="D48" i="13"/>
  <c r="U45" i="12"/>
  <c r="U29" i="12"/>
  <c r="U8" i="12"/>
  <c r="D62" i="11"/>
  <c r="D43" i="11"/>
  <c r="D34" i="11"/>
  <c r="J107" i="10"/>
  <c r="H107" i="10"/>
  <c r="N54" i="10"/>
  <c r="L39" i="10"/>
  <c r="J33" i="10"/>
  <c r="L109" i="10"/>
  <c r="M21" i="9"/>
  <c r="Q18" i="9"/>
  <c r="O16" i="9"/>
  <c r="M14" i="9"/>
  <c r="K12" i="9"/>
  <c r="K11" i="9"/>
  <c r="H20" i="8"/>
  <c r="J19" i="8"/>
  <c r="L18" i="8"/>
  <c r="H16" i="8"/>
  <c r="J15" i="8"/>
  <c r="L14" i="8"/>
  <c r="H12" i="8"/>
  <c r="L11" i="8"/>
  <c r="H10" i="8"/>
  <c r="L9" i="8"/>
  <c r="E107" i="14"/>
  <c r="E37" i="14"/>
  <c r="O23" i="14"/>
  <c r="E132" i="13"/>
  <c r="D90" i="13"/>
  <c r="C48" i="13"/>
  <c r="U47" i="12"/>
  <c r="U31" i="12"/>
  <c r="U15" i="12"/>
  <c r="U10" i="12"/>
  <c r="U56" i="12"/>
  <c r="A13" i="12"/>
  <c r="D79" i="11"/>
  <c r="D59" i="11"/>
  <c r="D31" i="11"/>
  <c r="D14" i="11"/>
  <c r="L77" i="10"/>
  <c r="L43" i="10"/>
  <c r="J35" i="10"/>
  <c r="J31" i="10"/>
  <c r="J41" i="10"/>
  <c r="O17" i="9"/>
  <c r="M15" i="9"/>
  <c r="K13" i="9"/>
  <c r="M10" i="9"/>
  <c r="O9" i="9"/>
  <c r="H42" i="8"/>
  <c r="J41" i="8"/>
  <c r="L40" i="8"/>
  <c r="H38" i="8"/>
  <c r="J37" i="8"/>
  <c r="L36" i="8"/>
  <c r="H34" i="8"/>
  <c r="L33" i="8"/>
  <c r="H32" i="8"/>
  <c r="L31" i="8"/>
  <c r="G63" i="17"/>
  <c r="E149" i="16"/>
  <c r="E23" i="14"/>
  <c r="R20" i="13"/>
  <c r="U49" i="12"/>
  <c r="U33" i="12"/>
  <c r="U17" i="12"/>
  <c r="U13" i="12"/>
  <c r="D107" i="11"/>
  <c r="D42" i="11"/>
  <c r="D11" i="11"/>
  <c r="L102" i="10"/>
  <c r="L79" i="10"/>
  <c r="L75" i="10"/>
  <c r="D67" i="11"/>
  <c r="H41" i="10"/>
  <c r="H33" i="10"/>
  <c r="N185" i="8"/>
  <c r="N143" i="8"/>
  <c r="H41" i="8"/>
  <c r="L21" i="8"/>
  <c r="J18" i="8"/>
  <c r="H15" i="8"/>
  <c r="J9" i="8"/>
  <c r="F17" i="2"/>
  <c r="D23" i="14"/>
  <c r="D58" i="11"/>
  <c r="L106" i="10"/>
  <c r="N32" i="10"/>
  <c r="I10" i="9"/>
  <c r="N207" i="8"/>
  <c r="N165" i="8"/>
  <c r="F18" i="2"/>
  <c r="G62" i="13"/>
  <c r="G53" i="12"/>
  <c r="J77" i="10"/>
  <c r="J39" i="10"/>
  <c r="M17" i="9"/>
  <c r="I13" i="9"/>
  <c r="M9" i="9"/>
  <c r="N229" i="8"/>
  <c r="N187" i="8"/>
  <c r="L43" i="8"/>
  <c r="J40" i="8"/>
  <c r="H37" i="8"/>
  <c r="J31" i="8"/>
  <c r="L17" i="8"/>
  <c r="J14" i="8"/>
  <c r="J11" i="8"/>
  <c r="C93" i="17"/>
  <c r="D39" i="11"/>
  <c r="J53" i="10"/>
  <c r="H31" i="10"/>
  <c r="I17" i="9"/>
  <c r="E13" i="9"/>
  <c r="N209" i="8"/>
  <c r="G104" i="13"/>
  <c r="H100" i="10"/>
  <c r="J62" i="10"/>
  <c r="H63" i="10"/>
  <c r="K21" i="9"/>
  <c r="N231" i="8"/>
  <c r="N97" i="8"/>
  <c r="L39" i="8"/>
  <c r="J36" i="8"/>
  <c r="J33" i="8"/>
  <c r="L13" i="8"/>
  <c r="N10" i="8"/>
  <c r="N273" i="8"/>
  <c r="E18" i="2"/>
  <c r="E17" i="2"/>
  <c r="G15" i="9"/>
  <c r="U19" i="12"/>
  <c r="E21" i="9"/>
  <c r="N119" i="8"/>
  <c r="U51" i="12"/>
  <c r="L83" i="10"/>
  <c r="J43" i="10"/>
  <c r="G11" i="9"/>
  <c r="G65" i="14"/>
  <c r="Q20" i="13"/>
  <c r="U35" i="12"/>
  <c r="J85" i="10"/>
  <c r="K15" i="9"/>
  <c r="I11" i="9"/>
  <c r="N141" i="8"/>
  <c r="N99" i="8"/>
  <c r="L35" i="8"/>
  <c r="N32" i="8"/>
  <c r="H19" i="8"/>
  <c r="D87" i="11"/>
  <c r="Q19" i="9"/>
  <c r="N163" i="8"/>
  <c r="N121" i="8"/>
  <c r="J17" i="30" l="1"/>
  <c r="H18" i="30"/>
  <c r="F19" i="30"/>
  <c r="L20" i="30"/>
  <c r="J21" i="30"/>
  <c r="F54" i="30"/>
  <c r="F56" i="30"/>
  <c r="F60" i="30"/>
  <c r="F64" i="30"/>
  <c r="L97" i="30"/>
  <c r="H98" i="30"/>
  <c r="L99" i="30"/>
  <c r="H100" i="30"/>
  <c r="F101" i="30"/>
  <c r="L102" i="30"/>
  <c r="J103" i="30"/>
  <c r="H104" i="30"/>
  <c r="F105" i="30"/>
  <c r="L106" i="30"/>
  <c r="J107" i="30"/>
  <c r="H108" i="30"/>
  <c r="F109" i="30"/>
  <c r="F141" i="30"/>
  <c r="N143" i="30"/>
  <c r="F149" i="30"/>
  <c r="F150" i="30"/>
  <c r="H152" i="30"/>
  <c r="H153" i="30"/>
  <c r="L163" i="30"/>
  <c r="J164" i="30"/>
  <c r="H166" i="30"/>
  <c r="H167" i="30"/>
  <c r="J169" i="30"/>
  <c r="J170" i="30"/>
  <c r="L172" i="30"/>
  <c r="L173" i="30"/>
  <c r="F185" i="30"/>
  <c r="N187" i="30"/>
  <c r="F193" i="30"/>
  <c r="F194" i="30"/>
  <c r="H196" i="30"/>
  <c r="H197" i="30"/>
  <c r="L207" i="30"/>
  <c r="J208" i="30"/>
  <c r="J209" i="30"/>
  <c r="L210" i="30"/>
  <c r="L214" i="30"/>
  <c r="H216" i="30"/>
  <c r="J219" i="30"/>
  <c r="H229" i="30"/>
  <c r="L230" i="30"/>
  <c r="J233" i="30"/>
  <c r="F235" i="30"/>
  <c r="L236" i="30"/>
  <c r="H238" i="30"/>
  <c r="H240" i="30"/>
  <c r="F253" i="30"/>
  <c r="F256" i="30"/>
  <c r="J259" i="30"/>
  <c r="H273" i="30"/>
  <c r="F279" i="30"/>
  <c r="H81" i="31"/>
  <c r="H283" i="30"/>
  <c r="F285" i="30"/>
  <c r="H9" i="31"/>
  <c r="H10" i="31"/>
  <c r="H11" i="31"/>
  <c r="J12" i="31"/>
  <c r="L13" i="31"/>
  <c r="H16" i="31"/>
  <c r="J17" i="31"/>
  <c r="H20" i="31"/>
  <c r="J36" i="31"/>
  <c r="L38" i="31"/>
  <c r="J40" i="31"/>
  <c r="H61" i="31"/>
  <c r="H65" i="31"/>
  <c r="L98" i="31"/>
  <c r="H239" i="30"/>
  <c r="F240" i="30"/>
  <c r="L241" i="30"/>
  <c r="J251" i="30"/>
  <c r="F252" i="30"/>
  <c r="N252" i="30"/>
  <c r="J253" i="30"/>
  <c r="F254" i="30"/>
  <c r="L255" i="30"/>
  <c r="J256" i="30"/>
  <c r="H257" i="30"/>
  <c r="F258" i="30"/>
  <c r="L259" i="30"/>
  <c r="J260" i="30"/>
  <c r="H261" i="30"/>
  <c r="F262" i="30"/>
  <c r="L263" i="30"/>
  <c r="J273" i="30"/>
  <c r="F274" i="30"/>
  <c r="N274" i="30"/>
  <c r="J275" i="30"/>
  <c r="F276" i="30"/>
  <c r="L277" i="30"/>
  <c r="J278" i="30"/>
  <c r="J9" i="31"/>
  <c r="J10" i="31"/>
  <c r="J11" i="31"/>
  <c r="F15" i="31"/>
  <c r="J16" i="31"/>
  <c r="L17" i="31"/>
  <c r="F19" i="31"/>
  <c r="L20" i="31"/>
  <c r="H31" i="31"/>
  <c r="L36" i="31"/>
  <c r="AB14" i="35"/>
  <c r="L9" i="31"/>
  <c r="L11" i="31"/>
  <c r="L12" i="31"/>
  <c r="F14" i="31"/>
  <c r="H15" i="31"/>
  <c r="H87" i="31"/>
  <c r="G195" i="3"/>
  <c r="K21" i="2"/>
  <c r="J21" i="2"/>
  <c r="F123" i="3"/>
  <c r="H189" i="3"/>
  <c r="W38" i="5"/>
  <c r="V38" i="5"/>
  <c r="U38" i="5"/>
  <c r="T38" i="5"/>
  <c r="S38" i="5"/>
  <c r="K171" i="3"/>
  <c r="J171" i="3"/>
  <c r="L171" i="3"/>
  <c r="L145" i="3"/>
  <c r="K145" i="3"/>
  <c r="J145" i="3"/>
  <c r="J60" i="3"/>
  <c r="K60" i="3"/>
  <c r="K59" i="3"/>
  <c r="J59" i="3"/>
  <c r="H188" i="3"/>
  <c r="K61" i="13"/>
  <c r="J61" i="13"/>
  <c r="I61" i="13"/>
  <c r="L22" i="2"/>
  <c r="K22" i="2"/>
  <c r="J22" i="2"/>
  <c r="L23" i="2"/>
  <c r="K23" i="2"/>
  <c r="J23" i="2"/>
  <c r="L24" i="2"/>
  <c r="K24" i="2"/>
  <c r="J24" i="2"/>
  <c r="M46" i="5"/>
  <c r="L46" i="5"/>
  <c r="K46" i="5"/>
  <c r="J46" i="5"/>
  <c r="I46" i="5"/>
  <c r="M40" i="5"/>
  <c r="L40" i="5"/>
  <c r="K40" i="5"/>
  <c r="J40" i="5"/>
  <c r="I40" i="5"/>
  <c r="S49" i="6"/>
  <c r="R49" i="6"/>
  <c r="Q49" i="6"/>
  <c r="K19" i="6"/>
  <c r="J19" i="6"/>
  <c r="I19" i="6"/>
  <c r="S43" i="6"/>
  <c r="R43" i="6"/>
  <c r="Q43" i="6"/>
  <c r="K51" i="6"/>
  <c r="J51" i="6"/>
  <c r="I51" i="6"/>
  <c r="V18" i="12"/>
  <c r="T18" i="12"/>
  <c r="S18" i="12"/>
  <c r="K170" i="3"/>
  <c r="J170" i="3"/>
  <c r="L170" i="3"/>
  <c r="V34" i="12"/>
  <c r="T34" i="12"/>
  <c r="S34" i="12"/>
  <c r="J19" i="14"/>
  <c r="I19" i="14"/>
  <c r="M16" i="5"/>
  <c r="L16" i="5"/>
  <c r="K16" i="5"/>
  <c r="J16" i="5"/>
  <c r="I16" i="5"/>
  <c r="M51" i="5"/>
  <c r="L51" i="5"/>
  <c r="K51" i="5"/>
  <c r="J51" i="5"/>
  <c r="I51" i="5"/>
  <c r="K49" i="6"/>
  <c r="I49" i="6"/>
  <c r="J49" i="6"/>
  <c r="S34" i="6"/>
  <c r="R34" i="6"/>
  <c r="Q34" i="6"/>
  <c r="K42" i="6"/>
  <c r="J42" i="6"/>
  <c r="I42" i="6"/>
  <c r="L45" i="12"/>
  <c r="K45" i="12"/>
  <c r="J45" i="12"/>
  <c r="I45" i="12"/>
  <c r="K26" i="13"/>
  <c r="J26" i="13"/>
  <c r="H34" i="13"/>
  <c r="I26" i="13"/>
  <c r="G191" i="3"/>
  <c r="S11" i="6"/>
  <c r="R11" i="6"/>
  <c r="Q11" i="6"/>
  <c r="S26" i="6"/>
  <c r="R26" i="6"/>
  <c r="Q26" i="6"/>
  <c r="K20" i="2"/>
  <c r="J20" i="2"/>
  <c r="J32" i="2"/>
  <c r="L32" i="2"/>
  <c r="K32" i="2"/>
  <c r="L33" i="2"/>
  <c r="K33" i="2"/>
  <c r="J33" i="2"/>
  <c r="L34" i="2"/>
  <c r="J34" i="2"/>
  <c r="K34" i="2"/>
  <c r="J35" i="2"/>
  <c r="L35" i="2"/>
  <c r="K35" i="2"/>
  <c r="L36" i="2"/>
  <c r="K36" i="2"/>
  <c r="J36" i="2"/>
  <c r="L37" i="2"/>
  <c r="J37" i="2"/>
  <c r="K37" i="2"/>
  <c r="L38" i="2"/>
  <c r="K38" i="2"/>
  <c r="J38" i="2"/>
  <c r="J39" i="2"/>
  <c r="L39" i="2"/>
  <c r="K39" i="2"/>
  <c r="I42" i="2"/>
  <c r="J40" i="2"/>
  <c r="L40" i="2"/>
  <c r="K40" i="2"/>
  <c r="I43" i="2"/>
  <c r="K41" i="2"/>
  <c r="J41" i="2"/>
  <c r="E67" i="2"/>
  <c r="E68" i="2"/>
  <c r="L72" i="2"/>
  <c r="K72" i="2"/>
  <c r="J72" i="2"/>
  <c r="L73" i="2"/>
  <c r="K73" i="2"/>
  <c r="J73" i="2"/>
  <c r="L74" i="2"/>
  <c r="K74" i="2"/>
  <c r="J74" i="2"/>
  <c r="M13" i="5"/>
  <c r="L13" i="5"/>
  <c r="K13" i="5"/>
  <c r="J13" i="5"/>
  <c r="I13" i="5"/>
  <c r="M48" i="5"/>
  <c r="L48" i="5"/>
  <c r="K48" i="5"/>
  <c r="J48" i="5"/>
  <c r="I48" i="5"/>
  <c r="K12" i="6"/>
  <c r="J12" i="6"/>
  <c r="I12" i="6"/>
  <c r="K27" i="6"/>
  <c r="J27" i="6"/>
  <c r="I27" i="6"/>
  <c r="S51" i="6"/>
  <c r="R51" i="6"/>
  <c r="Q51" i="6"/>
  <c r="L29" i="12"/>
  <c r="K29" i="12"/>
  <c r="J29" i="12"/>
  <c r="I29" i="12"/>
  <c r="J44" i="17"/>
  <c r="I44" i="17"/>
  <c r="K168" i="3"/>
  <c r="J168" i="3"/>
  <c r="L168" i="3"/>
  <c r="K172" i="3"/>
  <c r="J172" i="3"/>
  <c r="L172" i="3"/>
  <c r="H192" i="3"/>
  <c r="M27" i="5"/>
  <c r="L27" i="5"/>
  <c r="K27" i="5"/>
  <c r="J27" i="5"/>
  <c r="I27" i="5"/>
  <c r="K18" i="6"/>
  <c r="J18" i="6"/>
  <c r="I18" i="6"/>
  <c r="S42" i="6"/>
  <c r="R42" i="6"/>
  <c r="Q42" i="6"/>
  <c r="K50" i="6"/>
  <c r="J50" i="6"/>
  <c r="I50" i="6"/>
  <c r="W11" i="13"/>
  <c r="V11" i="13"/>
  <c r="U11" i="13"/>
  <c r="M126" i="15"/>
  <c r="K126" i="15"/>
  <c r="J126" i="15"/>
  <c r="L126" i="15"/>
  <c r="I126" i="15"/>
  <c r="F42" i="2"/>
  <c r="K55" i="3"/>
  <c r="J55" i="3"/>
  <c r="K47" i="2"/>
  <c r="J47" i="2"/>
  <c r="L47" i="2"/>
  <c r="K49" i="2"/>
  <c r="J49" i="2"/>
  <c r="L49" i="2"/>
  <c r="K46" i="3"/>
  <c r="J46" i="3"/>
  <c r="K54" i="3"/>
  <c r="J54" i="3"/>
  <c r="J167" i="3"/>
  <c r="L167" i="3"/>
  <c r="K167" i="3"/>
  <c r="H187" i="3"/>
  <c r="H195" i="3"/>
  <c r="M24" i="5"/>
  <c r="L24" i="5"/>
  <c r="K24" i="5"/>
  <c r="J24" i="5"/>
  <c r="I24" i="5"/>
  <c r="S12" i="6"/>
  <c r="R12" i="6"/>
  <c r="Q12" i="6"/>
  <c r="S27" i="6"/>
  <c r="R27" i="6"/>
  <c r="Q27" i="6"/>
  <c r="K35" i="6"/>
  <c r="J35" i="6"/>
  <c r="I35" i="6"/>
  <c r="K148" i="13"/>
  <c r="J148" i="13"/>
  <c r="I148" i="13"/>
  <c r="K103" i="13"/>
  <c r="J103" i="13"/>
  <c r="I103" i="13"/>
  <c r="I38" i="18"/>
  <c r="K51" i="3"/>
  <c r="J51" i="3"/>
  <c r="M8" i="5"/>
  <c r="L8" i="5"/>
  <c r="K8" i="5"/>
  <c r="J8" i="5"/>
  <c r="I8" i="5"/>
  <c r="F67" i="2"/>
  <c r="K47" i="3"/>
  <c r="J47" i="3"/>
  <c r="K48" i="2"/>
  <c r="J48" i="2"/>
  <c r="L48" i="2"/>
  <c r="M35" i="5"/>
  <c r="L35" i="5"/>
  <c r="K35" i="5"/>
  <c r="J35" i="5"/>
  <c r="I35" i="5"/>
  <c r="K11" i="6"/>
  <c r="J11" i="6"/>
  <c r="I11" i="6"/>
  <c r="K26" i="6"/>
  <c r="J26" i="6"/>
  <c r="I26" i="6"/>
  <c r="S50" i="6"/>
  <c r="R50" i="6"/>
  <c r="Q50" i="6"/>
  <c r="K138" i="13"/>
  <c r="J138" i="13"/>
  <c r="H146" i="13"/>
  <c r="I138" i="13"/>
  <c r="K15" i="15"/>
  <c r="J15" i="15"/>
  <c r="I15" i="15"/>
  <c r="M15" i="15"/>
  <c r="L15" i="15"/>
  <c r="M143" i="15"/>
  <c r="L143" i="15"/>
  <c r="K143" i="15"/>
  <c r="J143" i="15"/>
  <c r="I143" i="15"/>
  <c r="F43" i="2"/>
  <c r="K43" i="3"/>
  <c r="J43" i="3"/>
  <c r="H196" i="3"/>
  <c r="M43" i="5"/>
  <c r="L43" i="5"/>
  <c r="K43" i="5"/>
  <c r="J43" i="5"/>
  <c r="I43" i="5"/>
  <c r="K34" i="6"/>
  <c r="J34" i="6"/>
  <c r="I34" i="6"/>
  <c r="K19" i="2"/>
  <c r="J19" i="2"/>
  <c r="F68" i="2"/>
  <c r="J7" i="2"/>
  <c r="L7" i="2"/>
  <c r="K7" i="2"/>
  <c r="L8" i="2"/>
  <c r="J8" i="2"/>
  <c r="K8" i="2"/>
  <c r="J9" i="2"/>
  <c r="L9" i="2"/>
  <c r="K9" i="2"/>
  <c r="J10" i="2"/>
  <c r="L10" i="2"/>
  <c r="K10" i="2"/>
  <c r="J11" i="2"/>
  <c r="L11" i="2"/>
  <c r="K11" i="2"/>
  <c r="L12" i="2"/>
  <c r="J12" i="2"/>
  <c r="K12" i="2"/>
  <c r="J13" i="2"/>
  <c r="L13" i="2"/>
  <c r="K13" i="2"/>
  <c r="I17" i="2"/>
  <c r="J14" i="2"/>
  <c r="L14" i="2"/>
  <c r="K14" i="2"/>
  <c r="I18" i="2"/>
  <c r="J15" i="2"/>
  <c r="L15" i="2"/>
  <c r="K15" i="2"/>
  <c r="J16" i="2"/>
  <c r="K16" i="2"/>
  <c r="E42" i="2"/>
  <c r="E43" i="2"/>
  <c r="J57" i="2"/>
  <c r="L57" i="2"/>
  <c r="K57" i="2"/>
  <c r="J58" i="2"/>
  <c r="L58" i="2"/>
  <c r="K58" i="2"/>
  <c r="J59" i="2"/>
  <c r="L59" i="2"/>
  <c r="K59" i="2"/>
  <c r="L60" i="2"/>
  <c r="J60" i="2"/>
  <c r="K60" i="2"/>
  <c r="L61" i="2"/>
  <c r="K61" i="2"/>
  <c r="J61" i="2"/>
  <c r="J62" i="2"/>
  <c r="L62" i="2"/>
  <c r="K62" i="2"/>
  <c r="J63" i="2"/>
  <c r="L63" i="2"/>
  <c r="K63" i="2"/>
  <c r="I67" i="2"/>
  <c r="J64" i="2"/>
  <c r="L64" i="2"/>
  <c r="K64" i="2"/>
  <c r="J65" i="2"/>
  <c r="I68" i="2"/>
  <c r="L65" i="2"/>
  <c r="K65" i="2"/>
  <c r="J66" i="2"/>
  <c r="K66" i="2"/>
  <c r="M32" i="5"/>
  <c r="L32" i="5"/>
  <c r="K32" i="5"/>
  <c r="J32" i="5"/>
  <c r="I32" i="5"/>
  <c r="S35" i="6"/>
  <c r="R35" i="6"/>
  <c r="Q35" i="6"/>
  <c r="K43" i="6"/>
  <c r="J43" i="6"/>
  <c r="I43" i="6"/>
  <c r="L8" i="12"/>
  <c r="K8" i="12"/>
  <c r="J8" i="12"/>
  <c r="H55" i="12"/>
  <c r="I8" i="12"/>
  <c r="V50" i="12"/>
  <c r="T50" i="12"/>
  <c r="S50" i="12"/>
  <c r="K59" i="13"/>
  <c r="J59" i="13"/>
  <c r="I59" i="13"/>
  <c r="J12" i="16"/>
  <c r="I12" i="16"/>
  <c r="L6" i="12"/>
  <c r="K6" i="12"/>
  <c r="J6" i="12"/>
  <c r="H53" i="12"/>
  <c r="I6" i="12"/>
  <c r="V16" i="12"/>
  <c r="T16" i="12"/>
  <c r="S16" i="12"/>
  <c r="L27" i="12"/>
  <c r="K27" i="12"/>
  <c r="J27" i="12"/>
  <c r="I27" i="12"/>
  <c r="V32" i="12"/>
  <c r="T32" i="12"/>
  <c r="S32" i="12"/>
  <c r="L43" i="12"/>
  <c r="K43" i="12"/>
  <c r="J43" i="12"/>
  <c r="I43" i="12"/>
  <c r="V48" i="12"/>
  <c r="T48" i="12"/>
  <c r="S48" i="12"/>
  <c r="W18" i="13"/>
  <c r="V18" i="13"/>
  <c r="U18" i="13"/>
  <c r="W19" i="13"/>
  <c r="V19" i="13"/>
  <c r="U19" i="13"/>
  <c r="K52" i="13"/>
  <c r="J52" i="13"/>
  <c r="I52" i="13"/>
  <c r="K96" i="13"/>
  <c r="J96" i="13"/>
  <c r="I96" i="13"/>
  <c r="H104" i="13"/>
  <c r="K130" i="13"/>
  <c r="J130" i="13"/>
  <c r="I130" i="13"/>
  <c r="J57" i="14"/>
  <c r="I57" i="14"/>
  <c r="H65" i="14"/>
  <c r="J74" i="14"/>
  <c r="I74" i="14"/>
  <c r="J91" i="14"/>
  <c r="I91" i="14"/>
  <c r="J109" i="14"/>
  <c r="I109" i="14"/>
  <c r="J126" i="14"/>
  <c r="I126" i="14"/>
  <c r="M26" i="15"/>
  <c r="L26" i="15"/>
  <c r="J26" i="15"/>
  <c r="I26" i="15"/>
  <c r="K26" i="15"/>
  <c r="M135" i="15"/>
  <c r="K135" i="15"/>
  <c r="J135" i="15"/>
  <c r="L135" i="15"/>
  <c r="I135" i="15"/>
  <c r="V19" i="16"/>
  <c r="U19" i="16"/>
  <c r="V11" i="12"/>
  <c r="T11" i="12"/>
  <c r="S11" i="12"/>
  <c r="L25" i="12"/>
  <c r="K25" i="12"/>
  <c r="J25" i="12"/>
  <c r="I25" i="12"/>
  <c r="V30" i="12"/>
  <c r="T30" i="12"/>
  <c r="S30" i="12"/>
  <c r="L41" i="12"/>
  <c r="K41" i="12"/>
  <c r="J41" i="12"/>
  <c r="I41" i="12"/>
  <c r="V46" i="12"/>
  <c r="T46" i="12"/>
  <c r="S46" i="12"/>
  <c r="J11" i="14"/>
  <c r="I11" i="14"/>
  <c r="K53" i="15"/>
  <c r="J53" i="15"/>
  <c r="I53" i="15"/>
  <c r="M53" i="15"/>
  <c r="L53" i="15"/>
  <c r="M86" i="15"/>
  <c r="L86" i="15"/>
  <c r="J86" i="15"/>
  <c r="I86" i="15"/>
  <c r="K86" i="15"/>
  <c r="J95" i="16"/>
  <c r="I95" i="16"/>
  <c r="V13" i="12"/>
  <c r="T13" i="12"/>
  <c r="S13" i="12"/>
  <c r="L23" i="12"/>
  <c r="K23" i="12"/>
  <c r="J23" i="12"/>
  <c r="I23" i="12"/>
  <c r="V28" i="12"/>
  <c r="T28" i="12"/>
  <c r="S28" i="12"/>
  <c r="L39" i="12"/>
  <c r="K39" i="12"/>
  <c r="J39" i="12"/>
  <c r="I39" i="12"/>
  <c r="V44" i="12"/>
  <c r="T44" i="12"/>
  <c r="S44" i="12"/>
  <c r="T17" i="14"/>
  <c r="S17" i="14"/>
  <c r="J53" i="14"/>
  <c r="I53" i="14"/>
  <c r="J70" i="14"/>
  <c r="I70" i="14"/>
  <c r="J87" i="14"/>
  <c r="I87" i="14"/>
  <c r="J104" i="14"/>
  <c r="I104" i="14"/>
  <c r="M12" i="15"/>
  <c r="K12" i="15"/>
  <c r="J12" i="15"/>
  <c r="L12" i="15"/>
  <c r="I12" i="15"/>
  <c r="K61" i="15"/>
  <c r="J61" i="15"/>
  <c r="I61" i="15"/>
  <c r="M61" i="15"/>
  <c r="L61" i="15"/>
  <c r="M95" i="15"/>
  <c r="L95" i="15"/>
  <c r="J95" i="15"/>
  <c r="I95" i="15"/>
  <c r="K95" i="15"/>
  <c r="M146" i="15"/>
  <c r="L146" i="15"/>
  <c r="K146" i="15"/>
  <c r="J146" i="15"/>
  <c r="I146" i="15"/>
  <c r="V11" i="16"/>
  <c r="U11" i="16"/>
  <c r="K7" i="6"/>
  <c r="J7" i="6"/>
  <c r="I7" i="6"/>
  <c r="S7" i="6"/>
  <c r="R7" i="6"/>
  <c r="Q7" i="6"/>
  <c r="V14" i="12"/>
  <c r="T14" i="12"/>
  <c r="S14" i="12"/>
  <c r="L21" i="12"/>
  <c r="K21" i="12"/>
  <c r="J21" i="12"/>
  <c r="I21" i="12"/>
  <c r="V26" i="12"/>
  <c r="T26" i="12"/>
  <c r="S26" i="12"/>
  <c r="L37" i="12"/>
  <c r="K37" i="12"/>
  <c r="J37" i="12"/>
  <c r="I37" i="12"/>
  <c r="V42" i="12"/>
  <c r="T42" i="12"/>
  <c r="S42" i="12"/>
  <c r="K122" i="15"/>
  <c r="J122" i="15"/>
  <c r="I122" i="15"/>
  <c r="M122" i="15"/>
  <c r="L122" i="15"/>
  <c r="J9" i="5"/>
  <c r="I9" i="5"/>
  <c r="M9" i="5"/>
  <c r="L9" i="5"/>
  <c r="K9" i="5"/>
  <c r="J8" i="6"/>
  <c r="I8" i="6"/>
  <c r="K8" i="6"/>
  <c r="R8" i="6"/>
  <c r="Q8" i="6"/>
  <c r="S8" i="6"/>
  <c r="L19" i="12"/>
  <c r="K19" i="12"/>
  <c r="J19" i="12"/>
  <c r="I19" i="12"/>
  <c r="V24" i="12"/>
  <c r="T24" i="12"/>
  <c r="S24" i="12"/>
  <c r="L35" i="12"/>
  <c r="K35" i="12"/>
  <c r="J35" i="12"/>
  <c r="I35" i="12"/>
  <c r="V40" i="12"/>
  <c r="T40" i="12"/>
  <c r="S40" i="12"/>
  <c r="L51" i="12"/>
  <c r="K51" i="12"/>
  <c r="J51" i="12"/>
  <c r="I51" i="12"/>
  <c r="V56" i="12"/>
  <c r="T56" i="12"/>
  <c r="S56" i="12"/>
  <c r="J18" i="14"/>
  <c r="I18" i="14"/>
  <c r="J43" i="14"/>
  <c r="H51" i="14"/>
  <c r="I43" i="14"/>
  <c r="J48" i="14"/>
  <c r="I48" i="14"/>
  <c r="J83" i="14"/>
  <c r="I83" i="14"/>
  <c r="J100" i="14"/>
  <c r="I100" i="14"/>
  <c r="J117" i="14"/>
  <c r="I117" i="14"/>
  <c r="J134" i="14"/>
  <c r="I134" i="14"/>
  <c r="K13" i="15"/>
  <c r="J13" i="15"/>
  <c r="I13" i="15"/>
  <c r="H21" i="15"/>
  <c r="M13" i="15"/>
  <c r="L13" i="15"/>
  <c r="K130" i="15"/>
  <c r="J130" i="15"/>
  <c r="I130" i="15"/>
  <c r="M130" i="15"/>
  <c r="L130" i="15"/>
  <c r="I30" i="17"/>
  <c r="J30" i="17"/>
  <c r="L13" i="12"/>
  <c r="K13" i="12"/>
  <c r="I13" i="12"/>
  <c r="J13" i="12"/>
  <c r="L17" i="12"/>
  <c r="K17" i="12"/>
  <c r="J17" i="12"/>
  <c r="I17" i="12"/>
  <c r="V22" i="12"/>
  <c r="S22" i="12"/>
  <c r="T22" i="12"/>
  <c r="L33" i="12"/>
  <c r="K33" i="12"/>
  <c r="J33" i="12"/>
  <c r="I33" i="12"/>
  <c r="V38" i="12"/>
  <c r="S38" i="12"/>
  <c r="T38" i="12"/>
  <c r="L49" i="12"/>
  <c r="K49" i="12"/>
  <c r="J49" i="12"/>
  <c r="I49" i="12"/>
  <c r="V54" i="12"/>
  <c r="S54" i="12"/>
  <c r="T54" i="12"/>
  <c r="T19" i="14"/>
  <c r="S19" i="14"/>
  <c r="T18" i="14"/>
  <c r="S18" i="14"/>
  <c r="J44" i="14"/>
  <c r="I44" i="14"/>
  <c r="M14" i="15"/>
  <c r="K14" i="15"/>
  <c r="J14" i="15"/>
  <c r="L14" i="15"/>
  <c r="I14" i="15"/>
  <c r="M57" i="15"/>
  <c r="K57" i="15"/>
  <c r="J57" i="15"/>
  <c r="L57" i="15"/>
  <c r="I57" i="15"/>
  <c r="J81" i="17"/>
  <c r="I81" i="17"/>
  <c r="I29" i="18"/>
  <c r="L10" i="12"/>
  <c r="K10" i="12"/>
  <c r="J10" i="12"/>
  <c r="I10" i="12"/>
  <c r="L15" i="12"/>
  <c r="K15" i="12"/>
  <c r="J15" i="12"/>
  <c r="I15" i="12"/>
  <c r="V20" i="12"/>
  <c r="T20" i="12"/>
  <c r="S20" i="12"/>
  <c r="L31" i="12"/>
  <c r="K31" i="12"/>
  <c r="J31" i="12"/>
  <c r="I31" i="12"/>
  <c r="V36" i="12"/>
  <c r="T36" i="12"/>
  <c r="S36" i="12"/>
  <c r="L47" i="12"/>
  <c r="K47" i="12"/>
  <c r="J47" i="12"/>
  <c r="I47" i="12"/>
  <c r="V52" i="12"/>
  <c r="T52" i="12"/>
  <c r="S52" i="12"/>
  <c r="J61" i="14"/>
  <c r="I61" i="14"/>
  <c r="J78" i="14"/>
  <c r="I78" i="14"/>
  <c r="J96" i="14"/>
  <c r="I96" i="14"/>
  <c r="J113" i="14"/>
  <c r="I113" i="14"/>
  <c r="H121" i="14"/>
  <c r="J130" i="14"/>
  <c r="I130" i="14"/>
  <c r="M66" i="15"/>
  <c r="K66" i="15"/>
  <c r="J66" i="15"/>
  <c r="L66" i="15"/>
  <c r="I66" i="15"/>
  <c r="I30" i="18"/>
  <c r="X81" i="18"/>
  <c r="J17" i="14"/>
  <c r="I17" i="14"/>
  <c r="J42" i="14"/>
  <c r="I42" i="14"/>
  <c r="J137" i="14"/>
  <c r="I137" i="14"/>
  <c r="M10" i="15"/>
  <c r="K10" i="15"/>
  <c r="J10" i="15"/>
  <c r="L10" i="15"/>
  <c r="I10" i="15"/>
  <c r="K11" i="15"/>
  <c r="J11" i="15"/>
  <c r="I11" i="15"/>
  <c r="M11" i="15"/>
  <c r="L11" i="15"/>
  <c r="M34" i="15"/>
  <c r="L34" i="15"/>
  <c r="J34" i="15"/>
  <c r="I34" i="15"/>
  <c r="K34" i="15"/>
  <c r="K70" i="15"/>
  <c r="J70" i="15"/>
  <c r="I70" i="15"/>
  <c r="M70" i="15"/>
  <c r="L70" i="15"/>
  <c r="M74" i="15"/>
  <c r="K74" i="15"/>
  <c r="J74" i="15"/>
  <c r="L74" i="15"/>
  <c r="I74" i="15"/>
  <c r="M103" i="15"/>
  <c r="L103" i="15"/>
  <c r="J103" i="15"/>
  <c r="I103" i="15"/>
  <c r="K103" i="15"/>
  <c r="K139" i="15"/>
  <c r="J139" i="15"/>
  <c r="I139" i="15"/>
  <c r="H147" i="15"/>
  <c r="M139" i="15"/>
  <c r="L139" i="15"/>
  <c r="J131" i="17"/>
  <c r="I131" i="17"/>
  <c r="I154" i="18"/>
  <c r="Q156" i="18"/>
  <c r="Q14" i="19"/>
  <c r="P14" i="19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J86" i="14"/>
  <c r="I86" i="14"/>
  <c r="J90" i="14"/>
  <c r="I90" i="14"/>
  <c r="J95" i="14"/>
  <c r="I95" i="14"/>
  <c r="J99" i="14"/>
  <c r="I99" i="14"/>
  <c r="H107" i="14"/>
  <c r="J103" i="14"/>
  <c r="I103" i="14"/>
  <c r="J112" i="14"/>
  <c r="I112" i="14"/>
  <c r="J116" i="14"/>
  <c r="I116" i="14"/>
  <c r="J120" i="14"/>
  <c r="I120" i="14"/>
  <c r="J125" i="14"/>
  <c r="I125" i="14"/>
  <c r="J129" i="14"/>
  <c r="I129" i="14"/>
  <c r="J133" i="14"/>
  <c r="I133" i="14"/>
  <c r="K9" i="15"/>
  <c r="J9" i="15"/>
  <c r="I9" i="15"/>
  <c r="M9" i="15"/>
  <c r="L9" i="15"/>
  <c r="M43" i="15"/>
  <c r="L43" i="15"/>
  <c r="J43" i="15"/>
  <c r="I43" i="15"/>
  <c r="K43" i="15"/>
  <c r="K79" i="15"/>
  <c r="J79" i="15"/>
  <c r="I79" i="15"/>
  <c r="M79" i="15"/>
  <c r="L79" i="15"/>
  <c r="M83" i="15"/>
  <c r="K83" i="15"/>
  <c r="J83" i="15"/>
  <c r="L83" i="15"/>
  <c r="H91" i="15"/>
  <c r="I83" i="15"/>
  <c r="M112" i="15"/>
  <c r="L112" i="15"/>
  <c r="J112" i="15"/>
  <c r="I112" i="15"/>
  <c r="K112" i="15"/>
  <c r="Q144" i="18"/>
  <c r="J15" i="14"/>
  <c r="I15" i="14"/>
  <c r="H23" i="14"/>
  <c r="M23" i="15"/>
  <c r="K23" i="15"/>
  <c r="J23" i="15"/>
  <c r="L23" i="15"/>
  <c r="I23" i="15"/>
  <c r="M52" i="15"/>
  <c r="L52" i="15"/>
  <c r="J52" i="15"/>
  <c r="I52" i="15"/>
  <c r="K52" i="15"/>
  <c r="K87" i="15"/>
  <c r="J87" i="15"/>
  <c r="I87" i="15"/>
  <c r="M87" i="15"/>
  <c r="L87" i="15"/>
  <c r="M121" i="15"/>
  <c r="L121" i="15"/>
  <c r="J121" i="15"/>
  <c r="I121" i="15"/>
  <c r="K121" i="15"/>
  <c r="M160" i="15"/>
  <c r="L160" i="15"/>
  <c r="K160" i="15"/>
  <c r="J160" i="15"/>
  <c r="I160" i="15"/>
  <c r="J17" i="17"/>
  <c r="I17" i="17"/>
  <c r="J110" i="17"/>
  <c r="I110" i="17"/>
  <c r="I11" i="12"/>
  <c r="J11" i="12"/>
  <c r="L11" i="12"/>
  <c r="K11" i="12"/>
  <c r="J14" i="14"/>
  <c r="I14" i="14"/>
  <c r="J22" i="14"/>
  <c r="I22" i="14"/>
  <c r="J46" i="14"/>
  <c r="I46" i="14"/>
  <c r="J50" i="14"/>
  <c r="I50" i="14"/>
  <c r="J55" i="14"/>
  <c r="I55" i="14"/>
  <c r="J59" i="14"/>
  <c r="I59" i="14"/>
  <c r="J63" i="14"/>
  <c r="I63" i="14"/>
  <c r="J68" i="14"/>
  <c r="I68" i="14"/>
  <c r="J72" i="14"/>
  <c r="I72" i="14"/>
  <c r="J76" i="14"/>
  <c r="I76" i="14"/>
  <c r="J81" i="14"/>
  <c r="I81" i="14"/>
  <c r="J85" i="14"/>
  <c r="I85" i="14"/>
  <c r="H93" i="14"/>
  <c r="J89" i="14"/>
  <c r="I89" i="14"/>
  <c r="J98" i="14"/>
  <c r="I98" i="14"/>
  <c r="J102" i="14"/>
  <c r="I102" i="14"/>
  <c r="J106" i="14"/>
  <c r="I106" i="14"/>
  <c r="J111" i="14"/>
  <c r="I111" i="14"/>
  <c r="J115" i="14"/>
  <c r="I115" i="14"/>
  <c r="J119" i="14"/>
  <c r="I119" i="14"/>
  <c r="J124" i="14"/>
  <c r="I124" i="14"/>
  <c r="J128" i="14"/>
  <c r="I128" i="14"/>
  <c r="J132" i="14"/>
  <c r="I132" i="14"/>
  <c r="M157" i="15"/>
  <c r="L157" i="15"/>
  <c r="K157" i="15"/>
  <c r="J157" i="15"/>
  <c r="I157" i="15"/>
  <c r="M20" i="15"/>
  <c r="K20" i="15"/>
  <c r="J20" i="15"/>
  <c r="L20" i="15"/>
  <c r="I20" i="15"/>
  <c r="K27" i="15"/>
  <c r="J27" i="15"/>
  <c r="I27" i="15"/>
  <c r="M27" i="15"/>
  <c r="H35" i="15"/>
  <c r="L27" i="15"/>
  <c r="M31" i="15"/>
  <c r="K31" i="15"/>
  <c r="J31" i="15"/>
  <c r="L31" i="15"/>
  <c r="I31" i="15"/>
  <c r="M60" i="15"/>
  <c r="L60" i="15"/>
  <c r="J60" i="15"/>
  <c r="I60" i="15"/>
  <c r="K60" i="15"/>
  <c r="K96" i="15"/>
  <c r="J96" i="15"/>
  <c r="I96" i="15"/>
  <c r="M96" i="15"/>
  <c r="L96" i="15"/>
  <c r="M100" i="15"/>
  <c r="K100" i="15"/>
  <c r="J100" i="15"/>
  <c r="L100" i="15"/>
  <c r="I100" i="15"/>
  <c r="M129" i="15"/>
  <c r="L129" i="15"/>
  <c r="J129" i="15"/>
  <c r="I129" i="15"/>
  <c r="K129" i="15"/>
  <c r="V12" i="17"/>
  <c r="U12" i="17"/>
  <c r="J62" i="17"/>
  <c r="I62" i="17"/>
  <c r="I99" i="17"/>
  <c r="J99" i="17"/>
  <c r="X33" i="18"/>
  <c r="Q143" i="19"/>
  <c r="P143" i="19"/>
  <c r="I13" i="14"/>
  <c r="J13" i="14"/>
  <c r="I21" i="14"/>
  <c r="J21" i="14"/>
  <c r="Y19" i="15"/>
  <c r="X19" i="15"/>
  <c r="W19" i="15"/>
  <c r="M18" i="15"/>
  <c r="K18" i="15"/>
  <c r="J18" i="15"/>
  <c r="I18" i="15"/>
  <c r="L18" i="15"/>
  <c r="K19" i="15"/>
  <c r="J19" i="15"/>
  <c r="I19" i="15"/>
  <c r="L19" i="15"/>
  <c r="M19" i="15"/>
  <c r="M40" i="15"/>
  <c r="K40" i="15"/>
  <c r="J40" i="15"/>
  <c r="I40" i="15"/>
  <c r="L40" i="15"/>
  <c r="M69" i="15"/>
  <c r="L69" i="15"/>
  <c r="J69" i="15"/>
  <c r="I69" i="15"/>
  <c r="H77" i="15"/>
  <c r="K69" i="15"/>
  <c r="K104" i="15"/>
  <c r="J104" i="15"/>
  <c r="I104" i="15"/>
  <c r="L104" i="15"/>
  <c r="M104" i="15"/>
  <c r="M109" i="15"/>
  <c r="K109" i="15"/>
  <c r="J109" i="15"/>
  <c r="I109" i="15"/>
  <c r="L109" i="15"/>
  <c r="M138" i="15"/>
  <c r="L138" i="15"/>
  <c r="J138" i="15"/>
  <c r="I138" i="15"/>
  <c r="K138" i="15"/>
  <c r="M152" i="15"/>
  <c r="L152" i="15"/>
  <c r="K152" i="15"/>
  <c r="J152" i="15"/>
  <c r="I152" i="15"/>
  <c r="J113" i="17"/>
  <c r="I113" i="17"/>
  <c r="J150" i="17"/>
  <c r="H149" i="17"/>
  <c r="I150" i="17"/>
  <c r="Q46" i="18"/>
  <c r="J12" i="14"/>
  <c r="I12" i="14"/>
  <c r="J20" i="14"/>
  <c r="I20" i="14"/>
  <c r="J45" i="14"/>
  <c r="I45" i="14"/>
  <c r="J49" i="14"/>
  <c r="I49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J114" i="14"/>
  <c r="I114" i="14"/>
  <c r="J118" i="14"/>
  <c r="I118" i="14"/>
  <c r="J123" i="14"/>
  <c r="I123" i="14"/>
  <c r="J127" i="14"/>
  <c r="I127" i="14"/>
  <c r="H135" i="14"/>
  <c r="J131" i="14"/>
  <c r="I131" i="14"/>
  <c r="M16" i="15"/>
  <c r="K16" i="15"/>
  <c r="J16" i="15"/>
  <c r="L16" i="15"/>
  <c r="I16" i="15"/>
  <c r="K17" i="15"/>
  <c r="J17" i="15"/>
  <c r="I17" i="15"/>
  <c r="M17" i="15"/>
  <c r="L17" i="15"/>
  <c r="K44" i="15"/>
  <c r="J44" i="15"/>
  <c r="I44" i="15"/>
  <c r="M44" i="15"/>
  <c r="L44" i="15"/>
  <c r="M48" i="15"/>
  <c r="K48" i="15"/>
  <c r="J48" i="15"/>
  <c r="L48" i="15"/>
  <c r="I48" i="15"/>
  <c r="K113" i="15"/>
  <c r="J113" i="15"/>
  <c r="I113" i="15"/>
  <c r="M113" i="15"/>
  <c r="L113" i="15"/>
  <c r="M117" i="15"/>
  <c r="K117" i="15"/>
  <c r="J117" i="15"/>
  <c r="L117" i="15"/>
  <c r="I117" i="15"/>
  <c r="M155" i="15"/>
  <c r="L155" i="15"/>
  <c r="K155" i="15"/>
  <c r="J155" i="15"/>
  <c r="I155" i="15"/>
  <c r="J41" i="17"/>
  <c r="I41" i="17"/>
  <c r="H49" i="17"/>
  <c r="X19" i="18"/>
  <c r="Q99" i="18"/>
  <c r="U13" i="17"/>
  <c r="T21" i="17"/>
  <c r="V13" i="17"/>
  <c r="V18" i="17"/>
  <c r="U18" i="17"/>
  <c r="J20" i="17"/>
  <c r="I20" i="17"/>
  <c r="J55" i="17"/>
  <c r="H63" i="17"/>
  <c r="I55" i="17"/>
  <c r="I73" i="17"/>
  <c r="J73" i="17"/>
  <c r="J84" i="17"/>
  <c r="I84" i="17"/>
  <c r="J87" i="17"/>
  <c r="I87" i="17"/>
  <c r="J124" i="17"/>
  <c r="I124" i="17"/>
  <c r="I142" i="17"/>
  <c r="J142" i="17"/>
  <c r="Q12" i="18"/>
  <c r="P20" i="18"/>
  <c r="Q13" i="18"/>
  <c r="J17" i="18"/>
  <c r="I17" i="18"/>
  <c r="R26" i="18"/>
  <c r="Q26" i="18"/>
  <c r="P34" i="18"/>
  <c r="X46" i="18"/>
  <c r="J56" i="18"/>
  <c r="I56" i="18"/>
  <c r="P64" i="18"/>
  <c r="Q65" i="18"/>
  <c r="X72" i="18"/>
  <c r="I82" i="18"/>
  <c r="H90" i="18"/>
  <c r="I129" i="18"/>
  <c r="I157" i="18"/>
  <c r="I143" i="21"/>
  <c r="H143" i="21"/>
  <c r="J29" i="17"/>
  <c r="I29" i="17"/>
  <c r="I47" i="17"/>
  <c r="J47" i="17"/>
  <c r="J58" i="17"/>
  <c r="I58" i="17"/>
  <c r="J61" i="17"/>
  <c r="I61" i="17"/>
  <c r="J80" i="17"/>
  <c r="H79" i="17"/>
  <c r="I80" i="17"/>
  <c r="J98" i="17"/>
  <c r="I98" i="17"/>
  <c r="I116" i="17"/>
  <c r="J116" i="17"/>
  <c r="J127" i="17"/>
  <c r="I127" i="17"/>
  <c r="J130" i="17"/>
  <c r="I130" i="17"/>
  <c r="Q38" i="18"/>
  <c r="X54" i="18"/>
  <c r="W62" i="18"/>
  <c r="J73" i="18"/>
  <c r="I73" i="18"/>
  <c r="R82" i="18"/>
  <c r="Q82" i="18"/>
  <c r="P90" i="18"/>
  <c r="X113" i="18"/>
  <c r="Y11" i="19"/>
  <c r="X11" i="19"/>
  <c r="J13" i="17"/>
  <c r="H21" i="17"/>
  <c r="I13" i="17"/>
  <c r="J32" i="17"/>
  <c r="I32" i="17"/>
  <c r="J54" i="17"/>
  <c r="I54" i="17"/>
  <c r="J72" i="17"/>
  <c r="I72" i="17"/>
  <c r="I90" i="17"/>
  <c r="J90" i="17"/>
  <c r="J101" i="17"/>
  <c r="I101" i="17"/>
  <c r="J104" i="17"/>
  <c r="I104" i="17"/>
  <c r="J123" i="17"/>
  <c r="I123" i="17"/>
  <c r="J141" i="17"/>
  <c r="I141" i="17"/>
  <c r="J157" i="17"/>
  <c r="I157" i="17"/>
  <c r="X11" i="18"/>
  <c r="X12" i="18"/>
  <c r="W20" i="18"/>
  <c r="X25" i="18"/>
  <c r="R29" i="18"/>
  <c r="Q29" i="18"/>
  <c r="Q30" i="18"/>
  <c r="X38" i="18"/>
  <c r="I47" i="18"/>
  <c r="R56" i="18"/>
  <c r="Q56" i="18"/>
  <c r="Q73" i="18"/>
  <c r="Q110" i="18"/>
  <c r="P118" i="18"/>
  <c r="P146" i="18"/>
  <c r="R138" i="18"/>
  <c r="Q138" i="18"/>
  <c r="Y15" i="19"/>
  <c r="X15" i="19"/>
  <c r="Q138" i="19"/>
  <c r="P138" i="19"/>
  <c r="K156" i="15"/>
  <c r="J156" i="15"/>
  <c r="I156" i="15"/>
  <c r="M156" i="15"/>
  <c r="L156" i="15"/>
  <c r="V14" i="17"/>
  <c r="U14" i="17"/>
  <c r="J16" i="17"/>
  <c r="I16" i="17"/>
  <c r="J28" i="17"/>
  <c r="I28" i="17"/>
  <c r="J46" i="17"/>
  <c r="I46" i="17"/>
  <c r="J75" i="17"/>
  <c r="I75" i="17"/>
  <c r="J97" i="17"/>
  <c r="I97" i="17"/>
  <c r="H105" i="17"/>
  <c r="J115" i="17"/>
  <c r="I115" i="17"/>
  <c r="J144" i="17"/>
  <c r="I144" i="17"/>
  <c r="J9" i="18"/>
  <c r="I9" i="18"/>
  <c r="H8" i="18"/>
  <c r="J38" i="18" s="1"/>
  <c r="R17" i="18"/>
  <c r="Q17" i="18"/>
  <c r="X45" i="18"/>
  <c r="I55" i="18"/>
  <c r="J123" i="18"/>
  <c r="I123" i="18"/>
  <c r="X126" i="18"/>
  <c r="X154" i="18"/>
  <c r="L110" i="22"/>
  <c r="K110" i="22"/>
  <c r="J110" i="22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56" i="17"/>
  <c r="I156" i="17"/>
  <c r="I39" i="17"/>
  <c r="J39" i="17"/>
  <c r="J53" i="17"/>
  <c r="I53" i="17"/>
  <c r="J71" i="17"/>
  <c r="I71" i="17"/>
  <c r="J89" i="17"/>
  <c r="I89" i="17"/>
  <c r="I108" i="17"/>
  <c r="H107" i="17"/>
  <c r="J108" i="17"/>
  <c r="J118" i="17"/>
  <c r="I118" i="17"/>
  <c r="H121" i="17"/>
  <c r="J122" i="17"/>
  <c r="I122" i="17"/>
  <c r="J140" i="17"/>
  <c r="I140" i="17"/>
  <c r="X28" i="18"/>
  <c r="X29" i="18"/>
  <c r="J39" i="18"/>
  <c r="I39" i="18"/>
  <c r="Q47" i="18"/>
  <c r="X107" i="18"/>
  <c r="W106" i="18"/>
  <c r="I160" i="19"/>
  <c r="H160" i="19"/>
  <c r="I13" i="19"/>
  <c r="H13" i="19"/>
  <c r="G21" i="19"/>
  <c r="J13" i="19"/>
  <c r="I32" i="21"/>
  <c r="H32" i="21"/>
  <c r="J24" i="17"/>
  <c r="I24" i="17"/>
  <c r="H23" i="17"/>
  <c r="I27" i="17"/>
  <c r="H35" i="17"/>
  <c r="J27" i="17"/>
  <c r="I45" i="17"/>
  <c r="J45" i="17"/>
  <c r="I82" i="17"/>
  <c r="J82" i="17"/>
  <c r="I96" i="17"/>
  <c r="J96" i="17"/>
  <c r="I114" i="17"/>
  <c r="J114" i="17"/>
  <c r="J132" i="17"/>
  <c r="I132" i="17"/>
  <c r="I151" i="17"/>
  <c r="J151" i="17"/>
  <c r="J153" i="17"/>
  <c r="I153" i="17"/>
  <c r="H161" i="17"/>
  <c r="J12" i="18"/>
  <c r="I12" i="18"/>
  <c r="H20" i="18"/>
  <c r="J13" i="18"/>
  <c r="I13" i="18"/>
  <c r="X16" i="18"/>
  <c r="J26" i="18"/>
  <c r="I26" i="18"/>
  <c r="H34" i="18"/>
  <c r="X37" i="18"/>
  <c r="W36" i="18"/>
  <c r="J46" i="18"/>
  <c r="I46" i="18"/>
  <c r="R55" i="18"/>
  <c r="Q55" i="18"/>
  <c r="X98" i="18"/>
  <c r="R131" i="18"/>
  <c r="Q131" i="18"/>
  <c r="J136" i="18"/>
  <c r="I136" i="18"/>
  <c r="I17" i="19"/>
  <c r="H17" i="19"/>
  <c r="J12" i="17"/>
  <c r="I12" i="17"/>
  <c r="J38" i="17"/>
  <c r="H37" i="17"/>
  <c r="I38" i="17"/>
  <c r="I56" i="17"/>
  <c r="J56" i="17"/>
  <c r="J67" i="17"/>
  <c r="I67" i="17"/>
  <c r="J70" i="17"/>
  <c r="I70" i="17"/>
  <c r="J88" i="17"/>
  <c r="I88" i="17"/>
  <c r="I125" i="17"/>
  <c r="H133" i="17"/>
  <c r="J125" i="17"/>
  <c r="J136" i="17"/>
  <c r="I136" i="17"/>
  <c r="H135" i="17"/>
  <c r="H147" i="17"/>
  <c r="J139" i="17"/>
  <c r="I139" i="17"/>
  <c r="J158" i="17"/>
  <c r="I158" i="17"/>
  <c r="X143" i="18"/>
  <c r="Q9" i="18"/>
  <c r="P8" i="18"/>
  <c r="R46" i="18" s="1"/>
  <c r="Q39" i="18"/>
  <c r="X55" i="18"/>
  <c r="J65" i="18"/>
  <c r="H64" i="18"/>
  <c r="I65" i="18"/>
  <c r="X89" i="18"/>
  <c r="J99" i="18"/>
  <c r="I99" i="18"/>
  <c r="Q10" i="19"/>
  <c r="P10" i="19"/>
  <c r="O9" i="19"/>
  <c r="R138" i="19" s="1"/>
  <c r="R10" i="19"/>
  <c r="X71" i="18"/>
  <c r="J72" i="18"/>
  <c r="I72" i="18"/>
  <c r="Q72" i="18"/>
  <c r="X80" i="18"/>
  <c r="J81" i="18"/>
  <c r="I81" i="18"/>
  <c r="R81" i="18"/>
  <c r="Q81" i="18"/>
  <c r="X88" i="18"/>
  <c r="J89" i="18"/>
  <c r="I89" i="18"/>
  <c r="R89" i="18"/>
  <c r="Q89" i="18"/>
  <c r="X97" i="18"/>
  <c r="J98" i="18"/>
  <c r="I98" i="18"/>
  <c r="Q98" i="18"/>
  <c r="J107" i="18"/>
  <c r="I107" i="18"/>
  <c r="H106" i="18"/>
  <c r="R107" i="18"/>
  <c r="Q107" i="18"/>
  <c r="P106" i="18"/>
  <c r="X10" i="18"/>
  <c r="I11" i="18"/>
  <c r="J11" i="18"/>
  <c r="Q11" i="18"/>
  <c r="R11" i="18"/>
  <c r="X18" i="18"/>
  <c r="I19" i="18"/>
  <c r="J19" i="18"/>
  <c r="Q19" i="18"/>
  <c r="X27" i="18"/>
  <c r="I28" i="18"/>
  <c r="J28" i="18"/>
  <c r="Q28" i="18"/>
  <c r="R28" i="18"/>
  <c r="J37" i="18"/>
  <c r="I37" i="18"/>
  <c r="H36" i="18"/>
  <c r="R37" i="18"/>
  <c r="Q37" i="18"/>
  <c r="P36" i="18"/>
  <c r="I10" i="19"/>
  <c r="H10" i="19"/>
  <c r="J10" i="19"/>
  <c r="G9" i="19"/>
  <c r="J160" i="19" s="1"/>
  <c r="I14" i="19"/>
  <c r="H14" i="19"/>
  <c r="I19" i="19"/>
  <c r="H19" i="19"/>
  <c r="J19" i="19"/>
  <c r="I24" i="19"/>
  <c r="H24" i="19"/>
  <c r="G23" i="19"/>
  <c r="J24" i="19"/>
  <c r="I26" i="19"/>
  <c r="H26" i="19"/>
  <c r="J26" i="19"/>
  <c r="I28" i="19"/>
  <c r="H28" i="19"/>
  <c r="J28" i="19"/>
  <c r="I30" i="19"/>
  <c r="H30" i="19"/>
  <c r="J30" i="19"/>
  <c r="I32" i="19"/>
  <c r="H32" i="19"/>
  <c r="J32" i="19"/>
  <c r="I34" i="19"/>
  <c r="H34" i="19"/>
  <c r="J34" i="19"/>
  <c r="I39" i="19"/>
  <c r="H39" i="19"/>
  <c r="J39" i="19"/>
  <c r="I41" i="19"/>
  <c r="H41" i="19"/>
  <c r="G49" i="19"/>
  <c r="J41" i="19"/>
  <c r="I43" i="19"/>
  <c r="H43" i="19"/>
  <c r="J43" i="19"/>
  <c r="I45" i="19"/>
  <c r="H45" i="19"/>
  <c r="J45" i="19"/>
  <c r="I47" i="19"/>
  <c r="H47" i="19"/>
  <c r="J47" i="19"/>
  <c r="I117" i="21"/>
  <c r="H117" i="21"/>
  <c r="R10" i="21"/>
  <c r="Q10" i="21"/>
  <c r="X42" i="18"/>
  <c r="J43" i="18"/>
  <c r="I43" i="18"/>
  <c r="R43" i="18"/>
  <c r="Q43" i="18"/>
  <c r="X51" i="18"/>
  <c r="W50" i="18"/>
  <c r="J52" i="18"/>
  <c r="I52" i="18"/>
  <c r="R52" i="18"/>
  <c r="Q52" i="18"/>
  <c r="X59" i="18"/>
  <c r="J60" i="18"/>
  <c r="I60" i="18"/>
  <c r="R60" i="18"/>
  <c r="Q60" i="18"/>
  <c r="X68" i="18"/>
  <c r="W76" i="18"/>
  <c r="J69" i="18"/>
  <c r="I69" i="18"/>
  <c r="R69" i="18"/>
  <c r="Q69" i="18"/>
  <c r="I11" i="19"/>
  <c r="H11" i="19"/>
  <c r="J11" i="19"/>
  <c r="Y13" i="19"/>
  <c r="X13" i="19"/>
  <c r="W21" i="19"/>
  <c r="I15" i="19"/>
  <c r="H15" i="19"/>
  <c r="J15" i="19"/>
  <c r="J144" i="19"/>
  <c r="I144" i="19"/>
  <c r="H144" i="19"/>
  <c r="J152" i="19"/>
  <c r="I152" i="19"/>
  <c r="H152" i="19"/>
  <c r="I10" i="21"/>
  <c r="H10" i="21"/>
  <c r="I48" i="21"/>
  <c r="H48" i="21"/>
  <c r="I101" i="21"/>
  <c r="H101" i="21"/>
  <c r="L10" i="22"/>
  <c r="K10" i="22"/>
  <c r="J10" i="22"/>
  <c r="X13" i="18"/>
  <c r="I14" i="18"/>
  <c r="J14" i="18"/>
  <c r="R14" i="18"/>
  <c r="Q14" i="18"/>
  <c r="J23" i="18"/>
  <c r="I23" i="18"/>
  <c r="H22" i="18"/>
  <c r="Q23" i="18"/>
  <c r="P22" i="18"/>
  <c r="R23" i="18"/>
  <c r="X30" i="18"/>
  <c r="J31" i="18"/>
  <c r="I31" i="18"/>
  <c r="R31" i="18"/>
  <c r="Q31" i="18"/>
  <c r="K37" i="22"/>
  <c r="L37" i="22"/>
  <c r="J37" i="22"/>
  <c r="I15" i="21"/>
  <c r="H15" i="21"/>
  <c r="I39" i="21"/>
  <c r="H39" i="21"/>
  <c r="I75" i="21"/>
  <c r="H75" i="21"/>
  <c r="I91" i="21"/>
  <c r="H91" i="21"/>
  <c r="I108" i="21"/>
  <c r="H108" i="21"/>
  <c r="I144" i="21"/>
  <c r="H144" i="21"/>
  <c r="X20" i="22"/>
  <c r="W20" i="22"/>
  <c r="V20" i="22"/>
  <c r="L149" i="22"/>
  <c r="K149" i="22"/>
  <c r="J149" i="22"/>
  <c r="I18" i="21"/>
  <c r="H18" i="21"/>
  <c r="I49" i="21"/>
  <c r="H49" i="21"/>
  <c r="I66" i="21"/>
  <c r="H66" i="21"/>
  <c r="I82" i="21"/>
  <c r="H82" i="21"/>
  <c r="I118" i="21"/>
  <c r="H118" i="21"/>
  <c r="X15" i="22"/>
  <c r="W15" i="22"/>
  <c r="V15" i="22"/>
  <c r="K45" i="22"/>
  <c r="L45" i="22"/>
  <c r="J45" i="22"/>
  <c r="L75" i="22"/>
  <c r="K75" i="22"/>
  <c r="J75" i="22"/>
  <c r="I24" i="21"/>
  <c r="H24" i="21"/>
  <c r="I40" i="21"/>
  <c r="H40" i="21"/>
  <c r="I56" i="21"/>
  <c r="H56" i="21"/>
  <c r="G64" i="21"/>
  <c r="I109" i="21"/>
  <c r="H109" i="21"/>
  <c r="I136" i="21"/>
  <c r="H136" i="21"/>
  <c r="X12" i="22"/>
  <c r="W12" i="22"/>
  <c r="V12" i="22"/>
  <c r="L114" i="22"/>
  <c r="K114" i="22"/>
  <c r="J114" i="22"/>
  <c r="I11" i="21"/>
  <c r="H11" i="21"/>
  <c r="I30" i="21"/>
  <c r="H30" i="21"/>
  <c r="I67" i="21"/>
  <c r="H67" i="21"/>
  <c r="I83" i="21"/>
  <c r="H83" i="21"/>
  <c r="I99" i="21"/>
  <c r="H99" i="21"/>
  <c r="I126" i="21"/>
  <c r="H126" i="21"/>
  <c r="G134" i="21"/>
  <c r="I160" i="21"/>
  <c r="H160" i="21"/>
  <c r="K54" i="22"/>
  <c r="L54" i="22"/>
  <c r="J54" i="22"/>
  <c r="I14" i="21"/>
  <c r="H14" i="21"/>
  <c r="G22" i="21"/>
  <c r="I41" i="21"/>
  <c r="H41" i="21"/>
  <c r="I57" i="21"/>
  <c r="H57" i="21"/>
  <c r="I73" i="21"/>
  <c r="H73" i="21"/>
  <c r="I110" i="21"/>
  <c r="H110" i="21"/>
  <c r="I127" i="21"/>
  <c r="H127" i="21"/>
  <c r="I161" i="21"/>
  <c r="H161" i="21"/>
  <c r="L80" i="22"/>
  <c r="K80" i="22"/>
  <c r="J80" i="22"/>
  <c r="H19" i="21"/>
  <c r="I19" i="21"/>
  <c r="I31" i="21"/>
  <c r="H31" i="21"/>
  <c r="I47" i="21"/>
  <c r="H47" i="21"/>
  <c r="H84" i="21"/>
  <c r="G92" i="21"/>
  <c r="I84" i="21"/>
  <c r="I100" i="21"/>
  <c r="H100" i="21"/>
  <c r="I116" i="21"/>
  <c r="H116" i="21"/>
  <c r="I152" i="21"/>
  <c r="H152" i="21"/>
  <c r="L18" i="22"/>
  <c r="K18" i="22"/>
  <c r="J18" i="22"/>
  <c r="L25" i="22"/>
  <c r="K25" i="22"/>
  <c r="J25" i="22"/>
  <c r="K62" i="22"/>
  <c r="L62" i="22"/>
  <c r="J62" i="22"/>
  <c r="L144" i="22"/>
  <c r="K144" i="22"/>
  <c r="J144" i="22"/>
  <c r="G162" i="21"/>
  <c r="I154" i="21"/>
  <c r="H154" i="21"/>
  <c r="I58" i="21"/>
  <c r="H58" i="21"/>
  <c r="I74" i="21"/>
  <c r="H74" i="21"/>
  <c r="I90" i="21"/>
  <c r="H90" i="21"/>
  <c r="I153" i="21"/>
  <c r="H153" i="21"/>
  <c r="X17" i="22"/>
  <c r="W17" i="22"/>
  <c r="V17" i="22"/>
  <c r="L15" i="22"/>
  <c r="K15" i="22"/>
  <c r="J15" i="22"/>
  <c r="K32" i="26"/>
  <c r="J32" i="26"/>
  <c r="I32" i="26"/>
  <c r="K66" i="26"/>
  <c r="J66" i="26"/>
  <c r="I66" i="26"/>
  <c r="K159" i="26"/>
  <c r="J159" i="26"/>
  <c r="I159" i="26"/>
  <c r="I125" i="21"/>
  <c r="H125" i="21"/>
  <c r="I133" i="21"/>
  <c r="H133" i="21"/>
  <c r="I142" i="21"/>
  <c r="H142" i="21"/>
  <c r="I151" i="21"/>
  <c r="H151" i="21"/>
  <c r="X10" i="22"/>
  <c r="W10" i="22"/>
  <c r="V10" i="22"/>
  <c r="X18" i="22"/>
  <c r="W18" i="22"/>
  <c r="V18" i="22"/>
  <c r="K29" i="27"/>
  <c r="J29" i="27"/>
  <c r="I29" i="27"/>
  <c r="K31" i="26"/>
  <c r="J31" i="26"/>
  <c r="I31" i="26"/>
  <c r="K58" i="26"/>
  <c r="J58" i="26"/>
  <c r="I58" i="26"/>
  <c r="K55" i="27"/>
  <c r="J55" i="27"/>
  <c r="I55" i="27"/>
  <c r="K98" i="27"/>
  <c r="J98" i="27"/>
  <c r="I98" i="27"/>
  <c r="K56" i="26"/>
  <c r="J56" i="26"/>
  <c r="I56" i="26"/>
  <c r="K99" i="26"/>
  <c r="I99" i="26"/>
  <c r="J99" i="26"/>
  <c r="H132" i="27"/>
  <c r="K124" i="27"/>
  <c r="J124" i="27"/>
  <c r="I124" i="27"/>
  <c r="J143" i="27"/>
  <c r="I143" i="27"/>
  <c r="K143" i="27"/>
  <c r="K89" i="27"/>
  <c r="J89" i="27"/>
  <c r="I89" i="27"/>
  <c r="K38" i="27"/>
  <c r="J38" i="27"/>
  <c r="I38" i="27"/>
  <c r="K107" i="27"/>
  <c r="J107" i="27"/>
  <c r="I107" i="27"/>
  <c r="K46" i="27"/>
  <c r="J46" i="27"/>
  <c r="I46" i="27"/>
  <c r="K115" i="27"/>
  <c r="J115" i="27"/>
  <c r="I115" i="27"/>
  <c r="K64" i="27"/>
  <c r="J64" i="27"/>
  <c r="I64" i="27"/>
  <c r="K145" i="28"/>
  <c r="I145" i="28"/>
  <c r="M145" i="28"/>
  <c r="J145" i="28"/>
  <c r="L145" i="28"/>
  <c r="K72" i="27"/>
  <c r="J72" i="27"/>
  <c r="I72" i="27"/>
  <c r="K12" i="27"/>
  <c r="J12" i="27"/>
  <c r="I12" i="27"/>
  <c r="H20" i="27"/>
  <c r="K81" i="27"/>
  <c r="J81" i="27"/>
  <c r="I81" i="27"/>
  <c r="L124" i="28"/>
  <c r="J124" i="28"/>
  <c r="I124" i="28"/>
  <c r="K124" i="28"/>
  <c r="H132" i="28"/>
  <c r="M124" i="28"/>
  <c r="L36" i="28"/>
  <c r="J36" i="28"/>
  <c r="I36" i="28"/>
  <c r="M36" i="28"/>
  <c r="K36" i="28"/>
  <c r="K13" i="27"/>
  <c r="J13" i="27"/>
  <c r="I13" i="27"/>
  <c r="K22" i="27"/>
  <c r="J22" i="27"/>
  <c r="I22" i="27"/>
  <c r="K30" i="27"/>
  <c r="J30" i="27"/>
  <c r="I30" i="27"/>
  <c r="K39" i="27"/>
  <c r="J39" i="27"/>
  <c r="I39" i="27"/>
  <c r="K47" i="27"/>
  <c r="J47" i="27"/>
  <c r="I47" i="27"/>
  <c r="J9" i="28"/>
  <c r="I9" i="28"/>
  <c r="M9" i="28"/>
  <c r="L9" i="28"/>
  <c r="K9" i="28"/>
  <c r="L11" i="28"/>
  <c r="K11" i="28"/>
  <c r="I11" i="28"/>
  <c r="M11" i="28"/>
  <c r="J11" i="28"/>
  <c r="L44" i="28"/>
  <c r="J44" i="28"/>
  <c r="I44" i="28"/>
  <c r="M44" i="28"/>
  <c r="K44" i="28"/>
  <c r="M111" i="28"/>
  <c r="L111" i="28"/>
  <c r="J111" i="28"/>
  <c r="K111" i="28"/>
  <c r="I111" i="28"/>
  <c r="K14" i="27"/>
  <c r="J14" i="27"/>
  <c r="I14" i="27"/>
  <c r="K23" i="27"/>
  <c r="J23" i="27"/>
  <c r="I23" i="27"/>
  <c r="K31" i="27"/>
  <c r="J31" i="27"/>
  <c r="I31" i="27"/>
  <c r="K40" i="27"/>
  <c r="J40" i="27"/>
  <c r="I40" i="27"/>
  <c r="H48" i="27"/>
  <c r="K57" i="27"/>
  <c r="J57" i="27"/>
  <c r="I57" i="27"/>
  <c r="K66" i="27"/>
  <c r="J66" i="27"/>
  <c r="I66" i="27"/>
  <c r="K74" i="27"/>
  <c r="J74" i="27"/>
  <c r="I74" i="27"/>
  <c r="J17" i="28"/>
  <c r="I17" i="28"/>
  <c r="M17" i="28"/>
  <c r="L17" i="28"/>
  <c r="K17" i="28"/>
  <c r="L19" i="28"/>
  <c r="K19" i="28"/>
  <c r="I19" i="28"/>
  <c r="M19" i="28"/>
  <c r="J19" i="28"/>
  <c r="L106" i="28"/>
  <c r="K106" i="28"/>
  <c r="I106" i="28"/>
  <c r="M106" i="28"/>
  <c r="J106" i="28"/>
  <c r="M148" i="28"/>
  <c r="K148" i="28"/>
  <c r="L148" i="28"/>
  <c r="I148" i="28"/>
  <c r="J148" i="28"/>
  <c r="J26" i="28"/>
  <c r="I26" i="28"/>
  <c r="M26" i="28"/>
  <c r="L26" i="28"/>
  <c r="H34" i="28"/>
  <c r="K26" i="28"/>
  <c r="L28" i="28"/>
  <c r="K28" i="28"/>
  <c r="I28" i="28"/>
  <c r="M28" i="28"/>
  <c r="J28" i="28"/>
  <c r="M59" i="28"/>
  <c r="L59" i="28"/>
  <c r="K59" i="28"/>
  <c r="J59" i="28"/>
  <c r="I59" i="28"/>
  <c r="M94" i="28"/>
  <c r="L94" i="28"/>
  <c r="J94" i="28"/>
  <c r="K94" i="28"/>
  <c r="I94" i="28"/>
  <c r="L37" i="28"/>
  <c r="K37" i="28"/>
  <c r="I37" i="28"/>
  <c r="M37" i="28"/>
  <c r="J37" i="28"/>
  <c r="I70" i="28"/>
  <c r="K70" i="28"/>
  <c r="J70" i="28"/>
  <c r="M70" i="28"/>
  <c r="L70" i="28"/>
  <c r="L88" i="28"/>
  <c r="K88" i="28"/>
  <c r="I88" i="28"/>
  <c r="M88" i="28"/>
  <c r="J88" i="28"/>
  <c r="M150" i="28"/>
  <c r="L150" i="28"/>
  <c r="K150" i="28"/>
  <c r="I150" i="28"/>
  <c r="J150" i="28"/>
  <c r="L159" i="28"/>
  <c r="K159" i="28"/>
  <c r="J159" i="28"/>
  <c r="I159" i="28"/>
  <c r="M159" i="28"/>
  <c r="J9" i="27"/>
  <c r="I9" i="27"/>
  <c r="K9" i="27"/>
  <c r="J17" i="27"/>
  <c r="I17" i="27"/>
  <c r="K17" i="27"/>
  <c r="L10" i="28"/>
  <c r="J10" i="28"/>
  <c r="I10" i="28"/>
  <c r="M10" i="28"/>
  <c r="K10" i="28"/>
  <c r="J43" i="28"/>
  <c r="I43" i="28"/>
  <c r="M43" i="28"/>
  <c r="L43" i="28"/>
  <c r="K43" i="28"/>
  <c r="L45" i="28"/>
  <c r="K45" i="28"/>
  <c r="I45" i="28"/>
  <c r="M45" i="28"/>
  <c r="J45" i="28"/>
  <c r="L60" i="28"/>
  <c r="J60" i="28"/>
  <c r="I60" i="28"/>
  <c r="M60" i="28"/>
  <c r="K60" i="28"/>
  <c r="L18" i="28"/>
  <c r="J18" i="28"/>
  <c r="I18" i="28"/>
  <c r="K18" i="28"/>
  <c r="M18" i="28"/>
  <c r="J52" i="28"/>
  <c r="I52" i="28"/>
  <c r="M52" i="28"/>
  <c r="L52" i="28"/>
  <c r="K52" i="28"/>
  <c r="L27" i="28"/>
  <c r="J27" i="28"/>
  <c r="I27" i="28"/>
  <c r="M27" i="28"/>
  <c r="K27" i="28"/>
  <c r="L144" i="28"/>
  <c r="M144" i="28"/>
  <c r="J144" i="28"/>
  <c r="K144" i="28"/>
  <c r="I144" i="28"/>
  <c r="M57" i="28"/>
  <c r="K57" i="28"/>
  <c r="J57" i="28"/>
  <c r="I57" i="28"/>
  <c r="L57" i="28"/>
  <c r="J31" i="31"/>
  <c r="L251" i="30"/>
  <c r="H252" i="30"/>
  <c r="L253" i="30"/>
  <c r="H254" i="30"/>
  <c r="F255" i="30"/>
  <c r="L256" i="30"/>
  <c r="J257" i="30"/>
  <c r="H258" i="30"/>
  <c r="F259" i="30"/>
  <c r="L260" i="30"/>
  <c r="J261" i="30"/>
  <c r="H262" i="30"/>
  <c r="F263" i="30"/>
  <c r="L273" i="30"/>
  <c r="H274" i="30"/>
  <c r="L275" i="30"/>
  <c r="H276" i="30"/>
  <c r="F277" i="30"/>
  <c r="L278" i="30"/>
  <c r="J279" i="30"/>
  <c r="L10" i="31"/>
  <c r="N11" i="31"/>
  <c r="J15" i="31"/>
  <c r="L16" i="31"/>
  <c r="F18" i="31"/>
  <c r="J106" i="31"/>
  <c r="H37" i="31"/>
  <c r="J41" i="31"/>
  <c r="J43" i="31"/>
  <c r="J75" i="31"/>
  <c r="L83" i="31"/>
  <c r="L87" i="31"/>
  <c r="L283" i="30"/>
  <c r="N9" i="31"/>
  <c r="N10" i="31"/>
  <c r="F13" i="31"/>
  <c r="H14" i="31"/>
  <c r="L15" i="31"/>
  <c r="L19" i="31"/>
  <c r="F21" i="31"/>
  <c r="L33" i="31"/>
  <c r="J35" i="31"/>
  <c r="L43" i="31"/>
  <c r="F54" i="31"/>
  <c r="L79" i="31"/>
  <c r="L104" i="31"/>
  <c r="H259" i="30"/>
  <c r="F260" i="30"/>
  <c r="L261" i="30"/>
  <c r="J262" i="30"/>
  <c r="H263" i="30"/>
  <c r="F273" i="30"/>
  <c r="N273" i="30"/>
  <c r="J274" i="30"/>
  <c r="F275" i="30"/>
  <c r="N275" i="30"/>
  <c r="J276" i="30"/>
  <c r="H277" i="30"/>
  <c r="F278" i="30"/>
  <c r="L279" i="30"/>
  <c r="J280" i="30"/>
  <c r="H281" i="30"/>
  <c r="F282" i="30"/>
  <c r="L285" i="30"/>
  <c r="H13" i="31"/>
  <c r="J14" i="31"/>
  <c r="F17" i="31"/>
  <c r="H18" i="31"/>
  <c r="J21" i="31"/>
  <c r="L35" i="31"/>
  <c r="L59" i="31"/>
  <c r="L63" i="31"/>
  <c r="J80" i="31"/>
  <c r="J84" i="31"/>
  <c r="H97" i="31"/>
  <c r="J109" i="31"/>
  <c r="H11" i="35"/>
  <c r="F9" i="31"/>
  <c r="F11" i="31"/>
  <c r="F12" i="31"/>
  <c r="L14" i="31"/>
  <c r="H17" i="31"/>
  <c r="J18" i="31"/>
  <c r="H32" i="31"/>
  <c r="H40" i="31"/>
  <c r="J64" i="31"/>
  <c r="H85" i="31"/>
  <c r="J101" i="31"/>
  <c r="H14" i="35"/>
  <c r="J19" i="31"/>
  <c r="J33" i="31"/>
  <c r="H42" i="31"/>
  <c r="J105" i="31"/>
  <c r="J55" i="31"/>
  <c r="J56" i="31"/>
  <c r="H59" i="31"/>
  <c r="J62" i="31"/>
  <c r="J78" i="31"/>
  <c r="J86" i="31"/>
  <c r="H36" i="31"/>
  <c r="J37" i="31"/>
  <c r="J53" i="31"/>
  <c r="J54" i="31"/>
  <c r="J107" i="31"/>
  <c r="AB10" i="35"/>
  <c r="J58" i="31"/>
  <c r="L61" i="31"/>
  <c r="H63" i="31"/>
  <c r="J76" i="31"/>
  <c r="H79" i="31"/>
  <c r="J82" i="31"/>
  <c r="H19" i="31"/>
  <c r="J39" i="31"/>
  <c r="J103" i="31"/>
  <c r="J6" i="39"/>
  <c r="I6" i="39"/>
  <c r="H6" i="39"/>
  <c r="L21" i="31"/>
  <c r="AB13" i="35"/>
  <c r="AV10" i="35"/>
  <c r="AU10" i="35"/>
  <c r="AT10" i="35"/>
  <c r="AS10" i="35"/>
  <c r="AR10" i="35"/>
  <c r="W38" i="35"/>
  <c r="V38" i="35"/>
  <c r="V8" i="35"/>
  <c r="V9" i="35"/>
  <c r="J20" i="31"/>
  <c r="H21" i="31"/>
  <c r="V16" i="35"/>
  <c r="AB9" i="35"/>
  <c r="V12" i="35"/>
  <c r="W33" i="35"/>
  <c r="V33" i="35"/>
  <c r="W30" i="35"/>
  <c r="V30" i="35"/>
  <c r="W35" i="35"/>
  <c r="V35" i="35"/>
  <c r="T11" i="38"/>
  <c r="R11" i="38"/>
  <c r="Q11" i="38"/>
  <c r="P11" i="38"/>
  <c r="S11" i="38"/>
  <c r="I138" i="41"/>
  <c r="H138" i="41"/>
  <c r="G138" i="41"/>
  <c r="V13" i="35"/>
  <c r="I39" i="35"/>
  <c r="H39" i="35"/>
  <c r="AL38" i="35"/>
  <c r="AK38" i="35"/>
  <c r="L8" i="37"/>
  <c r="K8" i="37"/>
  <c r="M8" i="37"/>
  <c r="O134" i="38"/>
  <c r="N134" i="38"/>
  <c r="M134" i="38"/>
  <c r="L134" i="38"/>
  <c r="K134" i="38"/>
  <c r="AL30" i="35"/>
  <c r="AK30" i="35"/>
  <c r="AL35" i="35"/>
  <c r="AK35" i="35"/>
  <c r="AL40" i="35"/>
  <c r="AK40" i="35"/>
  <c r="R6" i="37"/>
  <c r="Q6" i="37"/>
  <c r="P6" i="37"/>
  <c r="O6" i="37"/>
  <c r="F8" i="38"/>
  <c r="N8" i="39"/>
  <c r="L8" i="39"/>
  <c r="V10" i="35"/>
  <c r="AL33" i="35"/>
  <c r="AK33" i="35"/>
  <c r="AL32" i="35"/>
  <c r="AK32" i="35"/>
  <c r="J7" i="38"/>
  <c r="I7" i="38"/>
  <c r="H7" i="38"/>
  <c r="I135" i="38"/>
  <c r="H135" i="38"/>
  <c r="G135" i="38"/>
  <c r="I36" i="35"/>
  <c r="H36" i="35"/>
  <c r="I7" i="37"/>
  <c r="H7" i="37"/>
  <c r="G7" i="37"/>
  <c r="M10" i="37"/>
  <c r="L10" i="37"/>
  <c r="K10" i="37"/>
  <c r="I7" i="40"/>
  <c r="H7" i="40"/>
  <c r="J7" i="40"/>
  <c r="I33" i="35"/>
  <c r="H33" i="35"/>
  <c r="I38" i="35"/>
  <c r="H38" i="35"/>
  <c r="P10" i="37"/>
  <c r="O10" i="37"/>
  <c r="T10" i="37"/>
  <c r="S10" i="37"/>
  <c r="R10" i="37"/>
  <c r="Q10" i="37"/>
  <c r="I128" i="37"/>
  <c r="H128" i="37"/>
  <c r="G128" i="37"/>
  <c r="T7" i="38"/>
  <c r="AA19" i="38" s="1"/>
  <c r="R7" i="38"/>
  <c r="Q7" i="38"/>
  <c r="P7" i="38"/>
  <c r="S7" i="38"/>
  <c r="N9" i="38"/>
  <c r="L9" i="38"/>
  <c r="W36" i="35"/>
  <c r="V36" i="35"/>
  <c r="I30" i="35"/>
  <c r="H30" i="35"/>
  <c r="L128" i="37"/>
  <c r="K128" i="37"/>
  <c r="O128" i="37"/>
  <c r="N128" i="37"/>
  <c r="M128" i="37"/>
  <c r="J11" i="39"/>
  <c r="I11" i="39"/>
  <c r="H11" i="39"/>
  <c r="C129" i="37"/>
  <c r="F6" i="38"/>
  <c r="H6" i="37"/>
  <c r="G6" i="37"/>
  <c r="T8" i="37"/>
  <c r="S8" i="37"/>
  <c r="Q8" i="37"/>
  <c r="O8" i="37"/>
  <c r="R8" i="37"/>
  <c r="P8" i="37"/>
  <c r="F7" i="38"/>
  <c r="M7" i="38"/>
  <c r="L7" i="38"/>
  <c r="N7" i="38"/>
  <c r="F12" i="38"/>
  <c r="L7" i="39"/>
  <c r="N7" i="39"/>
  <c r="M7" i="39"/>
  <c r="J10" i="39"/>
  <c r="I10" i="39"/>
  <c r="H10" i="39"/>
  <c r="F8" i="40"/>
  <c r="K7" i="37"/>
  <c r="M7" i="37"/>
  <c r="L7" i="37"/>
  <c r="N127" i="37"/>
  <c r="M127" i="37"/>
  <c r="J129" i="37"/>
  <c r="L127" i="37"/>
  <c r="O127" i="37"/>
  <c r="K127" i="37"/>
  <c r="S6" i="39"/>
  <c r="R6" i="39"/>
  <c r="Q6" i="39"/>
  <c r="T6" i="39"/>
  <c r="P6" i="39"/>
  <c r="F14" i="41"/>
  <c r="F10" i="38"/>
  <c r="J11" i="38"/>
  <c r="I11" i="38"/>
  <c r="H11" i="38"/>
  <c r="H136" i="38"/>
  <c r="G136" i="38"/>
  <c r="I136" i="38"/>
  <c r="AA20" i="39"/>
  <c r="T10" i="39"/>
  <c r="S10" i="39"/>
  <c r="R10" i="39"/>
  <c r="Q10" i="39"/>
  <c r="P10" i="39"/>
  <c r="J6" i="41"/>
  <c r="G16" i="41"/>
  <c r="I6" i="41"/>
  <c r="H6" i="41"/>
  <c r="R14" i="43"/>
  <c r="Q14" i="43"/>
  <c r="T14" i="43"/>
  <c r="S14" i="43"/>
  <c r="P14" i="43"/>
  <c r="L6" i="37"/>
  <c r="K6" i="37"/>
  <c r="I8" i="37"/>
  <c r="G8" i="37"/>
  <c r="H8" i="37"/>
  <c r="C11" i="37"/>
  <c r="H10" i="37"/>
  <c r="G10" i="37"/>
  <c r="I10" i="37"/>
  <c r="M11" i="38"/>
  <c r="L11" i="38"/>
  <c r="N11" i="38"/>
  <c r="F10" i="39"/>
  <c r="J6" i="42"/>
  <c r="I6" i="42"/>
  <c r="H6" i="42"/>
  <c r="G16" i="42"/>
  <c r="S7" i="37"/>
  <c r="T7" i="37"/>
  <c r="R7" i="37"/>
  <c r="Q7" i="37"/>
  <c r="O7" i="37"/>
  <c r="P7" i="37"/>
  <c r="D11" i="37"/>
  <c r="I126" i="37"/>
  <c r="H126" i="37"/>
  <c r="G126" i="37"/>
  <c r="I9" i="38"/>
  <c r="H9" i="38"/>
  <c r="M9" i="38"/>
  <c r="J9" i="38"/>
  <c r="O136" i="38"/>
  <c r="M136" i="38"/>
  <c r="L136" i="38"/>
  <c r="K136" i="38"/>
  <c r="N136" i="38"/>
  <c r="F7" i="39"/>
  <c r="O136" i="39"/>
  <c r="M136" i="39"/>
  <c r="L136" i="39"/>
  <c r="N136" i="39"/>
  <c r="K136" i="39"/>
  <c r="I135" i="40"/>
  <c r="H135" i="40"/>
  <c r="G135" i="40"/>
  <c r="E11" i="37"/>
  <c r="H137" i="38"/>
  <c r="G137" i="38"/>
  <c r="I137" i="38"/>
  <c r="F8" i="39"/>
  <c r="I138" i="40"/>
  <c r="H138" i="40"/>
  <c r="G138" i="40"/>
  <c r="G136" i="41"/>
  <c r="I136" i="41"/>
  <c r="H136" i="41"/>
  <c r="K136" i="41" s="1"/>
  <c r="F146" i="41"/>
  <c r="I143" i="41"/>
  <c r="H143" i="41"/>
  <c r="G143" i="41"/>
  <c r="F11" i="37"/>
  <c r="I9" i="37"/>
  <c r="G9" i="37"/>
  <c r="H9" i="37"/>
  <c r="N11" i="37"/>
  <c r="R9" i="37"/>
  <c r="Q9" i="37"/>
  <c r="O9" i="37"/>
  <c r="T9" i="37"/>
  <c r="S9" i="37"/>
  <c r="P9" i="37"/>
  <c r="J12" i="38"/>
  <c r="H12" i="38"/>
  <c r="I12" i="38"/>
  <c r="S12" i="38"/>
  <c r="R12" i="38"/>
  <c r="P12" i="38"/>
  <c r="Q12" i="38"/>
  <c r="T12" i="38"/>
  <c r="N138" i="38"/>
  <c r="M138" i="38"/>
  <c r="K138" i="38"/>
  <c r="O138" i="38"/>
  <c r="L138" i="38"/>
  <c r="F10" i="40"/>
  <c r="S6" i="40"/>
  <c r="R6" i="40"/>
  <c r="T6" i="40"/>
  <c r="Q6" i="40"/>
  <c r="P6" i="40"/>
  <c r="J10" i="40"/>
  <c r="I10" i="40"/>
  <c r="H10" i="40"/>
  <c r="F11" i="40"/>
  <c r="O16" i="41"/>
  <c r="T6" i="41"/>
  <c r="S6" i="41"/>
  <c r="R6" i="41"/>
  <c r="Q6" i="41"/>
  <c r="P6" i="41"/>
  <c r="N8" i="41"/>
  <c r="M8" i="41"/>
  <c r="L8" i="41"/>
  <c r="J10" i="41"/>
  <c r="I10" i="41"/>
  <c r="H10" i="41"/>
  <c r="N142" i="41"/>
  <c r="M142" i="41"/>
  <c r="L142" i="41"/>
  <c r="O142" i="41"/>
  <c r="M135" i="38"/>
  <c r="L135" i="38"/>
  <c r="O135" i="38"/>
  <c r="N135" i="38"/>
  <c r="K135" i="38"/>
  <c r="L11" i="39"/>
  <c r="N11" i="39"/>
  <c r="M11" i="39"/>
  <c r="N12" i="40"/>
  <c r="M12" i="40"/>
  <c r="L12" i="40"/>
  <c r="I134" i="40"/>
  <c r="H134" i="40"/>
  <c r="G134" i="40"/>
  <c r="M139" i="41"/>
  <c r="L139" i="41"/>
  <c r="O139" i="41"/>
  <c r="N139" i="41"/>
  <c r="F7" i="43"/>
  <c r="F12" i="39"/>
  <c r="H137" i="39"/>
  <c r="G137" i="39"/>
  <c r="I137" i="39"/>
  <c r="T7" i="40"/>
  <c r="S7" i="40"/>
  <c r="Q7" i="40"/>
  <c r="P7" i="40"/>
  <c r="AA19" i="40"/>
  <c r="R7" i="40"/>
  <c r="N134" i="40"/>
  <c r="M134" i="40"/>
  <c r="L134" i="40"/>
  <c r="O134" i="40"/>
  <c r="K134" i="40"/>
  <c r="F7" i="41"/>
  <c r="T10" i="41"/>
  <c r="S10" i="41"/>
  <c r="R10" i="41"/>
  <c r="Q10" i="41"/>
  <c r="P10" i="41"/>
  <c r="N12" i="41"/>
  <c r="M12" i="41"/>
  <c r="L12" i="41"/>
  <c r="J14" i="41"/>
  <c r="I14" i="41"/>
  <c r="H14" i="41"/>
  <c r="D21" i="44"/>
  <c r="K137" i="38"/>
  <c r="O137" i="38"/>
  <c r="N137" i="38"/>
  <c r="M137" i="38"/>
  <c r="L137" i="38"/>
  <c r="F6" i="39"/>
  <c r="H136" i="39"/>
  <c r="G136" i="39"/>
  <c r="I136" i="39"/>
  <c r="H11" i="42"/>
  <c r="J11" i="42"/>
  <c r="I11" i="42"/>
  <c r="J11" i="37"/>
  <c r="M9" i="37"/>
  <c r="L9" i="37"/>
  <c r="K9" i="37"/>
  <c r="F11" i="38"/>
  <c r="N12" i="38"/>
  <c r="M12" i="38"/>
  <c r="L12" i="38"/>
  <c r="I138" i="38"/>
  <c r="G138" i="38"/>
  <c r="H138" i="38"/>
  <c r="F11" i="39"/>
  <c r="T11" i="39"/>
  <c r="R11" i="39"/>
  <c r="S11" i="39"/>
  <c r="Q11" i="39"/>
  <c r="P11" i="39"/>
  <c r="I135" i="39"/>
  <c r="H135" i="39"/>
  <c r="G135" i="39"/>
  <c r="J6" i="40"/>
  <c r="I6" i="40"/>
  <c r="H6" i="40"/>
  <c r="F7" i="40"/>
  <c r="S10" i="40"/>
  <c r="R10" i="40"/>
  <c r="T10" i="40"/>
  <c r="AA20" i="40" s="1"/>
  <c r="Q10" i="40"/>
  <c r="P10" i="40"/>
  <c r="F11" i="41"/>
  <c r="P11" i="42"/>
  <c r="T11" i="42"/>
  <c r="S11" i="42"/>
  <c r="R11" i="42"/>
  <c r="Q11" i="42"/>
  <c r="F11" i="43"/>
  <c r="I11" i="40"/>
  <c r="H11" i="40"/>
  <c r="J11" i="40"/>
  <c r="T11" i="40"/>
  <c r="S11" i="40"/>
  <c r="Q11" i="40"/>
  <c r="P11" i="40"/>
  <c r="R11" i="40"/>
  <c r="F12" i="40"/>
  <c r="O136" i="40"/>
  <c r="N136" i="40"/>
  <c r="M136" i="40"/>
  <c r="L136" i="40"/>
  <c r="K136" i="40"/>
  <c r="M15" i="41"/>
  <c r="L15" i="41"/>
  <c r="N15" i="41"/>
  <c r="J7" i="41"/>
  <c r="I7" i="41"/>
  <c r="H7" i="41"/>
  <c r="T7" i="41"/>
  <c r="S7" i="41"/>
  <c r="R7" i="41"/>
  <c r="Q7" i="41"/>
  <c r="P7" i="41"/>
  <c r="F8" i="41"/>
  <c r="J11" i="41"/>
  <c r="I11" i="41"/>
  <c r="H11" i="41"/>
  <c r="T11" i="41"/>
  <c r="S11" i="41"/>
  <c r="R11" i="41"/>
  <c r="Q11" i="41"/>
  <c r="P11" i="41"/>
  <c r="F12" i="41"/>
  <c r="E146" i="41"/>
  <c r="L143" i="41"/>
  <c r="O143" i="41"/>
  <c r="N143" i="41"/>
  <c r="M143" i="41"/>
  <c r="J12" i="39"/>
  <c r="H12" i="39"/>
  <c r="I12" i="39"/>
  <c r="S12" i="39"/>
  <c r="R12" i="39"/>
  <c r="P12" i="39"/>
  <c r="T12" i="39"/>
  <c r="Q12" i="39"/>
  <c r="N138" i="39"/>
  <c r="M138" i="39"/>
  <c r="K138" i="39"/>
  <c r="O138" i="39"/>
  <c r="L138" i="39"/>
  <c r="I137" i="40"/>
  <c r="H137" i="40"/>
  <c r="G137" i="40"/>
  <c r="O16" i="42"/>
  <c r="T6" i="42"/>
  <c r="S6" i="42"/>
  <c r="R6" i="42"/>
  <c r="Q6" i="42"/>
  <c r="P6" i="42"/>
  <c r="N8" i="42"/>
  <c r="M8" i="42"/>
  <c r="L8" i="42"/>
  <c r="J10" i="42"/>
  <c r="I10" i="42"/>
  <c r="H10" i="42"/>
  <c r="J12" i="42"/>
  <c r="I12" i="42"/>
  <c r="H12" i="42"/>
  <c r="R14" i="42"/>
  <c r="Q14" i="42"/>
  <c r="T14" i="42"/>
  <c r="S14" i="42"/>
  <c r="P14" i="42"/>
  <c r="N8" i="43"/>
  <c r="M8" i="43"/>
  <c r="L8" i="43"/>
  <c r="M135" i="39"/>
  <c r="L135" i="39"/>
  <c r="O135" i="39"/>
  <c r="N135" i="39"/>
  <c r="K135" i="39"/>
  <c r="J12" i="40"/>
  <c r="I12" i="40"/>
  <c r="H12" i="40"/>
  <c r="R12" i="40"/>
  <c r="Q12" i="40"/>
  <c r="S12" i="40"/>
  <c r="P12" i="40"/>
  <c r="T12" i="40"/>
  <c r="M138" i="40"/>
  <c r="L138" i="40"/>
  <c r="K138" i="40"/>
  <c r="O138" i="40"/>
  <c r="N138" i="40"/>
  <c r="D18" i="45"/>
  <c r="L135" i="40"/>
  <c r="K135" i="40"/>
  <c r="O135" i="40"/>
  <c r="N135" i="40"/>
  <c r="M135" i="40"/>
  <c r="D16" i="41"/>
  <c r="F7" i="42"/>
  <c r="R10" i="42"/>
  <c r="T10" i="42"/>
  <c r="S10" i="42"/>
  <c r="Q10" i="42"/>
  <c r="P10" i="42"/>
  <c r="K137" i="39"/>
  <c r="O137" i="39"/>
  <c r="L137" i="39"/>
  <c r="N137" i="39"/>
  <c r="M137" i="39"/>
  <c r="L11" i="40"/>
  <c r="N11" i="40"/>
  <c r="M11" i="40"/>
  <c r="G136" i="40"/>
  <c r="I136" i="40"/>
  <c r="H136" i="40"/>
  <c r="M142" i="43"/>
  <c r="L142" i="43"/>
  <c r="O142" i="43"/>
  <c r="N142" i="43"/>
  <c r="D11" i="46"/>
  <c r="N12" i="39"/>
  <c r="M12" i="39"/>
  <c r="L12" i="39"/>
  <c r="I138" i="39"/>
  <c r="H138" i="39"/>
  <c r="G138" i="39"/>
  <c r="O137" i="40"/>
  <c r="N137" i="40"/>
  <c r="M137" i="40"/>
  <c r="L137" i="40"/>
  <c r="K137" i="40"/>
  <c r="O140" i="41"/>
  <c r="N140" i="41"/>
  <c r="M140" i="41"/>
  <c r="L140" i="41"/>
  <c r="J10" i="43"/>
  <c r="I10" i="43"/>
  <c r="H10" i="43"/>
  <c r="J7" i="42"/>
  <c r="I7" i="42"/>
  <c r="H7" i="42"/>
  <c r="T7" i="42"/>
  <c r="S7" i="42"/>
  <c r="R7" i="42"/>
  <c r="Q7" i="42"/>
  <c r="P7" i="42"/>
  <c r="F8" i="42"/>
  <c r="N9" i="42"/>
  <c r="M9" i="42"/>
  <c r="L9" i="42"/>
  <c r="N6" i="43"/>
  <c r="M6" i="43"/>
  <c r="L6" i="43"/>
  <c r="K16" i="43"/>
  <c r="R8" i="43"/>
  <c r="Q8" i="43"/>
  <c r="T8" i="43"/>
  <c r="S8" i="43"/>
  <c r="P8" i="43"/>
  <c r="N10" i="43"/>
  <c r="M10" i="43"/>
  <c r="L10" i="43"/>
  <c r="J12" i="43"/>
  <c r="I12" i="43"/>
  <c r="H12" i="43"/>
  <c r="F13" i="43"/>
  <c r="D13" i="44"/>
  <c r="J14" i="42"/>
  <c r="I14" i="42"/>
  <c r="H14" i="42"/>
  <c r="D10" i="45"/>
  <c r="D15" i="46"/>
  <c r="C16" i="42"/>
  <c r="N6" i="42"/>
  <c r="M6" i="42"/>
  <c r="L6" i="42"/>
  <c r="K16" i="42"/>
  <c r="J8" i="42"/>
  <c r="I8" i="42"/>
  <c r="H8" i="42"/>
  <c r="R8" i="42"/>
  <c r="Q8" i="42"/>
  <c r="P8" i="42"/>
  <c r="T8" i="42"/>
  <c r="S8" i="42"/>
  <c r="F9" i="42"/>
  <c r="N10" i="42"/>
  <c r="M10" i="42"/>
  <c r="L10" i="42"/>
  <c r="N11" i="42"/>
  <c r="M11" i="42"/>
  <c r="L11" i="42"/>
  <c r="N12" i="42"/>
  <c r="M12" i="42"/>
  <c r="L12" i="42"/>
  <c r="C146" i="42"/>
  <c r="Q6" i="43"/>
  <c r="S6" i="43"/>
  <c r="R6" i="43"/>
  <c r="P6" i="43"/>
  <c r="O16" i="43"/>
  <c r="T6" i="43"/>
  <c r="R10" i="43"/>
  <c r="Q10" i="43"/>
  <c r="T10" i="43"/>
  <c r="S10" i="43"/>
  <c r="P10" i="43"/>
  <c r="N12" i="43"/>
  <c r="M12" i="43"/>
  <c r="L12" i="43"/>
  <c r="J14" i="43"/>
  <c r="I14" i="43"/>
  <c r="H14" i="43"/>
  <c r="F15" i="43"/>
  <c r="D16" i="42"/>
  <c r="F13" i="42"/>
  <c r="M14" i="42"/>
  <c r="N14" i="42"/>
  <c r="L14" i="42"/>
  <c r="F15" i="42"/>
  <c r="D146" i="42"/>
  <c r="C16" i="43"/>
  <c r="D17" i="44"/>
  <c r="E16" i="42"/>
  <c r="F16" i="42" s="1"/>
  <c r="F6" i="42"/>
  <c r="L7" i="42"/>
  <c r="M7" i="42"/>
  <c r="N7" i="42"/>
  <c r="H9" i="42"/>
  <c r="I9" i="42"/>
  <c r="J9" i="42"/>
  <c r="P9" i="42"/>
  <c r="T9" i="42"/>
  <c r="S9" i="42"/>
  <c r="R9" i="42"/>
  <c r="Q9" i="42"/>
  <c r="F10" i="42"/>
  <c r="D16" i="43"/>
  <c r="J8" i="43"/>
  <c r="I8" i="43"/>
  <c r="H8" i="43"/>
  <c r="F9" i="43"/>
  <c r="R12" i="43"/>
  <c r="Q12" i="43"/>
  <c r="P12" i="43"/>
  <c r="T12" i="43"/>
  <c r="S12" i="43"/>
  <c r="N14" i="43"/>
  <c r="M14" i="43"/>
  <c r="L14" i="43"/>
  <c r="D146" i="43"/>
  <c r="D14" i="45"/>
  <c r="D19" i="46"/>
  <c r="F11" i="42"/>
  <c r="F12" i="42"/>
  <c r="T12" i="42"/>
  <c r="S12" i="42"/>
  <c r="R12" i="42"/>
  <c r="Q12" i="42"/>
  <c r="P12" i="42"/>
  <c r="J13" i="42"/>
  <c r="H13" i="42"/>
  <c r="I13" i="42"/>
  <c r="I6" i="43"/>
  <c r="G16" i="43"/>
  <c r="J6" i="43"/>
  <c r="H6" i="43"/>
  <c r="D9" i="44"/>
  <c r="T13" i="42"/>
  <c r="S13" i="42"/>
  <c r="R13" i="42"/>
  <c r="Q13" i="42"/>
  <c r="P13" i="42"/>
  <c r="F14" i="42"/>
  <c r="N15" i="42"/>
  <c r="M15" i="42"/>
  <c r="L15" i="42"/>
  <c r="J7" i="43"/>
  <c r="I7" i="43"/>
  <c r="H7" i="43"/>
  <c r="T7" i="43"/>
  <c r="S7" i="43"/>
  <c r="R7" i="43"/>
  <c r="Q7" i="43"/>
  <c r="P7" i="43"/>
  <c r="F8" i="43"/>
  <c r="L9" i="43"/>
  <c r="N9" i="43"/>
  <c r="M9" i="43"/>
  <c r="H11" i="43"/>
  <c r="J11" i="43"/>
  <c r="I11" i="43"/>
  <c r="T11" i="43"/>
  <c r="S11" i="43"/>
  <c r="P11" i="43"/>
  <c r="R11" i="43"/>
  <c r="Q11" i="43"/>
  <c r="F12" i="43"/>
  <c r="L13" i="43"/>
  <c r="N13" i="43"/>
  <c r="M13" i="43"/>
  <c r="H15" i="43"/>
  <c r="J15" i="43"/>
  <c r="I15" i="43"/>
  <c r="T15" i="43"/>
  <c r="S15" i="43"/>
  <c r="P15" i="43"/>
  <c r="R15" i="43"/>
  <c r="Q15" i="43"/>
  <c r="D10" i="44"/>
  <c r="D14" i="44"/>
  <c r="D18" i="44"/>
  <c r="D11" i="45"/>
  <c r="D15" i="45"/>
  <c r="D19" i="45"/>
  <c r="D8" i="46"/>
  <c r="D12" i="46"/>
  <c r="D16" i="46"/>
  <c r="D20" i="46"/>
  <c r="D11" i="44"/>
  <c r="D15" i="44"/>
  <c r="D19" i="44"/>
  <c r="D8" i="45"/>
  <c r="D12" i="45"/>
  <c r="D16" i="45"/>
  <c r="D20" i="45"/>
  <c r="D9" i="46"/>
  <c r="D13" i="46"/>
  <c r="D17" i="46"/>
  <c r="D21" i="46"/>
  <c r="L13" i="42"/>
  <c r="N13" i="42"/>
  <c r="M13" i="42"/>
  <c r="H15" i="42"/>
  <c r="I15" i="42"/>
  <c r="J15" i="42"/>
  <c r="P15" i="42"/>
  <c r="S15" i="42"/>
  <c r="T15" i="42"/>
  <c r="R15" i="42"/>
  <c r="Q15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Q13" i="43"/>
  <c r="R13" i="43"/>
  <c r="F14" i="43"/>
  <c r="L15" i="43"/>
  <c r="N15" i="43"/>
  <c r="M15" i="43"/>
  <c r="C146" i="43"/>
  <c r="D8" i="44"/>
  <c r="D12" i="44"/>
  <c r="D16" i="44"/>
  <c r="D20" i="44"/>
  <c r="D9" i="45"/>
  <c r="D13" i="45"/>
  <c r="D17" i="45"/>
  <c r="D21" i="45"/>
  <c r="D10" i="46"/>
  <c r="D14" i="46"/>
  <c r="D18" i="46"/>
  <c r="K152" i="3"/>
  <c r="S6" i="5"/>
  <c r="W6" i="5"/>
  <c r="V6" i="5"/>
  <c r="U6" i="5"/>
  <c r="T6" i="5"/>
  <c r="L152" i="3"/>
  <c r="N74" i="8"/>
  <c r="N76" i="8"/>
  <c r="N77" i="8"/>
  <c r="N75" i="8"/>
  <c r="J9" i="14"/>
  <c r="I9" i="14"/>
  <c r="G18" i="2"/>
  <c r="E55" i="12"/>
  <c r="E53" i="12"/>
  <c r="E57" i="12" s="1"/>
  <c r="E56" i="12"/>
  <c r="G17" i="2"/>
  <c r="H17" i="2"/>
  <c r="H18" i="2"/>
  <c r="L6" i="3"/>
  <c r="J79" i="3"/>
  <c r="H43" i="10"/>
  <c r="H39" i="10"/>
  <c r="H35" i="10"/>
  <c r="H42" i="10"/>
  <c r="H38" i="10"/>
  <c r="H34" i="10"/>
  <c r="H32" i="10"/>
  <c r="H36" i="10"/>
  <c r="H30" i="10"/>
  <c r="H40" i="10"/>
  <c r="H37" i="10"/>
  <c r="E54" i="12"/>
  <c r="K79" i="3"/>
  <c r="H84" i="10"/>
  <c r="H80" i="10"/>
  <c r="H77" i="10"/>
  <c r="H75" i="10"/>
  <c r="H74" i="10"/>
  <c r="H87" i="10"/>
  <c r="H83" i="10"/>
  <c r="H79" i="10"/>
  <c r="H81" i="10"/>
  <c r="H85" i="10"/>
  <c r="H78" i="10"/>
  <c r="H82" i="10"/>
  <c r="H76" i="10"/>
  <c r="H86" i="10"/>
  <c r="J74" i="10"/>
  <c r="J87" i="10"/>
  <c r="J83" i="10"/>
  <c r="J79" i="10"/>
  <c r="J86" i="10"/>
  <c r="J82" i="10"/>
  <c r="J78" i="10"/>
  <c r="J76" i="10"/>
  <c r="J81" i="10"/>
  <c r="L6" i="5"/>
  <c r="N8" i="8"/>
  <c r="M51" i="8"/>
  <c r="J58" i="10"/>
  <c r="M6" i="5"/>
  <c r="K7" i="8"/>
  <c r="M29" i="8"/>
  <c r="N30" i="8" s="1"/>
  <c r="N251" i="8"/>
  <c r="J84" i="10"/>
  <c r="N252" i="8"/>
  <c r="M271" i="8"/>
  <c r="N272" i="8" s="1"/>
  <c r="J80" i="10"/>
  <c r="J106" i="10"/>
  <c r="J102" i="10"/>
  <c r="J99" i="10"/>
  <c r="J97" i="10"/>
  <c r="J96" i="10"/>
  <c r="J109" i="10"/>
  <c r="J105" i="10"/>
  <c r="J101" i="10"/>
  <c r="J108" i="10"/>
  <c r="J104" i="10"/>
  <c r="J100" i="10"/>
  <c r="J98" i="10"/>
  <c r="J103" i="10"/>
  <c r="K7" i="16"/>
  <c r="J7" i="16"/>
  <c r="N98" i="8"/>
  <c r="N120" i="8"/>
  <c r="N142" i="8"/>
  <c r="N164" i="8"/>
  <c r="N186" i="8"/>
  <c r="N208" i="8"/>
  <c r="N230" i="8"/>
  <c r="N253" i="8"/>
  <c r="H62" i="10"/>
  <c r="H58" i="10"/>
  <c r="H55" i="10"/>
  <c r="H53" i="10"/>
  <c r="H52" i="10"/>
  <c r="H65" i="10"/>
  <c r="H61" i="10"/>
  <c r="H57" i="10"/>
  <c r="H64" i="10"/>
  <c r="H60" i="10"/>
  <c r="H56" i="10"/>
  <c r="H54" i="10"/>
  <c r="H59" i="10"/>
  <c r="C56" i="12"/>
  <c r="S20" i="13"/>
  <c r="I7" i="16"/>
  <c r="K6" i="6"/>
  <c r="S6" i="6"/>
  <c r="M249" i="8"/>
  <c r="N250" i="8" s="1"/>
  <c r="N274" i="8"/>
  <c r="N275" i="8"/>
  <c r="J65" i="10"/>
  <c r="J61" i="10"/>
  <c r="J57" i="10"/>
  <c r="J64" i="10"/>
  <c r="J60" i="10"/>
  <c r="J56" i="10"/>
  <c r="J54" i="10"/>
  <c r="J63" i="10"/>
  <c r="J59" i="10"/>
  <c r="J55" i="10"/>
  <c r="C55" i="12"/>
  <c r="C53" i="12"/>
  <c r="C57" i="12" s="1"/>
  <c r="C54" i="12"/>
  <c r="K6" i="13"/>
  <c r="W6" i="13"/>
  <c r="V6" i="13"/>
  <c r="I6" i="5"/>
  <c r="J75" i="10"/>
  <c r="D55" i="12"/>
  <c r="D53" i="12"/>
  <c r="D57" i="12" s="1"/>
  <c r="D54" i="12"/>
  <c r="I6" i="13"/>
  <c r="U6" i="13"/>
  <c r="N10" i="10"/>
  <c r="N30" i="10"/>
  <c r="L53" i="10"/>
  <c r="L55" i="10"/>
  <c r="L58" i="10"/>
  <c r="L62" i="10"/>
  <c r="N97" i="10"/>
  <c r="N99" i="10"/>
  <c r="H101" i="10"/>
  <c r="L103" i="10"/>
  <c r="H105" i="10"/>
  <c r="L107" i="10"/>
  <c r="H109" i="10"/>
  <c r="V5" i="12"/>
  <c r="F54" i="12"/>
  <c r="F56" i="12"/>
  <c r="U12" i="12"/>
  <c r="E48" i="13"/>
  <c r="C76" i="13"/>
  <c r="F90" i="13"/>
  <c r="D118" i="13"/>
  <c r="G132" i="13"/>
  <c r="E160" i="13"/>
  <c r="Q23" i="14"/>
  <c r="C79" i="14"/>
  <c r="C135" i="14"/>
  <c r="E63" i="15"/>
  <c r="E77" i="15"/>
  <c r="E91" i="15"/>
  <c r="E119" i="15"/>
  <c r="E133" i="15"/>
  <c r="N8" i="10"/>
  <c r="L31" i="10"/>
  <c r="L33" i="10"/>
  <c r="L36" i="10"/>
  <c r="J37" i="10"/>
  <c r="L40" i="10"/>
  <c r="N75" i="10"/>
  <c r="L81" i="10"/>
  <c r="L85" i="10"/>
  <c r="G54" i="12"/>
  <c r="G57" i="12" s="1"/>
  <c r="G56" i="12"/>
  <c r="A14" i="12"/>
  <c r="C34" i="13"/>
  <c r="F48" i="13"/>
  <c r="D76" i="13"/>
  <c r="G90" i="13"/>
  <c r="E118" i="13"/>
  <c r="C146" i="13"/>
  <c r="F160" i="13"/>
  <c r="C163" i="14"/>
  <c r="K7" i="10"/>
  <c r="N53" i="10"/>
  <c r="L98" i="10"/>
  <c r="L100" i="10"/>
  <c r="L104" i="10"/>
  <c r="L108" i="10"/>
  <c r="U7" i="12"/>
  <c r="U9" i="12"/>
  <c r="U14" i="12"/>
  <c r="D34" i="13"/>
  <c r="G48" i="13"/>
  <c r="E76" i="13"/>
  <c r="C104" i="13"/>
  <c r="F118" i="13"/>
  <c r="D146" i="13"/>
  <c r="G160" i="13"/>
  <c r="C51" i="14"/>
  <c r="C65" i="14"/>
  <c r="C121" i="14"/>
  <c r="C149" i="14"/>
  <c r="T21" i="15"/>
  <c r="E35" i="15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C62" i="13"/>
  <c r="F76" i="13"/>
  <c r="D104" i="13"/>
  <c r="G118" i="13"/>
  <c r="E146" i="13"/>
  <c r="U21" i="15"/>
  <c r="N9" i="10"/>
  <c r="L54" i="10"/>
  <c r="L56" i="10"/>
  <c r="L60" i="10"/>
  <c r="L64" i="10"/>
  <c r="L101" i="10"/>
  <c r="H103" i="10"/>
  <c r="L105" i="10"/>
  <c r="F53" i="12"/>
  <c r="F57" i="12" s="1"/>
  <c r="F55" i="12"/>
  <c r="D20" i="13"/>
  <c r="O20" i="13"/>
  <c r="F34" i="13"/>
  <c r="D62" i="13"/>
  <c r="G76" i="13"/>
  <c r="E104" i="13"/>
  <c r="C132" i="13"/>
  <c r="F146" i="13"/>
  <c r="C37" i="14"/>
  <c r="C107" i="14"/>
  <c r="S9" i="16"/>
  <c r="S21" i="16"/>
  <c r="W7" i="16"/>
  <c r="V7" i="16"/>
  <c r="U7" i="16"/>
  <c r="C161" i="17"/>
  <c r="C91" i="17"/>
  <c r="C65" i="17"/>
  <c r="C9" i="17"/>
  <c r="C133" i="17"/>
  <c r="C107" i="17"/>
  <c r="C105" i="17"/>
  <c r="C79" i="17"/>
  <c r="C77" i="17"/>
  <c r="C63" i="17"/>
  <c r="C149" i="17"/>
  <c r="C147" i="17"/>
  <c r="C51" i="17"/>
  <c r="C49" i="17"/>
  <c r="C37" i="17"/>
  <c r="C35" i="17"/>
  <c r="C135" i="17"/>
  <c r="C121" i="17"/>
  <c r="C119" i="17"/>
  <c r="C23" i="17"/>
  <c r="D91" i="16"/>
  <c r="D133" i="17"/>
  <c r="D107" i="17"/>
  <c r="D149" i="17"/>
  <c r="D63" i="17"/>
  <c r="D37" i="17"/>
  <c r="D21" i="17"/>
  <c r="D147" i="17"/>
  <c r="D121" i="17"/>
  <c r="D35" i="17"/>
  <c r="O21" i="17"/>
  <c r="D93" i="17"/>
  <c r="T7" i="19"/>
  <c r="Z7" i="19"/>
  <c r="K7" i="15"/>
  <c r="F21" i="15"/>
  <c r="Q21" i="15"/>
  <c r="F35" i="15"/>
  <c r="G49" i="15"/>
  <c r="C105" i="15"/>
  <c r="D119" i="15"/>
  <c r="F147" i="15"/>
  <c r="G161" i="15"/>
  <c r="E9" i="16"/>
  <c r="P9" i="16"/>
  <c r="G21" i="16"/>
  <c r="R21" i="16"/>
  <c r="D23" i="16"/>
  <c r="G37" i="16"/>
  <c r="D49" i="16"/>
  <c r="G63" i="16"/>
  <c r="E65" i="16"/>
  <c r="E91" i="16"/>
  <c r="C93" i="16"/>
  <c r="F107" i="16"/>
  <c r="C119" i="16"/>
  <c r="F133" i="16"/>
  <c r="D135" i="16"/>
  <c r="G149" i="16"/>
  <c r="D161" i="16"/>
  <c r="F91" i="17"/>
  <c r="D105" i="17"/>
  <c r="S20" i="18"/>
  <c r="F118" i="18"/>
  <c r="F146" i="18"/>
  <c r="L7" i="15"/>
  <c r="W7" i="15"/>
  <c r="G21" i="15"/>
  <c r="R21" i="15"/>
  <c r="G35" i="15"/>
  <c r="C91" i="15"/>
  <c r="D105" i="15"/>
  <c r="F133" i="15"/>
  <c r="G147" i="15"/>
  <c r="F9" i="16"/>
  <c r="Q9" i="16"/>
  <c r="E23" i="16"/>
  <c r="E49" i="16"/>
  <c r="C51" i="16"/>
  <c r="F65" i="16"/>
  <c r="C77" i="16"/>
  <c r="F91" i="16"/>
  <c r="D93" i="16"/>
  <c r="G107" i="16"/>
  <c r="D119" i="16"/>
  <c r="G133" i="16"/>
  <c r="E135" i="16"/>
  <c r="E161" i="16"/>
  <c r="F105" i="17"/>
  <c r="F79" i="17"/>
  <c r="F147" i="17"/>
  <c r="F121" i="17"/>
  <c r="F35" i="17"/>
  <c r="F119" i="17"/>
  <c r="F93" i="17"/>
  <c r="F161" i="17"/>
  <c r="O9" i="17"/>
  <c r="D23" i="17"/>
  <c r="F107" i="17"/>
  <c r="D119" i="17"/>
  <c r="C146" i="18"/>
  <c r="C120" i="18"/>
  <c r="C34" i="18"/>
  <c r="C8" i="18"/>
  <c r="C160" i="18"/>
  <c r="C132" i="18"/>
  <c r="C104" i="18"/>
  <c r="C78" i="18"/>
  <c r="C118" i="18"/>
  <c r="C62" i="18"/>
  <c r="C36" i="18"/>
  <c r="C106" i="18"/>
  <c r="C148" i="18"/>
  <c r="C90" i="18"/>
  <c r="C64" i="18"/>
  <c r="C134" i="18"/>
  <c r="C48" i="18"/>
  <c r="C22" i="18"/>
  <c r="C92" i="18"/>
  <c r="K146" i="18"/>
  <c r="K120" i="18"/>
  <c r="K34" i="18"/>
  <c r="K8" i="18"/>
  <c r="K104" i="18"/>
  <c r="K78" i="18"/>
  <c r="K62" i="18"/>
  <c r="K36" i="18"/>
  <c r="K160" i="18"/>
  <c r="K132" i="18"/>
  <c r="K106" i="18"/>
  <c r="K118" i="18"/>
  <c r="K90" i="18"/>
  <c r="K64" i="18"/>
  <c r="K48" i="18"/>
  <c r="K22" i="18"/>
  <c r="K148" i="18"/>
  <c r="K92" i="18"/>
  <c r="S146" i="18"/>
  <c r="S120" i="18"/>
  <c r="S148" i="18"/>
  <c r="S34" i="18"/>
  <c r="S8" i="18"/>
  <c r="S134" i="18"/>
  <c r="S104" i="18"/>
  <c r="S78" i="18"/>
  <c r="S62" i="18"/>
  <c r="S36" i="18"/>
  <c r="S106" i="18"/>
  <c r="S90" i="18"/>
  <c r="S64" i="18"/>
  <c r="S160" i="18"/>
  <c r="S132" i="18"/>
  <c r="S48" i="18"/>
  <c r="S22" i="18"/>
  <c r="S118" i="18"/>
  <c r="S92" i="18"/>
  <c r="N36" i="18"/>
  <c r="C50" i="18"/>
  <c r="S76" i="18"/>
  <c r="D161" i="19"/>
  <c r="D149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147" i="19"/>
  <c r="D9" i="19"/>
  <c r="D21" i="19"/>
  <c r="C7" i="19"/>
  <c r="D51" i="16"/>
  <c r="G65" i="16"/>
  <c r="D77" i="16"/>
  <c r="G91" i="16"/>
  <c r="E93" i="16"/>
  <c r="E119" i="16"/>
  <c r="C121" i="16"/>
  <c r="F135" i="16"/>
  <c r="C147" i="16"/>
  <c r="F161" i="16"/>
  <c r="D135" i="17"/>
  <c r="D161" i="17"/>
  <c r="C20" i="18"/>
  <c r="K134" i="18"/>
  <c r="Y7" i="15"/>
  <c r="C63" i="15"/>
  <c r="D77" i="15"/>
  <c r="F105" i="15"/>
  <c r="G119" i="15"/>
  <c r="G23" i="16"/>
  <c r="D35" i="16"/>
  <c r="G49" i="16"/>
  <c r="E51" i="16"/>
  <c r="E77" i="16"/>
  <c r="C79" i="16"/>
  <c r="F93" i="16"/>
  <c r="C105" i="16"/>
  <c r="F119" i="16"/>
  <c r="D121" i="16"/>
  <c r="G135" i="16"/>
  <c r="D147" i="16"/>
  <c r="G161" i="16"/>
  <c r="Q9" i="17"/>
  <c r="F23" i="17"/>
  <c r="F37" i="17"/>
  <c r="D49" i="17"/>
  <c r="F133" i="17"/>
  <c r="V36" i="18"/>
  <c r="K50" i="18"/>
  <c r="C49" i="15"/>
  <c r="D63" i="15"/>
  <c r="F91" i="15"/>
  <c r="G105" i="15"/>
  <c r="C161" i="15"/>
  <c r="C21" i="16"/>
  <c r="E35" i="16"/>
  <c r="C37" i="16"/>
  <c r="F51" i="16"/>
  <c r="C63" i="16"/>
  <c r="F77" i="16"/>
  <c r="D79" i="16"/>
  <c r="G93" i="16"/>
  <c r="D105" i="16"/>
  <c r="G119" i="16"/>
  <c r="E121" i="16"/>
  <c r="E147" i="16"/>
  <c r="C149" i="16"/>
  <c r="D9" i="17"/>
  <c r="Q21" i="17"/>
  <c r="D51" i="17"/>
  <c r="D65" i="17"/>
  <c r="F135" i="17"/>
  <c r="F149" i="17"/>
  <c r="F148" i="18"/>
  <c r="F132" i="18"/>
  <c r="F106" i="18"/>
  <c r="F20" i="18"/>
  <c r="F90" i="18"/>
  <c r="F64" i="18"/>
  <c r="F134" i="18"/>
  <c r="F48" i="18"/>
  <c r="F22" i="18"/>
  <c r="F120" i="18"/>
  <c r="F92" i="18"/>
  <c r="F76" i="18"/>
  <c r="F50" i="18"/>
  <c r="F34" i="18"/>
  <c r="F8" i="18"/>
  <c r="F160" i="18"/>
  <c r="F104" i="18"/>
  <c r="F78" i="18"/>
  <c r="N148" i="18"/>
  <c r="N132" i="18"/>
  <c r="N160" i="18"/>
  <c r="N106" i="18"/>
  <c r="N20" i="18"/>
  <c r="N146" i="18"/>
  <c r="N118" i="18"/>
  <c r="N90" i="18"/>
  <c r="N64" i="18"/>
  <c r="N48" i="18"/>
  <c r="N22" i="18"/>
  <c r="N92" i="18"/>
  <c r="N134" i="18"/>
  <c r="N76" i="18"/>
  <c r="N50" i="18"/>
  <c r="N120" i="18"/>
  <c r="N34" i="18"/>
  <c r="N8" i="18"/>
  <c r="N104" i="18"/>
  <c r="N78" i="18"/>
  <c r="V148" i="18"/>
  <c r="V132" i="18"/>
  <c r="V106" i="18"/>
  <c r="V20" i="18"/>
  <c r="V90" i="18"/>
  <c r="V64" i="18"/>
  <c r="V160" i="18"/>
  <c r="V48" i="18"/>
  <c r="V22" i="18"/>
  <c r="V146" i="18"/>
  <c r="V118" i="18"/>
  <c r="V92" i="18"/>
  <c r="V76" i="18"/>
  <c r="V50" i="18"/>
  <c r="V34" i="18"/>
  <c r="V8" i="18"/>
  <c r="V134" i="18"/>
  <c r="V104" i="18"/>
  <c r="V78" i="18"/>
  <c r="C21" i="15"/>
  <c r="C35" i="15"/>
  <c r="D49" i="15"/>
  <c r="F77" i="15"/>
  <c r="G91" i="15"/>
  <c r="C147" i="15"/>
  <c r="D21" i="16"/>
  <c r="O21" i="16"/>
  <c r="F35" i="16"/>
  <c r="D37" i="16"/>
  <c r="G51" i="16"/>
  <c r="D63" i="16"/>
  <c r="G77" i="16"/>
  <c r="E79" i="16"/>
  <c r="E105" i="16"/>
  <c r="C107" i="16"/>
  <c r="F121" i="16"/>
  <c r="C133" i="16"/>
  <c r="F147" i="16"/>
  <c r="D149" i="16"/>
  <c r="U7" i="17"/>
  <c r="F49" i="17"/>
  <c r="F51" i="17"/>
  <c r="F63" i="17"/>
  <c r="K20" i="18"/>
  <c r="S50" i="18"/>
  <c r="N62" i="18"/>
  <c r="C76" i="18"/>
  <c r="G118" i="18"/>
  <c r="M120" i="18"/>
  <c r="L134" i="18"/>
  <c r="G146" i="18"/>
  <c r="V147" i="19"/>
  <c r="V161" i="19"/>
  <c r="V133" i="19"/>
  <c r="V121" i="19"/>
  <c r="V119" i="19"/>
  <c r="V107" i="19"/>
  <c r="V149" i="19"/>
  <c r="V135" i="19"/>
  <c r="V23" i="19"/>
  <c r="V49" i="19"/>
  <c r="D146" i="18"/>
  <c r="D120" i="18"/>
  <c r="L146" i="18"/>
  <c r="L120" i="18"/>
  <c r="T146" i="18"/>
  <c r="T120" i="18"/>
  <c r="E50" i="18"/>
  <c r="M50" i="18"/>
  <c r="U50" i="18"/>
  <c r="E76" i="18"/>
  <c r="M76" i="18"/>
  <c r="U76" i="18"/>
  <c r="G78" i="18"/>
  <c r="O78" i="18"/>
  <c r="D92" i="18"/>
  <c r="L92" i="18"/>
  <c r="T92" i="18"/>
  <c r="G104" i="18"/>
  <c r="O104" i="18"/>
  <c r="T118" i="18"/>
  <c r="M134" i="18"/>
  <c r="L148" i="18"/>
  <c r="G160" i="18"/>
  <c r="X7" i="19"/>
  <c r="V63" i="19"/>
  <c r="F65" i="19"/>
  <c r="F91" i="19"/>
  <c r="V93" i="19"/>
  <c r="S9" i="17"/>
  <c r="G23" i="17"/>
  <c r="G49" i="17"/>
  <c r="E51" i="17"/>
  <c r="E77" i="17"/>
  <c r="G135" i="17"/>
  <c r="G161" i="17"/>
  <c r="E148" i="18"/>
  <c r="M148" i="18"/>
  <c r="U148" i="18"/>
  <c r="G8" i="18"/>
  <c r="O8" i="18"/>
  <c r="D22" i="18"/>
  <c r="L22" i="18"/>
  <c r="T22" i="18"/>
  <c r="G34" i="18"/>
  <c r="O34" i="18"/>
  <c r="D48" i="18"/>
  <c r="L48" i="18"/>
  <c r="T48" i="18"/>
  <c r="E92" i="18"/>
  <c r="M92" i="18"/>
  <c r="U92" i="18"/>
  <c r="U118" i="18"/>
  <c r="E120" i="18"/>
  <c r="O120" i="18"/>
  <c r="T132" i="18"/>
  <c r="D134" i="18"/>
  <c r="U146" i="18"/>
  <c r="O148" i="18"/>
  <c r="T160" i="18"/>
  <c r="N7" i="19"/>
  <c r="P7" i="19" s="1"/>
  <c r="V21" i="19"/>
  <c r="D64" i="18"/>
  <c r="L64" i="18"/>
  <c r="T64" i="18"/>
  <c r="D90" i="18"/>
  <c r="L90" i="18"/>
  <c r="T90" i="18"/>
  <c r="L118" i="18"/>
  <c r="U132" i="18"/>
  <c r="E134" i="18"/>
  <c r="O134" i="18"/>
  <c r="D148" i="18"/>
  <c r="U160" i="18"/>
  <c r="E161" i="19"/>
  <c r="E149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147" i="19"/>
  <c r="V79" i="19"/>
  <c r="V105" i="19"/>
  <c r="H161" i="22"/>
  <c r="H105" i="22"/>
  <c r="H49" i="22"/>
  <c r="H133" i="22"/>
  <c r="H77" i="22"/>
  <c r="H147" i="22"/>
  <c r="H63" i="22"/>
  <c r="H119" i="22"/>
  <c r="H35" i="22"/>
  <c r="H91" i="22"/>
  <c r="H21" i="22"/>
  <c r="G51" i="17"/>
  <c r="G77" i="17"/>
  <c r="E79" i="17"/>
  <c r="E105" i="17"/>
  <c r="G132" i="18"/>
  <c r="O132" i="18"/>
  <c r="D20" i="18"/>
  <c r="L20" i="18"/>
  <c r="T20" i="18"/>
  <c r="E64" i="18"/>
  <c r="M64" i="18"/>
  <c r="U64" i="18"/>
  <c r="E90" i="18"/>
  <c r="M90" i="18"/>
  <c r="U90" i="18"/>
  <c r="G92" i="18"/>
  <c r="O92" i="18"/>
  <c r="D106" i="18"/>
  <c r="L106" i="18"/>
  <c r="T106" i="18"/>
  <c r="M118" i="18"/>
  <c r="G120" i="18"/>
  <c r="L132" i="18"/>
  <c r="M146" i="18"/>
  <c r="G148" i="18"/>
  <c r="L160" i="18"/>
  <c r="F149" i="19"/>
  <c r="F135" i="19"/>
  <c r="F133" i="19"/>
  <c r="F121" i="19"/>
  <c r="F119" i="19"/>
  <c r="F107" i="19"/>
  <c r="F147" i="19"/>
  <c r="R7" i="19"/>
  <c r="V9" i="19"/>
  <c r="F35" i="19"/>
  <c r="V35" i="19"/>
  <c r="F37" i="19"/>
  <c r="V37" i="19"/>
  <c r="F161" i="19"/>
  <c r="E21" i="17"/>
  <c r="P21" i="17"/>
  <c r="G35" i="17"/>
  <c r="E37" i="17"/>
  <c r="E63" i="17"/>
  <c r="G121" i="17"/>
  <c r="G147" i="17"/>
  <c r="E149" i="17"/>
  <c r="X6" i="18"/>
  <c r="E20" i="18"/>
  <c r="M20" i="18"/>
  <c r="U20" i="18"/>
  <c r="G22" i="18"/>
  <c r="O22" i="18"/>
  <c r="D36" i="18"/>
  <c r="L36" i="18"/>
  <c r="T36" i="18"/>
  <c r="G48" i="18"/>
  <c r="O48" i="18"/>
  <c r="D62" i="18"/>
  <c r="L62" i="18"/>
  <c r="T62" i="18"/>
  <c r="E106" i="18"/>
  <c r="M106" i="18"/>
  <c r="U106" i="18"/>
  <c r="D118" i="18"/>
  <c r="M132" i="18"/>
  <c r="G134" i="18"/>
  <c r="M160" i="18"/>
  <c r="I7" i="19"/>
  <c r="H7" i="19"/>
  <c r="E21" i="19"/>
  <c r="F63" i="19"/>
  <c r="V65" i="19"/>
  <c r="V91" i="19"/>
  <c r="F93" i="19"/>
  <c r="E36" i="18"/>
  <c r="M36" i="18"/>
  <c r="U36" i="18"/>
  <c r="E62" i="18"/>
  <c r="M62" i="18"/>
  <c r="U62" i="18"/>
  <c r="G64" i="18"/>
  <c r="O64" i="18"/>
  <c r="D78" i="18"/>
  <c r="L78" i="18"/>
  <c r="T78" i="18"/>
  <c r="G90" i="18"/>
  <c r="O90" i="18"/>
  <c r="D104" i="18"/>
  <c r="L104" i="18"/>
  <c r="T104" i="18"/>
  <c r="E118" i="18"/>
  <c r="O118" i="18"/>
  <c r="U120" i="18"/>
  <c r="D132" i="18"/>
  <c r="T134" i="18"/>
  <c r="E146" i="18"/>
  <c r="O146" i="18"/>
  <c r="D160" i="18"/>
  <c r="F21" i="19"/>
  <c r="E64" i="21"/>
  <c r="N22" i="21"/>
  <c r="F64" i="21"/>
  <c r="D148" i="21"/>
  <c r="E22" i="21"/>
  <c r="F134" i="21"/>
  <c r="D64" i="21"/>
  <c r="D22" i="21"/>
  <c r="D134" i="21"/>
  <c r="D92" i="21"/>
  <c r="D162" i="21"/>
  <c r="D50" i="21"/>
  <c r="D120" i="21"/>
  <c r="R8" i="21"/>
  <c r="Q8" i="21"/>
  <c r="D78" i="21"/>
  <c r="E134" i="21"/>
  <c r="E92" i="21"/>
  <c r="E162" i="21"/>
  <c r="E50" i="21"/>
  <c r="E120" i="21"/>
  <c r="E78" i="21"/>
  <c r="E148" i="21"/>
  <c r="D36" i="21"/>
  <c r="F92" i="21"/>
  <c r="F162" i="21"/>
  <c r="F50" i="21"/>
  <c r="F120" i="21"/>
  <c r="F78" i="21"/>
  <c r="F148" i="21"/>
  <c r="F36" i="21"/>
  <c r="O22" i="21"/>
  <c r="E36" i="21"/>
  <c r="D106" i="21"/>
  <c r="G161" i="22"/>
  <c r="G105" i="22"/>
  <c r="G49" i="22"/>
  <c r="G147" i="22"/>
  <c r="G91" i="22"/>
  <c r="G133" i="22"/>
  <c r="G77" i="22"/>
  <c r="G63" i="22"/>
  <c r="G119" i="22"/>
  <c r="G35" i="22"/>
  <c r="R21" i="22"/>
  <c r="I73" i="24"/>
  <c r="I29" i="24"/>
  <c r="G7" i="24"/>
  <c r="I227" i="24"/>
  <c r="I183" i="24"/>
  <c r="J8" i="24"/>
  <c r="I95" i="24"/>
  <c r="I253" i="24"/>
  <c r="I205" i="24"/>
  <c r="I51" i="24"/>
  <c r="I161" i="24"/>
  <c r="I117" i="24"/>
  <c r="I139" i="24"/>
  <c r="T21" i="22"/>
  <c r="K253" i="24"/>
  <c r="K227" i="24"/>
  <c r="K205" i="24"/>
  <c r="K183" i="24"/>
  <c r="K161" i="24"/>
  <c r="K139" i="24"/>
  <c r="K117" i="24"/>
  <c r="L8" i="24"/>
  <c r="K95" i="24"/>
  <c r="K51" i="24"/>
  <c r="C50" i="21"/>
  <c r="C162" i="21"/>
  <c r="J7" i="22"/>
  <c r="D49" i="22"/>
  <c r="F105" i="22"/>
  <c r="D119" i="22"/>
  <c r="H8" i="21"/>
  <c r="C92" i="21"/>
  <c r="C133" i="22"/>
  <c r="C77" i="22"/>
  <c r="C119" i="22"/>
  <c r="C63" i="22"/>
  <c r="C161" i="22"/>
  <c r="C105" i="22"/>
  <c r="C49" i="22"/>
  <c r="K7" i="22"/>
  <c r="V7" i="22"/>
  <c r="C21" i="22"/>
  <c r="F49" i="22"/>
  <c r="D63" i="22"/>
  <c r="E133" i="22"/>
  <c r="C147" i="22"/>
  <c r="K29" i="24"/>
  <c r="H219" i="24"/>
  <c r="J218" i="24"/>
  <c r="L217" i="24"/>
  <c r="H215" i="24"/>
  <c r="J214" i="24"/>
  <c r="L213" i="24"/>
  <c r="H211" i="24"/>
  <c r="J210" i="24"/>
  <c r="N209" i="24"/>
  <c r="J208" i="24"/>
  <c r="N207" i="24"/>
  <c r="H218" i="24"/>
  <c r="J217" i="24"/>
  <c r="L216" i="24"/>
  <c r="H214" i="24"/>
  <c r="J213" i="24"/>
  <c r="L212" i="24"/>
  <c r="H210" i="24"/>
  <c r="L209" i="24"/>
  <c r="H208" i="24"/>
  <c r="L207" i="24"/>
  <c r="L219" i="24"/>
  <c r="H217" i="24"/>
  <c r="J216" i="24"/>
  <c r="L215" i="24"/>
  <c r="H213" i="24"/>
  <c r="J212" i="24"/>
  <c r="L211" i="24"/>
  <c r="J209" i="24"/>
  <c r="N208" i="24"/>
  <c r="J207" i="24"/>
  <c r="L214" i="24"/>
  <c r="L208" i="24"/>
  <c r="L218" i="24"/>
  <c r="H212" i="24"/>
  <c r="H216" i="24"/>
  <c r="J211" i="24"/>
  <c r="J215" i="24"/>
  <c r="H209" i="24"/>
  <c r="H207" i="24"/>
  <c r="I8" i="21"/>
  <c r="L22" i="21"/>
  <c r="C134" i="21"/>
  <c r="D133" i="22"/>
  <c r="D77" i="22"/>
  <c r="D161" i="22"/>
  <c r="D105" i="22"/>
  <c r="L7" i="22"/>
  <c r="W7" i="22"/>
  <c r="D21" i="22"/>
  <c r="F133" i="22"/>
  <c r="D147" i="22"/>
  <c r="N8" i="24"/>
  <c r="H267" i="24"/>
  <c r="J266" i="24"/>
  <c r="L265" i="24"/>
  <c r="H263" i="24"/>
  <c r="J262" i="24"/>
  <c r="L261" i="24"/>
  <c r="H259" i="24"/>
  <c r="J258" i="24"/>
  <c r="N257" i="24"/>
  <c r="J256" i="24"/>
  <c r="N255" i="24"/>
  <c r="H266" i="24"/>
  <c r="J265" i="24"/>
  <c r="L264" i="24"/>
  <c r="H262" i="24"/>
  <c r="J261" i="24"/>
  <c r="L260" i="24"/>
  <c r="H258" i="24"/>
  <c r="L257" i="24"/>
  <c r="H256" i="24"/>
  <c r="L255" i="24"/>
  <c r="L267" i="24"/>
  <c r="H265" i="24"/>
  <c r="J264" i="24"/>
  <c r="L263" i="24"/>
  <c r="H261" i="24"/>
  <c r="J260" i="24"/>
  <c r="L259" i="24"/>
  <c r="J257" i="24"/>
  <c r="N256" i="24"/>
  <c r="J255" i="24"/>
  <c r="L262" i="24"/>
  <c r="L256" i="24"/>
  <c r="L266" i="24"/>
  <c r="H260" i="24"/>
  <c r="H264" i="24"/>
  <c r="J259" i="24"/>
  <c r="J263" i="24"/>
  <c r="H257" i="24"/>
  <c r="H255" i="24"/>
  <c r="N76" i="25"/>
  <c r="N98" i="25"/>
  <c r="N33" i="25"/>
  <c r="N31" i="25"/>
  <c r="N77" i="25"/>
  <c r="N75" i="25"/>
  <c r="N99" i="25"/>
  <c r="N97" i="25"/>
  <c r="N30" i="25"/>
  <c r="N54" i="25"/>
  <c r="N32" i="25"/>
  <c r="N55" i="25"/>
  <c r="N53" i="25"/>
  <c r="C22" i="21"/>
  <c r="M22" i="21"/>
  <c r="C64" i="21"/>
  <c r="E119" i="22"/>
  <c r="E63" i="22"/>
  <c r="E161" i="22"/>
  <c r="E105" i="22"/>
  <c r="E49" i="22"/>
  <c r="E147" i="22"/>
  <c r="E91" i="22"/>
  <c r="X7" i="22"/>
  <c r="E21" i="22"/>
  <c r="P21" i="22"/>
  <c r="F161" i="22"/>
  <c r="K73" i="24"/>
  <c r="C106" i="21"/>
  <c r="F119" i="22"/>
  <c r="F63" i="22"/>
  <c r="F147" i="22"/>
  <c r="F91" i="22"/>
  <c r="F21" i="22"/>
  <c r="C35" i="22"/>
  <c r="N77" i="24"/>
  <c r="N76" i="24"/>
  <c r="L210" i="24"/>
  <c r="M253" i="24"/>
  <c r="M227" i="24"/>
  <c r="M205" i="24"/>
  <c r="M183" i="24"/>
  <c r="M117" i="24"/>
  <c r="M139" i="24"/>
  <c r="H141" i="24"/>
  <c r="L142" i="24"/>
  <c r="J145" i="24"/>
  <c r="L148" i="24"/>
  <c r="H150" i="24"/>
  <c r="J153" i="24"/>
  <c r="J6" i="26"/>
  <c r="K6" i="26"/>
  <c r="K73" i="25"/>
  <c r="I6" i="26"/>
  <c r="M51" i="24"/>
  <c r="H197" i="24"/>
  <c r="J196" i="24"/>
  <c r="L195" i="24"/>
  <c r="H193" i="24"/>
  <c r="J192" i="24"/>
  <c r="L191" i="24"/>
  <c r="H189" i="24"/>
  <c r="J188" i="24"/>
  <c r="N187" i="24"/>
  <c r="J186" i="24"/>
  <c r="N185" i="24"/>
  <c r="H196" i="24"/>
  <c r="J195" i="24"/>
  <c r="L194" i="24"/>
  <c r="H192" i="24"/>
  <c r="J191" i="24"/>
  <c r="L190" i="24"/>
  <c r="H188" i="24"/>
  <c r="L187" i="24"/>
  <c r="H186" i="24"/>
  <c r="L185" i="24"/>
  <c r="L197" i="24"/>
  <c r="H195" i="24"/>
  <c r="J194" i="24"/>
  <c r="L193" i="24"/>
  <c r="H191" i="24"/>
  <c r="J190" i="24"/>
  <c r="L189" i="24"/>
  <c r="J187" i="24"/>
  <c r="N186" i="24"/>
  <c r="J185" i="24"/>
  <c r="L188" i="24"/>
  <c r="H241" i="24"/>
  <c r="J240" i="24"/>
  <c r="L239" i="24"/>
  <c r="H237" i="24"/>
  <c r="J236" i="24"/>
  <c r="L235" i="24"/>
  <c r="H233" i="24"/>
  <c r="J232" i="24"/>
  <c r="N231" i="24"/>
  <c r="J230" i="24"/>
  <c r="N229" i="24"/>
  <c r="H240" i="24"/>
  <c r="J239" i="24"/>
  <c r="L238" i="24"/>
  <c r="H236" i="24"/>
  <c r="J235" i="24"/>
  <c r="L234" i="24"/>
  <c r="H232" i="24"/>
  <c r="L231" i="24"/>
  <c r="H230" i="24"/>
  <c r="L229" i="24"/>
  <c r="L241" i="24"/>
  <c r="H239" i="24"/>
  <c r="J238" i="24"/>
  <c r="L237" i="24"/>
  <c r="H235" i="24"/>
  <c r="J234" i="24"/>
  <c r="L233" i="24"/>
  <c r="J231" i="24"/>
  <c r="N230" i="24"/>
  <c r="J229" i="24"/>
  <c r="L232" i="24"/>
  <c r="N96" i="25"/>
  <c r="M95" i="24"/>
  <c r="H131" i="24"/>
  <c r="J130" i="24"/>
  <c r="L129" i="24"/>
  <c r="H127" i="24"/>
  <c r="J126" i="24"/>
  <c r="H130" i="24"/>
  <c r="J129" i="24"/>
  <c r="L128" i="24"/>
  <c r="H126" i="24"/>
  <c r="J125" i="24"/>
  <c r="L124" i="24"/>
  <c r="H122" i="24"/>
  <c r="L121" i="24"/>
  <c r="H120" i="24"/>
  <c r="L119" i="24"/>
  <c r="L131" i="24"/>
  <c r="H129" i="24"/>
  <c r="J128" i="24"/>
  <c r="L127" i="24"/>
  <c r="H125" i="24"/>
  <c r="J124" i="24"/>
  <c r="L123" i="24"/>
  <c r="J120" i="24"/>
  <c r="H121" i="24"/>
  <c r="H123" i="24"/>
  <c r="H143" i="24"/>
  <c r="L144" i="24"/>
  <c r="H146" i="24"/>
  <c r="J149" i="24"/>
  <c r="H175" i="24"/>
  <c r="J174" i="24"/>
  <c r="L173" i="24"/>
  <c r="H171" i="24"/>
  <c r="J170" i="24"/>
  <c r="L169" i="24"/>
  <c r="H167" i="24"/>
  <c r="J166" i="24"/>
  <c r="N165" i="24"/>
  <c r="J164" i="24"/>
  <c r="N163" i="24"/>
  <c r="H174" i="24"/>
  <c r="J173" i="24"/>
  <c r="L172" i="24"/>
  <c r="H170" i="24"/>
  <c r="J169" i="24"/>
  <c r="L168" i="24"/>
  <c r="H166" i="24"/>
  <c r="L165" i="24"/>
  <c r="H164" i="24"/>
  <c r="L163" i="24"/>
  <c r="L175" i="24"/>
  <c r="H173" i="24"/>
  <c r="J172" i="24"/>
  <c r="L171" i="24"/>
  <c r="H169" i="24"/>
  <c r="J168" i="24"/>
  <c r="L167" i="24"/>
  <c r="J165" i="24"/>
  <c r="N164" i="24"/>
  <c r="J163" i="24"/>
  <c r="K29" i="25"/>
  <c r="N8" i="25"/>
  <c r="I7" i="25"/>
  <c r="L8" i="25" s="1"/>
  <c r="K51" i="25"/>
  <c r="D76" i="26"/>
  <c r="D118" i="26"/>
  <c r="D160" i="26"/>
  <c r="D48" i="26"/>
  <c r="D90" i="26"/>
  <c r="D132" i="26"/>
  <c r="D20" i="26"/>
  <c r="D104" i="26"/>
  <c r="D34" i="26"/>
  <c r="D146" i="26"/>
  <c r="D62" i="26"/>
  <c r="H153" i="24"/>
  <c r="J152" i="24"/>
  <c r="L151" i="24"/>
  <c r="H149" i="24"/>
  <c r="J148" i="24"/>
  <c r="L147" i="24"/>
  <c r="H145" i="24"/>
  <c r="J144" i="24"/>
  <c r="N143" i="24"/>
  <c r="J142" i="24"/>
  <c r="N141" i="24"/>
  <c r="H152" i="24"/>
  <c r="J151" i="24"/>
  <c r="L150" i="24"/>
  <c r="H148" i="24"/>
  <c r="J147" i="24"/>
  <c r="L146" i="24"/>
  <c r="H144" i="24"/>
  <c r="L143" i="24"/>
  <c r="H142" i="24"/>
  <c r="L141" i="24"/>
  <c r="L153" i="24"/>
  <c r="H151" i="24"/>
  <c r="J150" i="24"/>
  <c r="L149" i="24"/>
  <c r="H147" i="24"/>
  <c r="J146" i="24"/>
  <c r="L145" i="24"/>
  <c r="J143" i="24"/>
  <c r="N142" i="24"/>
  <c r="J141" i="24"/>
  <c r="M73" i="25"/>
  <c r="N74" i="25" s="1"/>
  <c r="F118" i="26"/>
  <c r="C146" i="26"/>
  <c r="C34" i="26"/>
  <c r="C76" i="26"/>
  <c r="C118" i="26"/>
  <c r="C160" i="26"/>
  <c r="C48" i="26"/>
  <c r="C90" i="26"/>
  <c r="E118" i="26"/>
  <c r="E160" i="26"/>
  <c r="E48" i="26"/>
  <c r="E90" i="26"/>
  <c r="E132" i="26"/>
  <c r="E20" i="26"/>
  <c r="E62" i="26"/>
  <c r="E146" i="26"/>
  <c r="C20" i="26"/>
  <c r="E76" i="26"/>
  <c r="E104" i="26"/>
  <c r="F160" i="26"/>
  <c r="F48" i="26"/>
  <c r="F90" i="26"/>
  <c r="F132" i="26"/>
  <c r="F62" i="26"/>
  <c r="F104" i="26"/>
  <c r="F146" i="26"/>
  <c r="F20" i="26"/>
  <c r="F76" i="26"/>
  <c r="E160" i="27"/>
  <c r="E48" i="27"/>
  <c r="E90" i="27"/>
  <c r="E132" i="27"/>
  <c r="E20" i="27"/>
  <c r="E62" i="27"/>
  <c r="E104" i="27"/>
  <c r="E34" i="27"/>
  <c r="E76" i="27"/>
  <c r="G90" i="26"/>
  <c r="G132" i="26"/>
  <c r="G20" i="26"/>
  <c r="G62" i="26"/>
  <c r="G104" i="26"/>
  <c r="G146" i="26"/>
  <c r="G34" i="26"/>
  <c r="G118" i="26"/>
  <c r="G76" i="26"/>
  <c r="C132" i="26"/>
  <c r="E146" i="27"/>
  <c r="F146" i="27"/>
  <c r="G48" i="27"/>
  <c r="C104" i="27"/>
  <c r="F118" i="27"/>
  <c r="G146" i="27"/>
  <c r="G160" i="27"/>
  <c r="F76" i="27"/>
  <c r="D104" i="27"/>
  <c r="G118" i="27"/>
  <c r="J162" i="30"/>
  <c r="H162" i="30"/>
  <c r="C20" i="27"/>
  <c r="F34" i="27"/>
  <c r="D62" i="27"/>
  <c r="G76" i="27"/>
  <c r="C132" i="27"/>
  <c r="C160" i="27"/>
  <c r="N8" i="30"/>
  <c r="L8" i="30"/>
  <c r="I6" i="27"/>
  <c r="D20" i="27"/>
  <c r="G34" i="27"/>
  <c r="C90" i="27"/>
  <c r="F104" i="27"/>
  <c r="D132" i="27"/>
  <c r="F160" i="27"/>
  <c r="D146" i="28"/>
  <c r="D62" i="28"/>
  <c r="D76" i="28"/>
  <c r="D104" i="28"/>
  <c r="D132" i="28"/>
  <c r="D160" i="28"/>
  <c r="D90" i="28"/>
  <c r="D20" i="28"/>
  <c r="D118" i="28"/>
  <c r="D34" i="28"/>
  <c r="J6" i="27"/>
  <c r="C48" i="27"/>
  <c r="F62" i="27"/>
  <c r="D90" i="27"/>
  <c r="G104" i="27"/>
  <c r="K6" i="27"/>
  <c r="F20" i="27"/>
  <c r="D48" i="27"/>
  <c r="G62" i="27"/>
  <c r="C118" i="27"/>
  <c r="F132" i="27"/>
  <c r="F146" i="28"/>
  <c r="F62" i="28"/>
  <c r="F90" i="28"/>
  <c r="F104" i="28"/>
  <c r="F132" i="28"/>
  <c r="F76" i="28"/>
  <c r="F160" i="28"/>
  <c r="F20" i="28"/>
  <c r="F118" i="28"/>
  <c r="F48" i="28"/>
  <c r="D146" i="27"/>
  <c r="D160" i="27"/>
  <c r="G20" i="27"/>
  <c r="C76" i="27"/>
  <c r="F90" i="27"/>
  <c r="D118" i="27"/>
  <c r="G132" i="27"/>
  <c r="C146" i="27"/>
  <c r="D48" i="28"/>
  <c r="J6" i="28"/>
  <c r="C20" i="28"/>
  <c r="E48" i="28"/>
  <c r="C104" i="28"/>
  <c r="N54" i="30"/>
  <c r="N76" i="30"/>
  <c r="N55" i="30"/>
  <c r="N53" i="30"/>
  <c r="N75" i="30"/>
  <c r="C132" i="28"/>
  <c r="C160" i="28"/>
  <c r="C146" i="28"/>
  <c r="C62" i="28"/>
  <c r="C90" i="28"/>
  <c r="K6" i="28"/>
  <c r="E34" i="28"/>
  <c r="E104" i="28"/>
  <c r="G90" i="28"/>
  <c r="E146" i="28"/>
  <c r="E160" i="28"/>
  <c r="E76" i="28"/>
  <c r="E90" i="28"/>
  <c r="E118" i="28"/>
  <c r="M6" i="28"/>
  <c r="G34" i="28"/>
  <c r="E62" i="28"/>
  <c r="G146" i="28"/>
  <c r="G132" i="28"/>
  <c r="G160" i="28"/>
  <c r="G76" i="28"/>
  <c r="G104" i="28"/>
  <c r="G118" i="28"/>
  <c r="J30" i="30"/>
  <c r="L30" i="30"/>
  <c r="N77" i="30"/>
  <c r="C48" i="28"/>
  <c r="J206" i="30"/>
  <c r="H206" i="30"/>
  <c r="F250" i="30"/>
  <c r="J62" i="30"/>
  <c r="J58" i="30"/>
  <c r="J55" i="30"/>
  <c r="J53" i="30"/>
  <c r="J84" i="30"/>
  <c r="J80" i="30"/>
  <c r="J77" i="30"/>
  <c r="J75" i="30"/>
  <c r="J52" i="30"/>
  <c r="J65" i="30"/>
  <c r="J61" i="30"/>
  <c r="J57" i="30"/>
  <c r="J87" i="30"/>
  <c r="J83" i="30"/>
  <c r="J79" i="30"/>
  <c r="J64" i="30"/>
  <c r="J60" i="30"/>
  <c r="J56" i="30"/>
  <c r="J54" i="30"/>
  <c r="J86" i="30"/>
  <c r="J82" i="30"/>
  <c r="L53" i="30"/>
  <c r="J59" i="30"/>
  <c r="N74" i="30"/>
  <c r="L65" i="30"/>
  <c r="L61" i="30"/>
  <c r="L57" i="30"/>
  <c r="L52" i="30"/>
  <c r="L87" i="30"/>
  <c r="L83" i="30"/>
  <c r="L79" i="30"/>
  <c r="L64" i="30"/>
  <c r="L60" i="30"/>
  <c r="L56" i="30"/>
  <c r="L54" i="30"/>
  <c r="L86" i="30"/>
  <c r="L82" i="30"/>
  <c r="L78" i="30"/>
  <c r="L76" i="30"/>
  <c r="L63" i="30"/>
  <c r="L59" i="30"/>
  <c r="L85" i="30"/>
  <c r="L81" i="30"/>
  <c r="L55" i="30"/>
  <c r="N228" i="30"/>
  <c r="H8" i="30"/>
  <c r="L80" i="30"/>
  <c r="N120" i="30"/>
  <c r="L122" i="30"/>
  <c r="L123" i="30"/>
  <c r="F129" i="30"/>
  <c r="F130" i="30"/>
  <c r="H65" i="30"/>
  <c r="H119" i="30"/>
  <c r="N121" i="30"/>
  <c r="F127" i="30"/>
  <c r="F128" i="30"/>
  <c r="H130" i="30"/>
  <c r="H131" i="30"/>
  <c r="F52" i="30"/>
  <c r="H75" i="30"/>
  <c r="H77" i="30"/>
  <c r="H80" i="30"/>
  <c r="H84" i="30"/>
  <c r="F120" i="30"/>
  <c r="F125" i="30"/>
  <c r="F126" i="30"/>
  <c r="H128" i="30"/>
  <c r="H129" i="30"/>
  <c r="J131" i="30"/>
  <c r="N162" i="30"/>
  <c r="F184" i="30"/>
  <c r="N206" i="30"/>
  <c r="H52" i="30"/>
  <c r="H53" i="30"/>
  <c r="H55" i="30"/>
  <c r="H58" i="30"/>
  <c r="H62" i="30"/>
  <c r="J119" i="30"/>
  <c r="H120" i="30"/>
  <c r="F121" i="30"/>
  <c r="F123" i="30"/>
  <c r="F124" i="30"/>
  <c r="H126" i="30"/>
  <c r="H127" i="30"/>
  <c r="J129" i="30"/>
  <c r="J130" i="30"/>
  <c r="F228" i="30"/>
  <c r="N250" i="30"/>
  <c r="F76" i="30"/>
  <c r="F78" i="30"/>
  <c r="H81" i="30"/>
  <c r="F82" i="30"/>
  <c r="H85" i="30"/>
  <c r="H121" i="30"/>
  <c r="F122" i="30"/>
  <c r="H124" i="30"/>
  <c r="H125" i="30"/>
  <c r="J127" i="30"/>
  <c r="J128" i="30"/>
  <c r="L130" i="30"/>
  <c r="L131" i="30"/>
  <c r="M73" i="31"/>
  <c r="N74" i="31" s="1"/>
  <c r="M95" i="31"/>
  <c r="N96" i="31" s="1"/>
  <c r="M51" i="31"/>
  <c r="N52" i="31" s="1"/>
  <c r="N8" i="31"/>
  <c r="M29" i="31"/>
  <c r="H59" i="30"/>
  <c r="L119" i="30"/>
  <c r="J120" i="30"/>
  <c r="H122" i="30"/>
  <c r="H123" i="30"/>
  <c r="J125" i="30"/>
  <c r="J126" i="30"/>
  <c r="L128" i="30"/>
  <c r="L129" i="30"/>
  <c r="D30" i="31"/>
  <c r="F82" i="31"/>
  <c r="H279" i="30"/>
  <c r="F280" i="30"/>
  <c r="L281" i="30"/>
  <c r="J282" i="30"/>
  <c r="H284" i="30"/>
  <c r="F108" i="31"/>
  <c r="F104" i="31"/>
  <c r="F100" i="31"/>
  <c r="F98" i="31"/>
  <c r="F63" i="31"/>
  <c r="F59" i="31"/>
  <c r="F30" i="31"/>
  <c r="F85" i="31"/>
  <c r="F81" i="31"/>
  <c r="F40" i="31"/>
  <c r="F36" i="31"/>
  <c r="F33" i="31"/>
  <c r="F31" i="31"/>
  <c r="F106" i="31"/>
  <c r="F102" i="31"/>
  <c r="F99" i="31"/>
  <c r="F97" i="31"/>
  <c r="F65" i="31"/>
  <c r="F61" i="31"/>
  <c r="F57" i="31"/>
  <c r="F87" i="31"/>
  <c r="F83" i="31"/>
  <c r="F79" i="31"/>
  <c r="F105" i="31"/>
  <c r="F56" i="31"/>
  <c r="F38" i="31"/>
  <c r="F32" i="31"/>
  <c r="F84" i="31"/>
  <c r="F75" i="31"/>
  <c r="F60" i="31"/>
  <c r="F109" i="31"/>
  <c r="F101" i="31"/>
  <c r="H30" i="31"/>
  <c r="F80" i="31"/>
  <c r="F77" i="31"/>
  <c r="F64" i="31"/>
  <c r="F107" i="31"/>
  <c r="F53" i="31"/>
  <c r="F41" i="31"/>
  <c r="F55" i="31"/>
  <c r="L74" i="31"/>
  <c r="F78" i="31"/>
  <c r="F103" i="31"/>
  <c r="J283" i="30"/>
  <c r="H285" i="30"/>
  <c r="F35" i="31"/>
  <c r="F37" i="31"/>
  <c r="F39" i="31"/>
  <c r="F43" i="31"/>
  <c r="F58" i="31"/>
  <c r="F62" i="31"/>
  <c r="H280" i="30"/>
  <c r="F281" i="30"/>
  <c r="L282" i="30"/>
  <c r="L8" i="31"/>
  <c r="F76" i="31"/>
  <c r="J285" i="30"/>
  <c r="L284" i="30"/>
  <c r="F283" i="30"/>
  <c r="F42" i="31"/>
  <c r="L109" i="31"/>
  <c r="L105" i="31"/>
  <c r="L101" i="31"/>
  <c r="L64" i="31"/>
  <c r="L60" i="31"/>
  <c r="L56" i="31"/>
  <c r="L54" i="31"/>
  <c r="L86" i="31"/>
  <c r="L82" i="31"/>
  <c r="L78" i="31"/>
  <c r="L76" i="31"/>
  <c r="L41" i="31"/>
  <c r="L37" i="31"/>
  <c r="L107" i="31"/>
  <c r="L103" i="31"/>
  <c r="L62" i="31"/>
  <c r="L58" i="31"/>
  <c r="L55" i="31"/>
  <c r="L53" i="31"/>
  <c r="L84" i="31"/>
  <c r="L80" i="31"/>
  <c r="L77" i="31"/>
  <c r="L75" i="31"/>
  <c r="L34" i="31"/>
  <c r="L39" i="31"/>
  <c r="L57" i="31"/>
  <c r="H99" i="31"/>
  <c r="L100" i="31"/>
  <c r="H102" i="31"/>
  <c r="L108" i="31"/>
  <c r="H16" i="35"/>
  <c r="H17" i="35"/>
  <c r="H13" i="35"/>
  <c r="H9" i="35"/>
  <c r="H12" i="35"/>
  <c r="H8" i="35"/>
  <c r="H7" i="35"/>
  <c r="H15" i="35"/>
  <c r="H18" i="35"/>
  <c r="L65" i="31"/>
  <c r="L81" i="31"/>
  <c r="H83" i="31"/>
  <c r="L31" i="31"/>
  <c r="H41" i="31"/>
  <c r="L42" i="31"/>
  <c r="H98" i="31"/>
  <c r="L99" i="31"/>
  <c r="L102" i="31"/>
  <c r="H104" i="31"/>
  <c r="H10" i="35"/>
  <c r="AL7" i="35"/>
  <c r="AK7" i="35"/>
  <c r="AJ7" i="35"/>
  <c r="L85" i="31"/>
  <c r="N98" i="33"/>
  <c r="N99" i="33"/>
  <c r="M73" i="33"/>
  <c r="N8" i="33"/>
  <c r="M51" i="33"/>
  <c r="M29" i="33"/>
  <c r="N10" i="33"/>
  <c r="N97" i="33"/>
  <c r="N11" i="33"/>
  <c r="N9" i="33"/>
  <c r="N17" i="35"/>
  <c r="N14" i="35"/>
  <c r="N10" i="35"/>
  <c r="N15" i="35"/>
  <c r="N13" i="35"/>
  <c r="N9" i="35"/>
  <c r="N16" i="35"/>
  <c r="N12" i="35"/>
  <c r="N18" i="35"/>
  <c r="N8" i="35"/>
  <c r="N11" i="35"/>
  <c r="N7" i="35"/>
  <c r="H107" i="31"/>
  <c r="H103" i="31"/>
  <c r="H62" i="31"/>
  <c r="H58" i="31"/>
  <c r="H55" i="31"/>
  <c r="H53" i="31"/>
  <c r="H84" i="31"/>
  <c r="H80" i="31"/>
  <c r="H77" i="31"/>
  <c r="H75" i="31"/>
  <c r="H43" i="31"/>
  <c r="H39" i="31"/>
  <c r="H35" i="31"/>
  <c r="H109" i="31"/>
  <c r="H105" i="31"/>
  <c r="H101" i="31"/>
  <c r="H64" i="31"/>
  <c r="H60" i="31"/>
  <c r="H56" i="31"/>
  <c r="H54" i="31"/>
  <c r="H86" i="31"/>
  <c r="H82" i="31"/>
  <c r="H78" i="31"/>
  <c r="H76" i="31"/>
  <c r="H33" i="31"/>
  <c r="H34" i="31"/>
  <c r="L40" i="31"/>
  <c r="H57" i="31"/>
  <c r="L96" i="31"/>
  <c r="L97" i="31"/>
  <c r="H100" i="31"/>
  <c r="L106" i="31"/>
  <c r="H108" i="31"/>
  <c r="M95" i="33"/>
  <c r="J81" i="31"/>
  <c r="J85" i="31"/>
  <c r="J59" i="31"/>
  <c r="J63" i="31"/>
  <c r="J98" i="31"/>
  <c r="J100" i="31"/>
  <c r="J104" i="31"/>
  <c r="J108" i="31"/>
  <c r="J32" i="31"/>
  <c r="J34" i="31"/>
  <c r="J38" i="31"/>
  <c r="J42" i="31"/>
  <c r="J79" i="31"/>
  <c r="J83" i="31"/>
  <c r="J87" i="31"/>
  <c r="AV7" i="35"/>
  <c r="AU7" i="35"/>
  <c r="AT7" i="35"/>
  <c r="AS7" i="35"/>
  <c r="AR7" i="35"/>
  <c r="J57" i="31"/>
  <c r="J61" i="31"/>
  <c r="J65" i="31"/>
  <c r="J97" i="31"/>
  <c r="J99" i="31"/>
  <c r="J102" i="31"/>
  <c r="I5" i="37"/>
  <c r="H5" i="37"/>
  <c r="G5" i="37"/>
  <c r="K5" i="37"/>
  <c r="AK29" i="35"/>
  <c r="L5" i="37"/>
  <c r="AB15" i="35"/>
  <c r="AB18" i="35"/>
  <c r="AB11" i="35"/>
  <c r="V14" i="35"/>
  <c r="AB7" i="35"/>
  <c r="S5" i="37"/>
  <c r="R5" i="37"/>
  <c r="Q5" i="37"/>
  <c r="P5" i="37"/>
  <c r="O5" i="37"/>
  <c r="I5" i="43"/>
  <c r="F5" i="43"/>
  <c r="V18" i="35"/>
  <c r="V17" i="35"/>
  <c r="AB8" i="35"/>
  <c r="V11" i="35"/>
  <c r="AB12" i="35"/>
  <c r="AB16" i="35"/>
  <c r="T5" i="37"/>
  <c r="V7" i="35"/>
  <c r="V15" i="35"/>
  <c r="AB17" i="35"/>
  <c r="R5" i="38"/>
  <c r="M5" i="40"/>
  <c r="L5" i="40"/>
  <c r="Q5" i="40"/>
  <c r="V29" i="35"/>
  <c r="AL29" i="35"/>
  <c r="I5" i="38"/>
  <c r="H5" i="38"/>
  <c r="S5" i="40"/>
  <c r="R5" i="40"/>
  <c r="H29" i="35"/>
  <c r="W29" i="35"/>
  <c r="D129" i="37"/>
  <c r="J5" i="38"/>
  <c r="G133" i="38"/>
  <c r="I29" i="35"/>
  <c r="E129" i="37"/>
  <c r="N5" i="38"/>
  <c r="M5" i="38"/>
  <c r="L5" i="38"/>
  <c r="H133" i="38"/>
  <c r="L135" i="42"/>
  <c r="K135" i="42"/>
  <c r="O135" i="42"/>
  <c r="N135" i="42"/>
  <c r="M135" i="42"/>
  <c r="Q5" i="38"/>
  <c r="P5" i="38"/>
  <c r="T5" i="38"/>
  <c r="N123" i="37"/>
  <c r="S5" i="39"/>
  <c r="G133" i="39"/>
  <c r="P5" i="40"/>
  <c r="O133" i="40"/>
  <c r="G123" i="37"/>
  <c r="O123" i="37"/>
  <c r="F9" i="38"/>
  <c r="K133" i="38"/>
  <c r="L5" i="39"/>
  <c r="T5" i="39"/>
  <c r="H5" i="42"/>
  <c r="M5" i="42"/>
  <c r="J5" i="42"/>
  <c r="I5" i="42"/>
  <c r="H123" i="37"/>
  <c r="F5" i="38"/>
  <c r="L133" i="38"/>
  <c r="M5" i="39"/>
  <c r="F9" i="39"/>
  <c r="E146" i="43"/>
  <c r="O133" i="39"/>
  <c r="N133" i="39"/>
  <c r="L133" i="39"/>
  <c r="K133" i="39"/>
  <c r="N133" i="38"/>
  <c r="M133" i="39"/>
  <c r="O133" i="38"/>
  <c r="S5" i="41"/>
  <c r="C146" i="41"/>
  <c r="H135" i="43"/>
  <c r="G135" i="43"/>
  <c r="I135" i="43"/>
  <c r="T5" i="40"/>
  <c r="L5" i="41"/>
  <c r="T5" i="41"/>
  <c r="F9" i="40"/>
  <c r="K133" i="40"/>
  <c r="M5" i="41"/>
  <c r="C16" i="41"/>
  <c r="F9" i="41"/>
  <c r="F13" i="41"/>
  <c r="F15" i="41"/>
  <c r="L5" i="42"/>
  <c r="N5" i="41"/>
  <c r="I135" i="41"/>
  <c r="H135" i="41"/>
  <c r="G135" i="41"/>
  <c r="F6" i="40"/>
  <c r="M133" i="40"/>
  <c r="F10" i="41"/>
  <c r="L135" i="41"/>
  <c r="O135" i="41"/>
  <c r="S5" i="42"/>
  <c r="H5" i="43"/>
  <c r="T5" i="42"/>
  <c r="O135" i="43"/>
  <c r="L135" i="43"/>
  <c r="K135" i="43"/>
  <c r="D146" i="41"/>
  <c r="M135" i="43"/>
  <c r="N135" i="43"/>
  <c r="G135" i="42"/>
  <c r="E146" i="42"/>
  <c r="H135" i="42"/>
  <c r="J14" i="19" l="1"/>
  <c r="R72" i="18"/>
  <c r="R47" i="18"/>
  <c r="R73" i="18"/>
  <c r="R30" i="18"/>
  <c r="J129" i="18"/>
  <c r="R65" i="18"/>
  <c r="R143" i="19"/>
  <c r="R156" i="18"/>
  <c r="R144" i="18"/>
  <c r="J154" i="18"/>
  <c r="N96" i="33"/>
  <c r="R19" i="18"/>
  <c r="R39" i="18"/>
  <c r="J17" i="19"/>
  <c r="J82" i="18"/>
  <c r="R13" i="18"/>
  <c r="J30" i="18"/>
  <c r="K143" i="41"/>
  <c r="K138" i="41"/>
  <c r="J47" i="18"/>
  <c r="R14" i="19"/>
  <c r="R99" i="18"/>
  <c r="R98" i="18"/>
  <c r="R9" i="18"/>
  <c r="J55" i="18"/>
  <c r="R110" i="18"/>
  <c r="R38" i="18"/>
  <c r="J157" i="18"/>
  <c r="R12" i="18"/>
  <c r="J29" i="18"/>
  <c r="O143" i="43"/>
  <c r="L143" i="43"/>
  <c r="N143" i="43"/>
  <c r="M143" i="43"/>
  <c r="I145" i="42"/>
  <c r="H145" i="42"/>
  <c r="K145" i="42" s="1"/>
  <c r="G145" i="42"/>
  <c r="G143" i="42"/>
  <c r="H143" i="42"/>
  <c r="K143" i="42" s="1"/>
  <c r="I143" i="42"/>
  <c r="I142" i="42"/>
  <c r="H142" i="42"/>
  <c r="K142" i="42" s="1"/>
  <c r="G142" i="42"/>
  <c r="H139" i="42"/>
  <c r="K139" i="42" s="1"/>
  <c r="G139" i="42"/>
  <c r="I139" i="42"/>
  <c r="M138" i="43"/>
  <c r="L138" i="43"/>
  <c r="N138" i="43"/>
  <c r="O138" i="43"/>
  <c r="H138" i="42"/>
  <c r="K138" i="42" s="1"/>
  <c r="G138" i="42"/>
  <c r="I138" i="42"/>
  <c r="I137" i="42"/>
  <c r="G137" i="42"/>
  <c r="H137" i="42"/>
  <c r="K137" i="42" s="1"/>
  <c r="G140" i="42"/>
  <c r="I140" i="42"/>
  <c r="H140" i="42"/>
  <c r="K140" i="42" s="1"/>
  <c r="G136" i="42"/>
  <c r="F146" i="42"/>
  <c r="H136" i="42"/>
  <c r="K136" i="42" s="1"/>
  <c r="I136" i="42"/>
  <c r="G144" i="42"/>
  <c r="I144" i="42"/>
  <c r="H144" i="42"/>
  <c r="K144" i="42" s="1"/>
  <c r="I141" i="42"/>
  <c r="G141" i="42"/>
  <c r="H141" i="42"/>
  <c r="K141" i="42" s="1"/>
  <c r="L139" i="43"/>
  <c r="O139" i="43"/>
  <c r="N139" i="43"/>
  <c r="M139" i="43"/>
  <c r="O140" i="43"/>
  <c r="N140" i="43"/>
  <c r="M140" i="43"/>
  <c r="L140" i="43"/>
  <c r="N137" i="43"/>
  <c r="M137" i="43"/>
  <c r="O137" i="43"/>
  <c r="L137" i="43"/>
  <c r="N145" i="43"/>
  <c r="M145" i="43"/>
  <c r="O145" i="43"/>
  <c r="L145" i="43"/>
  <c r="O136" i="43"/>
  <c r="N136" i="43"/>
  <c r="M136" i="43"/>
  <c r="J146" i="43"/>
  <c r="L136" i="43"/>
  <c r="O144" i="43"/>
  <c r="N144" i="43"/>
  <c r="M144" i="43"/>
  <c r="L144" i="43"/>
  <c r="N141" i="43"/>
  <c r="M141" i="43"/>
  <c r="O141" i="43"/>
  <c r="L141" i="43"/>
  <c r="G144" i="41"/>
  <c r="H144" i="41"/>
  <c r="K144" i="41" s="1"/>
  <c r="I144" i="41"/>
  <c r="H139" i="41"/>
  <c r="K139" i="41" s="1"/>
  <c r="G139" i="41"/>
  <c r="I139" i="41"/>
  <c r="O136" i="41"/>
  <c r="J146" i="41"/>
  <c r="L136" i="41"/>
  <c r="N136" i="41"/>
  <c r="M136" i="41"/>
  <c r="O144" i="41"/>
  <c r="M144" i="41"/>
  <c r="L144" i="41"/>
  <c r="N144" i="41"/>
  <c r="N141" i="41"/>
  <c r="M141" i="41"/>
  <c r="L141" i="41"/>
  <c r="O141" i="41"/>
  <c r="M138" i="41"/>
  <c r="O138" i="41"/>
  <c r="N138" i="41"/>
  <c r="L138" i="41"/>
  <c r="O137" i="41"/>
  <c r="N137" i="41"/>
  <c r="M137" i="41"/>
  <c r="L137" i="41"/>
  <c r="O145" i="41"/>
  <c r="N145" i="41"/>
  <c r="M145" i="41"/>
  <c r="L145" i="41"/>
  <c r="H15" i="41"/>
  <c r="J15" i="41"/>
  <c r="I15" i="41"/>
  <c r="P14" i="41"/>
  <c r="T14" i="41"/>
  <c r="S14" i="41"/>
  <c r="Q14" i="41"/>
  <c r="R14" i="41"/>
  <c r="P13" i="41"/>
  <c r="T13" i="41"/>
  <c r="S13" i="41"/>
  <c r="R13" i="41"/>
  <c r="Q13" i="41"/>
  <c r="H13" i="41"/>
  <c r="J13" i="41"/>
  <c r="I13" i="41"/>
  <c r="L11" i="41"/>
  <c r="N11" i="41"/>
  <c r="M11" i="41"/>
  <c r="P9" i="41"/>
  <c r="T9" i="41"/>
  <c r="S9" i="41"/>
  <c r="R9" i="41"/>
  <c r="Q9" i="41"/>
  <c r="H9" i="41"/>
  <c r="I9" i="41"/>
  <c r="J9" i="41"/>
  <c r="L7" i="41"/>
  <c r="M7" i="41"/>
  <c r="N7" i="41"/>
  <c r="F6" i="41"/>
  <c r="E16" i="41"/>
  <c r="F16" i="41" s="1"/>
  <c r="P9" i="40"/>
  <c r="T9" i="40"/>
  <c r="Q9" i="40"/>
  <c r="S9" i="40"/>
  <c r="R9" i="40"/>
  <c r="H9" i="40"/>
  <c r="M9" i="40"/>
  <c r="J9" i="40"/>
  <c r="I9" i="40"/>
  <c r="H140" i="41"/>
  <c r="K140" i="41" s="1"/>
  <c r="G140" i="41"/>
  <c r="I140" i="41"/>
  <c r="G137" i="41"/>
  <c r="I137" i="41"/>
  <c r="H137" i="41"/>
  <c r="K137" i="41" s="1"/>
  <c r="H145" i="41"/>
  <c r="K145" i="41" s="1"/>
  <c r="G145" i="41"/>
  <c r="I145" i="41"/>
  <c r="I142" i="41"/>
  <c r="H142" i="41"/>
  <c r="K142" i="41" s="1"/>
  <c r="G142" i="41"/>
  <c r="I141" i="41"/>
  <c r="H141" i="41"/>
  <c r="K141" i="41" s="1"/>
  <c r="G141" i="41"/>
  <c r="N14" i="41"/>
  <c r="M14" i="41"/>
  <c r="L14" i="41"/>
  <c r="R12" i="41"/>
  <c r="Q12" i="41"/>
  <c r="P12" i="41"/>
  <c r="S12" i="41"/>
  <c r="T12" i="41"/>
  <c r="J12" i="41"/>
  <c r="I12" i="41"/>
  <c r="H12" i="41"/>
  <c r="N10" i="41"/>
  <c r="M10" i="41"/>
  <c r="L10" i="41"/>
  <c r="R8" i="41"/>
  <c r="Q8" i="41"/>
  <c r="P8" i="41"/>
  <c r="T8" i="41"/>
  <c r="S8" i="41"/>
  <c r="J8" i="41"/>
  <c r="I8" i="41"/>
  <c r="H8" i="41"/>
  <c r="K16" i="41"/>
  <c r="N6" i="41"/>
  <c r="M6" i="41"/>
  <c r="L6" i="41"/>
  <c r="R8" i="40"/>
  <c r="Q8" i="40"/>
  <c r="S8" i="40"/>
  <c r="P8" i="40"/>
  <c r="T8" i="40"/>
  <c r="J8" i="40"/>
  <c r="I8" i="40"/>
  <c r="M8" i="40"/>
  <c r="H8" i="40"/>
  <c r="T15" i="41"/>
  <c r="S15" i="41"/>
  <c r="R15" i="41"/>
  <c r="Q15" i="41"/>
  <c r="P15" i="41"/>
  <c r="I134" i="39"/>
  <c r="G134" i="39"/>
  <c r="H134" i="39"/>
  <c r="H139" i="43"/>
  <c r="G139" i="43"/>
  <c r="I139" i="43"/>
  <c r="I138" i="43"/>
  <c r="H138" i="43"/>
  <c r="K138" i="43" s="1"/>
  <c r="G138" i="43"/>
  <c r="H143" i="43"/>
  <c r="K143" i="43" s="1"/>
  <c r="G143" i="43"/>
  <c r="I143" i="43"/>
  <c r="I142" i="43"/>
  <c r="H142" i="43"/>
  <c r="G142" i="43"/>
  <c r="G136" i="43"/>
  <c r="I136" i="43"/>
  <c r="F146" i="43"/>
  <c r="H136" i="43"/>
  <c r="K136" i="43" s="1"/>
  <c r="G144" i="43"/>
  <c r="I144" i="43"/>
  <c r="H144" i="43"/>
  <c r="I141" i="43"/>
  <c r="H141" i="43"/>
  <c r="K141" i="43" s="1"/>
  <c r="G141" i="43"/>
  <c r="G140" i="43"/>
  <c r="I140" i="43"/>
  <c r="H140" i="43"/>
  <c r="I137" i="43"/>
  <c r="H137" i="43"/>
  <c r="G137" i="43"/>
  <c r="I145" i="43"/>
  <c r="H145" i="43"/>
  <c r="G145" i="43"/>
  <c r="N13" i="41"/>
  <c r="M13" i="41"/>
  <c r="L13" i="41"/>
  <c r="N9" i="41"/>
  <c r="M9" i="41"/>
  <c r="L9" i="41"/>
  <c r="H124" i="37"/>
  <c r="G124" i="37"/>
  <c r="P9" i="39"/>
  <c r="T9" i="39"/>
  <c r="S9" i="39"/>
  <c r="R9" i="39"/>
  <c r="Q9" i="39"/>
  <c r="H9" i="39"/>
  <c r="M9" i="39"/>
  <c r="J9" i="39"/>
  <c r="I9" i="39"/>
  <c r="K125" i="37"/>
  <c r="O125" i="37"/>
  <c r="N125" i="37"/>
  <c r="M125" i="37"/>
  <c r="L125" i="37"/>
  <c r="O134" i="39"/>
  <c r="N134" i="39"/>
  <c r="M134" i="39"/>
  <c r="L134" i="39"/>
  <c r="K134" i="39"/>
  <c r="N10" i="39"/>
  <c r="M10" i="39"/>
  <c r="L10" i="39"/>
  <c r="R8" i="39"/>
  <c r="Q8" i="39"/>
  <c r="T8" i="39"/>
  <c r="S8" i="39"/>
  <c r="P8" i="39"/>
  <c r="J8" i="39"/>
  <c r="I8" i="39"/>
  <c r="M8" i="39"/>
  <c r="H8" i="39"/>
  <c r="N6" i="39"/>
  <c r="M6" i="39"/>
  <c r="L6" i="39"/>
  <c r="I127" i="37"/>
  <c r="F129" i="37"/>
  <c r="H127" i="37"/>
  <c r="G127" i="37"/>
  <c r="I134" i="38"/>
  <c r="G134" i="38"/>
  <c r="H134" i="38"/>
  <c r="N126" i="37"/>
  <c r="M126" i="37"/>
  <c r="K126" i="37"/>
  <c r="O126" i="37"/>
  <c r="L126" i="37"/>
  <c r="L9" i="39"/>
  <c r="N9" i="39"/>
  <c r="T7" i="39"/>
  <c r="AA19" i="39" s="1"/>
  <c r="S7" i="39"/>
  <c r="Q7" i="39"/>
  <c r="P7" i="39"/>
  <c r="R7" i="39"/>
  <c r="I7" i="39"/>
  <c r="H7" i="39"/>
  <c r="J7" i="39"/>
  <c r="H125" i="37"/>
  <c r="G125" i="37"/>
  <c r="I125" i="37"/>
  <c r="O124" i="37"/>
  <c r="M124" i="37"/>
  <c r="L124" i="37"/>
  <c r="N124" i="37"/>
  <c r="S8" i="38"/>
  <c r="R8" i="38"/>
  <c r="P8" i="38"/>
  <c r="T8" i="38"/>
  <c r="Q8" i="38"/>
  <c r="T6" i="38"/>
  <c r="S6" i="38"/>
  <c r="R6" i="38"/>
  <c r="Q6" i="38"/>
  <c r="P6" i="38"/>
  <c r="T10" i="38"/>
  <c r="S10" i="38"/>
  <c r="AA20" i="38"/>
  <c r="R10" i="38"/>
  <c r="Q10" i="38"/>
  <c r="P10" i="38"/>
  <c r="O139" i="42"/>
  <c r="N139" i="42"/>
  <c r="M139" i="42"/>
  <c r="L139" i="42"/>
  <c r="N141" i="42"/>
  <c r="M141" i="42"/>
  <c r="O141" i="42"/>
  <c r="L141" i="42"/>
  <c r="M138" i="42"/>
  <c r="L138" i="42"/>
  <c r="O138" i="42"/>
  <c r="N138" i="42"/>
  <c r="L142" i="42"/>
  <c r="O142" i="42"/>
  <c r="N142" i="42"/>
  <c r="M142" i="42"/>
  <c r="L143" i="42"/>
  <c r="O143" i="42"/>
  <c r="N143" i="42"/>
  <c r="M143" i="42"/>
  <c r="O136" i="42"/>
  <c r="N136" i="42"/>
  <c r="M136" i="42"/>
  <c r="J146" i="42"/>
  <c r="L136" i="42"/>
  <c r="O144" i="42"/>
  <c r="N144" i="42"/>
  <c r="M144" i="42"/>
  <c r="L144" i="42"/>
  <c r="N140" i="42"/>
  <c r="O140" i="42"/>
  <c r="M140" i="42"/>
  <c r="L140" i="42"/>
  <c r="M137" i="42"/>
  <c r="O137" i="42"/>
  <c r="N137" i="42"/>
  <c r="L137" i="42"/>
  <c r="M145" i="42"/>
  <c r="O145" i="42"/>
  <c r="N145" i="42"/>
  <c r="L145" i="42"/>
  <c r="N6" i="38"/>
  <c r="L6" i="38"/>
  <c r="M6" i="38"/>
  <c r="N10" i="38"/>
  <c r="L10" i="38"/>
  <c r="M10" i="38"/>
  <c r="N8" i="38"/>
  <c r="L8" i="38"/>
  <c r="I31" i="35"/>
  <c r="H31" i="35"/>
  <c r="V39" i="35"/>
  <c r="W39" i="35"/>
  <c r="AK36" i="35"/>
  <c r="AL36" i="35"/>
  <c r="H34" i="35"/>
  <c r="I34" i="35"/>
  <c r="V31" i="35"/>
  <c r="W31" i="35"/>
  <c r="J8" i="38"/>
  <c r="H8" i="38"/>
  <c r="M8" i="38"/>
  <c r="I8" i="38"/>
  <c r="J6" i="38"/>
  <c r="I6" i="38"/>
  <c r="H6" i="38"/>
  <c r="J10" i="38"/>
  <c r="I10" i="38"/>
  <c r="H10" i="38"/>
  <c r="AL39" i="35"/>
  <c r="AK39" i="35"/>
  <c r="I37" i="35"/>
  <c r="H37" i="35"/>
  <c r="W34" i="35"/>
  <c r="V34" i="35"/>
  <c r="AL31" i="35"/>
  <c r="AK31" i="35"/>
  <c r="N8" i="40"/>
  <c r="L8" i="40"/>
  <c r="L9" i="40"/>
  <c r="N9" i="40"/>
  <c r="N6" i="40"/>
  <c r="M6" i="40"/>
  <c r="L6" i="40"/>
  <c r="N10" i="40"/>
  <c r="M10" i="40"/>
  <c r="L10" i="40"/>
  <c r="L7" i="40"/>
  <c r="N7" i="40"/>
  <c r="M7" i="40"/>
  <c r="I40" i="35"/>
  <c r="H40" i="35"/>
  <c r="W37" i="35"/>
  <c r="V37" i="35"/>
  <c r="AL34" i="35"/>
  <c r="AK34" i="35"/>
  <c r="I32" i="35"/>
  <c r="H32" i="35"/>
  <c r="Q9" i="38"/>
  <c r="P9" i="38"/>
  <c r="T9" i="38"/>
  <c r="S9" i="38"/>
  <c r="R9" i="38"/>
  <c r="W40" i="35"/>
  <c r="V40" i="35"/>
  <c r="AL37" i="35"/>
  <c r="AK37" i="35"/>
  <c r="I35" i="35"/>
  <c r="H35" i="35"/>
  <c r="W32" i="35"/>
  <c r="V32" i="35"/>
  <c r="AV11" i="35"/>
  <c r="AU11" i="35"/>
  <c r="AQ22" i="35"/>
  <c r="AT11" i="35"/>
  <c r="AS11" i="35"/>
  <c r="AR11" i="35"/>
  <c r="AT15" i="35"/>
  <c r="AS15" i="35"/>
  <c r="AR15" i="35"/>
  <c r="AV15" i="35"/>
  <c r="AU15" i="35"/>
  <c r="AV17" i="35"/>
  <c r="AU17" i="35"/>
  <c r="AT17" i="35"/>
  <c r="AS17" i="35"/>
  <c r="AR17" i="35"/>
  <c r="AT8" i="35"/>
  <c r="AS8" i="35"/>
  <c r="AR8" i="35"/>
  <c r="AV8" i="35"/>
  <c r="AU8" i="35"/>
  <c r="AT12" i="35"/>
  <c r="AS12" i="35"/>
  <c r="AR12" i="35"/>
  <c r="AV12" i="35"/>
  <c r="AU12" i="35"/>
  <c r="AV14" i="35"/>
  <c r="AU14" i="35"/>
  <c r="AT14" i="35"/>
  <c r="AS14" i="35"/>
  <c r="AR14" i="35"/>
  <c r="AV18" i="35"/>
  <c r="AU18" i="35"/>
  <c r="AT18" i="35"/>
  <c r="AS18" i="35"/>
  <c r="AR18" i="35"/>
  <c r="AR9" i="35"/>
  <c r="AV9" i="35"/>
  <c r="AU9" i="35"/>
  <c r="AT9" i="35"/>
  <c r="AS9" i="35"/>
  <c r="AR13" i="35"/>
  <c r="AV13" i="35"/>
  <c r="AU13" i="35"/>
  <c r="AS13" i="35"/>
  <c r="AT13" i="35"/>
  <c r="AR16" i="35"/>
  <c r="AV16" i="35"/>
  <c r="AU16" i="35"/>
  <c r="AT16" i="35"/>
  <c r="AS16" i="35"/>
  <c r="AL10" i="35"/>
  <c r="AK10" i="35"/>
  <c r="AJ10" i="35"/>
  <c r="N31" i="33"/>
  <c r="N32" i="33"/>
  <c r="N30" i="33"/>
  <c r="N33" i="33"/>
  <c r="N53" i="33"/>
  <c r="N54" i="33"/>
  <c r="N52" i="33"/>
  <c r="N55" i="33"/>
  <c r="N75" i="33"/>
  <c r="N77" i="33"/>
  <c r="N74" i="33"/>
  <c r="N76" i="33"/>
  <c r="AL17" i="35"/>
  <c r="AK17" i="35"/>
  <c r="AJ17" i="35"/>
  <c r="AL18" i="35"/>
  <c r="AK18" i="35"/>
  <c r="AJ18" i="35"/>
  <c r="AL11" i="35"/>
  <c r="AK11" i="35"/>
  <c r="AJ11" i="35"/>
  <c r="AL8" i="35"/>
  <c r="AK8" i="35"/>
  <c r="AJ8" i="35"/>
  <c r="AL12" i="35"/>
  <c r="AK12" i="35"/>
  <c r="AJ12" i="35"/>
  <c r="AJ9" i="35"/>
  <c r="AL9" i="35"/>
  <c r="AK9" i="35"/>
  <c r="AJ13" i="35"/>
  <c r="AL13" i="35"/>
  <c r="AK13" i="35"/>
  <c r="AL15" i="35"/>
  <c r="AK15" i="35"/>
  <c r="AJ15" i="35"/>
  <c r="AL14" i="35"/>
  <c r="AJ14" i="35"/>
  <c r="AK14" i="35"/>
  <c r="AJ16" i="35"/>
  <c r="AL16" i="35"/>
  <c r="AK16" i="35"/>
  <c r="N98" i="31"/>
  <c r="N33" i="31"/>
  <c r="N31" i="31"/>
  <c r="N99" i="31"/>
  <c r="N97" i="31"/>
  <c r="N30" i="31"/>
  <c r="N77" i="31"/>
  <c r="N75" i="31"/>
  <c r="N76" i="31"/>
  <c r="N55" i="31"/>
  <c r="N53" i="31"/>
  <c r="N32" i="31"/>
  <c r="N54" i="31"/>
  <c r="I87" i="28"/>
  <c r="L87" i="28"/>
  <c r="M87" i="28"/>
  <c r="K87" i="28"/>
  <c r="J87" i="28"/>
  <c r="L69" i="28"/>
  <c r="J69" i="28"/>
  <c r="I69" i="28"/>
  <c r="M69" i="28"/>
  <c r="K69" i="28"/>
  <c r="M68" i="28"/>
  <c r="L68" i="28"/>
  <c r="K68" i="28"/>
  <c r="J68" i="28"/>
  <c r="H76" i="28"/>
  <c r="I68" i="28"/>
  <c r="I53" i="28"/>
  <c r="M53" i="28"/>
  <c r="L53" i="28"/>
  <c r="K53" i="28"/>
  <c r="J53" i="28"/>
  <c r="M50" i="28"/>
  <c r="L50" i="28"/>
  <c r="K50" i="28"/>
  <c r="J50" i="28"/>
  <c r="I50" i="28"/>
  <c r="M41" i="28"/>
  <c r="K41" i="28"/>
  <c r="J41" i="28"/>
  <c r="L41" i="28"/>
  <c r="I41" i="28"/>
  <c r="M32" i="28"/>
  <c r="K32" i="28"/>
  <c r="J32" i="28"/>
  <c r="L32" i="28"/>
  <c r="I32" i="28"/>
  <c r="M24" i="28"/>
  <c r="K24" i="28"/>
  <c r="J24" i="28"/>
  <c r="L24" i="28"/>
  <c r="I24" i="28"/>
  <c r="M15" i="28"/>
  <c r="K15" i="28"/>
  <c r="J15" i="28"/>
  <c r="L15" i="28"/>
  <c r="I15" i="28"/>
  <c r="M74" i="28"/>
  <c r="K74" i="28"/>
  <c r="J74" i="28"/>
  <c r="L74" i="28"/>
  <c r="I74" i="28"/>
  <c r="M83" i="28"/>
  <c r="K83" i="28"/>
  <c r="J83" i="28"/>
  <c r="L83" i="28"/>
  <c r="I83" i="28"/>
  <c r="M92" i="28"/>
  <c r="K92" i="28"/>
  <c r="J92" i="28"/>
  <c r="L92" i="28"/>
  <c r="I92" i="28"/>
  <c r="M100" i="28"/>
  <c r="K100" i="28"/>
  <c r="J100" i="28"/>
  <c r="L100" i="28"/>
  <c r="I100" i="28"/>
  <c r="M109" i="28"/>
  <c r="K109" i="28"/>
  <c r="J109" i="28"/>
  <c r="L109" i="28"/>
  <c r="I109" i="28"/>
  <c r="I117" i="28"/>
  <c r="L117" i="28"/>
  <c r="K117" i="28"/>
  <c r="M117" i="28"/>
  <c r="J117" i="28"/>
  <c r="J123" i="28"/>
  <c r="L123" i="28"/>
  <c r="K123" i="28"/>
  <c r="M123" i="28"/>
  <c r="I123" i="28"/>
  <c r="K128" i="28"/>
  <c r="L128" i="28"/>
  <c r="J128" i="28"/>
  <c r="M128" i="28"/>
  <c r="I128" i="28"/>
  <c r="L134" i="28"/>
  <c r="K134" i="28"/>
  <c r="J134" i="28"/>
  <c r="M134" i="28"/>
  <c r="I134" i="28"/>
  <c r="M139" i="28"/>
  <c r="K139" i="28"/>
  <c r="J139" i="28"/>
  <c r="L139" i="28"/>
  <c r="I139" i="28"/>
  <c r="L151" i="28"/>
  <c r="K151" i="28"/>
  <c r="J151" i="28"/>
  <c r="M151" i="28"/>
  <c r="I151" i="28"/>
  <c r="K55" i="28"/>
  <c r="I55" i="28"/>
  <c r="L55" i="28"/>
  <c r="J55" i="28"/>
  <c r="M55" i="28"/>
  <c r="K64" i="28"/>
  <c r="I64" i="28"/>
  <c r="M64" i="28"/>
  <c r="L64" i="28"/>
  <c r="J64" i="28"/>
  <c r="K72" i="28"/>
  <c r="I72" i="28"/>
  <c r="L72" i="28"/>
  <c r="J72" i="28"/>
  <c r="M72" i="28"/>
  <c r="K81" i="28"/>
  <c r="I81" i="28"/>
  <c r="J81" i="28"/>
  <c r="M81" i="28"/>
  <c r="L81" i="28"/>
  <c r="K89" i="28"/>
  <c r="I89" i="28"/>
  <c r="L89" i="28"/>
  <c r="J89" i="28"/>
  <c r="M89" i="28"/>
  <c r="K98" i="28"/>
  <c r="I98" i="28"/>
  <c r="J98" i="28"/>
  <c r="M98" i="28"/>
  <c r="L98" i="28"/>
  <c r="K107" i="28"/>
  <c r="I107" i="28"/>
  <c r="L107" i="28"/>
  <c r="J107" i="28"/>
  <c r="M107" i="28"/>
  <c r="K115" i="28"/>
  <c r="I115" i="28"/>
  <c r="J115" i="28"/>
  <c r="M115" i="28"/>
  <c r="L115" i="28"/>
  <c r="I135" i="28"/>
  <c r="L135" i="28"/>
  <c r="J135" i="28"/>
  <c r="K135" i="28"/>
  <c r="M135" i="28"/>
  <c r="J140" i="28"/>
  <c r="L140" i="28"/>
  <c r="I140" i="28"/>
  <c r="K140" i="28"/>
  <c r="M140" i="28"/>
  <c r="M156" i="28"/>
  <c r="L156" i="28"/>
  <c r="K156" i="28"/>
  <c r="I156" i="28"/>
  <c r="J156" i="28"/>
  <c r="J58" i="28"/>
  <c r="L58" i="28"/>
  <c r="K58" i="28"/>
  <c r="I58" i="28"/>
  <c r="M58" i="28"/>
  <c r="J67" i="28"/>
  <c r="M67" i="28"/>
  <c r="L67" i="28"/>
  <c r="K67" i="28"/>
  <c r="I67" i="28"/>
  <c r="J75" i="28"/>
  <c r="M75" i="28"/>
  <c r="K75" i="28"/>
  <c r="I75" i="28"/>
  <c r="L75" i="28"/>
  <c r="J84" i="28"/>
  <c r="M84" i="28"/>
  <c r="I84" i="28"/>
  <c r="L84" i="28"/>
  <c r="K84" i="28"/>
  <c r="J93" i="28"/>
  <c r="M93" i="28"/>
  <c r="K93" i="28"/>
  <c r="I93" i="28"/>
  <c r="L93" i="28"/>
  <c r="J101" i="28"/>
  <c r="M101" i="28"/>
  <c r="I101" i="28"/>
  <c r="L101" i="28"/>
  <c r="K101" i="28"/>
  <c r="J110" i="28"/>
  <c r="M110" i="28"/>
  <c r="H118" i="28"/>
  <c r="K110" i="28"/>
  <c r="I110" i="28"/>
  <c r="L110" i="28"/>
  <c r="K120" i="28"/>
  <c r="J120" i="28"/>
  <c r="L120" i="28"/>
  <c r="I120" i="28"/>
  <c r="M120" i="28"/>
  <c r="L125" i="28"/>
  <c r="J125" i="28"/>
  <c r="K125" i="28"/>
  <c r="I125" i="28"/>
  <c r="M125" i="28"/>
  <c r="M130" i="28"/>
  <c r="J130" i="28"/>
  <c r="K130" i="28"/>
  <c r="I130" i="28"/>
  <c r="L130" i="28"/>
  <c r="J136" i="28"/>
  <c r="M136" i="28"/>
  <c r="K136" i="28"/>
  <c r="I136" i="28"/>
  <c r="L136" i="28"/>
  <c r="J141" i="28"/>
  <c r="M141" i="28"/>
  <c r="K141" i="28"/>
  <c r="I141" i="28"/>
  <c r="L141" i="28"/>
  <c r="M56" i="28"/>
  <c r="L56" i="28"/>
  <c r="K56" i="28"/>
  <c r="I56" i="28"/>
  <c r="J56" i="28"/>
  <c r="M65" i="28"/>
  <c r="L65" i="28"/>
  <c r="J65" i="28"/>
  <c r="I65" i="28"/>
  <c r="K65" i="28"/>
  <c r="M73" i="28"/>
  <c r="K73" i="28"/>
  <c r="L73" i="28"/>
  <c r="J73" i="28"/>
  <c r="I73" i="28"/>
  <c r="H90" i="28"/>
  <c r="M82" i="28"/>
  <c r="K82" i="28"/>
  <c r="L82" i="28"/>
  <c r="I82" i="28"/>
  <c r="J82" i="28"/>
  <c r="M99" i="28"/>
  <c r="K99" i="28"/>
  <c r="L99" i="28"/>
  <c r="I99" i="28"/>
  <c r="J99" i="28"/>
  <c r="M108" i="28"/>
  <c r="K108" i="28"/>
  <c r="L108" i="28"/>
  <c r="J108" i="28"/>
  <c r="I108" i="28"/>
  <c r="M116" i="28"/>
  <c r="K116" i="28"/>
  <c r="L116" i="28"/>
  <c r="I116" i="28"/>
  <c r="J116" i="28"/>
  <c r="I126" i="28"/>
  <c r="L126" i="28"/>
  <c r="M126" i="28"/>
  <c r="K126" i="28"/>
  <c r="J126" i="28"/>
  <c r="J131" i="28"/>
  <c r="L131" i="28"/>
  <c r="M131" i="28"/>
  <c r="K131" i="28"/>
  <c r="I131" i="28"/>
  <c r="K137" i="28"/>
  <c r="L137" i="28"/>
  <c r="M137" i="28"/>
  <c r="J137" i="28"/>
  <c r="I137" i="28"/>
  <c r="L142" i="28"/>
  <c r="K142" i="28"/>
  <c r="M142" i="28"/>
  <c r="J142" i="28"/>
  <c r="I142" i="28"/>
  <c r="M153" i="28"/>
  <c r="L153" i="28"/>
  <c r="K153" i="28"/>
  <c r="J153" i="28"/>
  <c r="I153" i="28"/>
  <c r="K154" i="28"/>
  <c r="J154" i="28"/>
  <c r="I154" i="28"/>
  <c r="L154" i="28"/>
  <c r="M154" i="28"/>
  <c r="J149" i="28"/>
  <c r="M149" i="28"/>
  <c r="L149" i="28"/>
  <c r="I149" i="28"/>
  <c r="K149" i="28"/>
  <c r="J157" i="28"/>
  <c r="I157" i="28"/>
  <c r="L157" i="28"/>
  <c r="K157" i="28"/>
  <c r="M157" i="28"/>
  <c r="I152" i="28"/>
  <c r="H160" i="28"/>
  <c r="M152" i="28"/>
  <c r="K152" i="28"/>
  <c r="L152" i="28"/>
  <c r="J152" i="28"/>
  <c r="I121" i="28"/>
  <c r="L121" i="28"/>
  <c r="M121" i="28"/>
  <c r="K121" i="28"/>
  <c r="J121" i="28"/>
  <c r="L129" i="28"/>
  <c r="J129" i="28"/>
  <c r="I129" i="28"/>
  <c r="K129" i="28"/>
  <c r="M129" i="28"/>
  <c r="H146" i="28"/>
  <c r="M138" i="28"/>
  <c r="L138" i="28"/>
  <c r="J138" i="28"/>
  <c r="K138" i="28"/>
  <c r="I138" i="28"/>
  <c r="K155" i="28"/>
  <c r="I155" i="28"/>
  <c r="J155" i="28"/>
  <c r="M155" i="28"/>
  <c r="L155" i="28"/>
  <c r="L112" i="28"/>
  <c r="J112" i="28"/>
  <c r="I112" i="28"/>
  <c r="K112" i="28"/>
  <c r="M112" i="28"/>
  <c r="L95" i="28"/>
  <c r="J95" i="28"/>
  <c r="I95" i="28"/>
  <c r="K95" i="28"/>
  <c r="M95" i="28"/>
  <c r="L78" i="28"/>
  <c r="J78" i="28"/>
  <c r="I78" i="28"/>
  <c r="K78" i="28"/>
  <c r="M78" i="28"/>
  <c r="I61" i="28"/>
  <c r="J61" i="28"/>
  <c r="M61" i="28"/>
  <c r="L61" i="28"/>
  <c r="K61" i="28"/>
  <c r="L54" i="28"/>
  <c r="K54" i="28"/>
  <c r="I54" i="28"/>
  <c r="M54" i="28"/>
  <c r="J54" i="28"/>
  <c r="H62" i="28"/>
  <c r="I46" i="28"/>
  <c r="M46" i="28"/>
  <c r="L46" i="28"/>
  <c r="K46" i="28"/>
  <c r="J46" i="28"/>
  <c r="I38" i="28"/>
  <c r="L38" i="28"/>
  <c r="K38" i="28"/>
  <c r="M38" i="28"/>
  <c r="J38" i="28"/>
  <c r="I29" i="28"/>
  <c r="L29" i="28"/>
  <c r="K29" i="28"/>
  <c r="M29" i="28"/>
  <c r="J29" i="28"/>
  <c r="I12" i="28"/>
  <c r="H20" i="28"/>
  <c r="L12" i="28"/>
  <c r="K12" i="28"/>
  <c r="M12" i="28"/>
  <c r="J12" i="28"/>
  <c r="I143" i="28"/>
  <c r="M143" i="28"/>
  <c r="K143" i="28"/>
  <c r="L143" i="28"/>
  <c r="J143" i="28"/>
  <c r="M127" i="28"/>
  <c r="L127" i="28"/>
  <c r="J127" i="28"/>
  <c r="K127" i="28"/>
  <c r="I127" i="28"/>
  <c r="M122" i="28"/>
  <c r="L122" i="28"/>
  <c r="J122" i="28"/>
  <c r="K122" i="28"/>
  <c r="I122" i="28"/>
  <c r="M102" i="28"/>
  <c r="L102" i="28"/>
  <c r="J102" i="28"/>
  <c r="K102" i="28"/>
  <c r="I102" i="28"/>
  <c r="M85" i="28"/>
  <c r="L85" i="28"/>
  <c r="J85" i="28"/>
  <c r="K85" i="28"/>
  <c r="I85" i="28"/>
  <c r="L71" i="28"/>
  <c r="K71" i="28"/>
  <c r="M71" i="28"/>
  <c r="J71" i="28"/>
  <c r="I71" i="28"/>
  <c r="K40" i="28"/>
  <c r="J40" i="28"/>
  <c r="H48" i="28"/>
  <c r="M40" i="28"/>
  <c r="L40" i="28"/>
  <c r="I40" i="28"/>
  <c r="K31" i="28"/>
  <c r="J31" i="28"/>
  <c r="M31" i="28"/>
  <c r="L31" i="28"/>
  <c r="I31" i="28"/>
  <c r="K23" i="28"/>
  <c r="J23" i="28"/>
  <c r="M23" i="28"/>
  <c r="I23" i="28"/>
  <c r="L23" i="28"/>
  <c r="K14" i="28"/>
  <c r="J14" i="28"/>
  <c r="M14" i="28"/>
  <c r="L14" i="28"/>
  <c r="I14" i="28"/>
  <c r="I113" i="28"/>
  <c r="L113" i="28"/>
  <c r="M113" i="28"/>
  <c r="J113" i="28"/>
  <c r="K113" i="28"/>
  <c r="I96" i="28"/>
  <c r="L96" i="28"/>
  <c r="H104" i="28"/>
  <c r="M96" i="28"/>
  <c r="J96" i="28"/>
  <c r="K96" i="28"/>
  <c r="I79" i="28"/>
  <c r="L79" i="28"/>
  <c r="M79" i="28"/>
  <c r="J79" i="28"/>
  <c r="K79" i="28"/>
  <c r="L103" i="28"/>
  <c r="J103" i="28"/>
  <c r="I103" i="28"/>
  <c r="M103" i="28"/>
  <c r="K103" i="28"/>
  <c r="L86" i="28"/>
  <c r="J86" i="28"/>
  <c r="I86" i="28"/>
  <c r="M86" i="28"/>
  <c r="K86" i="28"/>
  <c r="M66" i="28"/>
  <c r="K66" i="28"/>
  <c r="J66" i="28"/>
  <c r="L66" i="28"/>
  <c r="I66" i="28"/>
  <c r="M51" i="28"/>
  <c r="L51" i="28"/>
  <c r="J51" i="28"/>
  <c r="I51" i="28"/>
  <c r="K51" i="28"/>
  <c r="M42" i="28"/>
  <c r="L42" i="28"/>
  <c r="J42" i="28"/>
  <c r="K42" i="28"/>
  <c r="I42" i="28"/>
  <c r="M33" i="28"/>
  <c r="L33" i="28"/>
  <c r="J33" i="28"/>
  <c r="K33" i="28"/>
  <c r="I33" i="28"/>
  <c r="M25" i="28"/>
  <c r="L25" i="28"/>
  <c r="J25" i="28"/>
  <c r="I25" i="28"/>
  <c r="K25" i="28"/>
  <c r="M16" i="28"/>
  <c r="L16" i="28"/>
  <c r="J16" i="28"/>
  <c r="K16" i="28"/>
  <c r="I16" i="28"/>
  <c r="M8" i="28"/>
  <c r="L8" i="28"/>
  <c r="J8" i="28"/>
  <c r="K8" i="28"/>
  <c r="I8" i="28"/>
  <c r="M158" i="28"/>
  <c r="L158" i="28"/>
  <c r="K158" i="28"/>
  <c r="I158" i="28"/>
  <c r="J158" i="28"/>
  <c r="L114" i="28"/>
  <c r="K114" i="28"/>
  <c r="I114" i="28"/>
  <c r="M114" i="28"/>
  <c r="J114" i="28"/>
  <c r="L97" i="28"/>
  <c r="K97" i="28"/>
  <c r="I97" i="28"/>
  <c r="M97" i="28"/>
  <c r="J97" i="28"/>
  <c r="L80" i="28"/>
  <c r="K80" i="28"/>
  <c r="I80" i="28"/>
  <c r="M80" i="28"/>
  <c r="J80" i="28"/>
  <c r="M47" i="28"/>
  <c r="K47" i="28"/>
  <c r="J47" i="28"/>
  <c r="I47" i="28"/>
  <c r="L47" i="28"/>
  <c r="M39" i="28"/>
  <c r="K39" i="28"/>
  <c r="I39" i="28"/>
  <c r="L39" i="28"/>
  <c r="J39" i="28"/>
  <c r="M30" i="28"/>
  <c r="K30" i="28"/>
  <c r="I30" i="28"/>
  <c r="L30" i="28"/>
  <c r="J30" i="28"/>
  <c r="M22" i="28"/>
  <c r="K22" i="28"/>
  <c r="I22" i="28"/>
  <c r="L22" i="28"/>
  <c r="J22" i="28"/>
  <c r="M13" i="28"/>
  <c r="K13" i="28"/>
  <c r="I13" i="28"/>
  <c r="L13" i="28"/>
  <c r="J13" i="28"/>
  <c r="J155" i="27"/>
  <c r="I155" i="27"/>
  <c r="K155" i="27"/>
  <c r="J135" i="27"/>
  <c r="I135" i="27"/>
  <c r="K135" i="27"/>
  <c r="K131" i="27"/>
  <c r="J131" i="27"/>
  <c r="I131" i="27"/>
  <c r="K123" i="27"/>
  <c r="J123" i="27"/>
  <c r="I123" i="27"/>
  <c r="K114" i="27"/>
  <c r="J114" i="27"/>
  <c r="I114" i="27"/>
  <c r="K106" i="27"/>
  <c r="J106" i="27"/>
  <c r="I106" i="27"/>
  <c r="K97" i="27"/>
  <c r="J97" i="27"/>
  <c r="I97" i="27"/>
  <c r="K88" i="27"/>
  <c r="J88" i="27"/>
  <c r="I88" i="27"/>
  <c r="K80" i="27"/>
  <c r="J80" i="27"/>
  <c r="I80" i="27"/>
  <c r="K71" i="27"/>
  <c r="J71" i="27"/>
  <c r="I71" i="27"/>
  <c r="H62" i="27"/>
  <c r="K54" i="27"/>
  <c r="J54" i="27"/>
  <c r="I54" i="27"/>
  <c r="K45" i="27"/>
  <c r="J45" i="27"/>
  <c r="I45" i="27"/>
  <c r="K37" i="27"/>
  <c r="J37" i="27"/>
  <c r="I37" i="27"/>
  <c r="K28" i="27"/>
  <c r="J28" i="27"/>
  <c r="I28" i="27"/>
  <c r="K19" i="27"/>
  <c r="J19" i="27"/>
  <c r="I19" i="27"/>
  <c r="K11" i="27"/>
  <c r="J11" i="27"/>
  <c r="I11" i="27"/>
  <c r="K150" i="27"/>
  <c r="I150" i="27"/>
  <c r="J150" i="27"/>
  <c r="I130" i="27"/>
  <c r="K130" i="27"/>
  <c r="J130" i="27"/>
  <c r="I122" i="27"/>
  <c r="K122" i="27"/>
  <c r="J122" i="27"/>
  <c r="I113" i="27"/>
  <c r="K113" i="27"/>
  <c r="J113" i="27"/>
  <c r="I96" i="27"/>
  <c r="H104" i="27"/>
  <c r="K96" i="27"/>
  <c r="J96" i="27"/>
  <c r="I87" i="27"/>
  <c r="K87" i="27"/>
  <c r="J87" i="27"/>
  <c r="I79" i="27"/>
  <c r="K79" i="27"/>
  <c r="J79" i="27"/>
  <c r="I70" i="27"/>
  <c r="K70" i="27"/>
  <c r="J70" i="27"/>
  <c r="I61" i="27"/>
  <c r="K61" i="27"/>
  <c r="J61" i="27"/>
  <c r="I53" i="27"/>
  <c r="K53" i="27"/>
  <c r="J53" i="27"/>
  <c r="I44" i="27"/>
  <c r="K44" i="27"/>
  <c r="J44" i="27"/>
  <c r="I36" i="27"/>
  <c r="K36" i="27"/>
  <c r="J36" i="27"/>
  <c r="I27" i="27"/>
  <c r="K27" i="27"/>
  <c r="J27" i="27"/>
  <c r="I18" i="27"/>
  <c r="K18" i="27"/>
  <c r="J18" i="27"/>
  <c r="I10" i="27"/>
  <c r="K10" i="27"/>
  <c r="J10" i="27"/>
  <c r="J152" i="27"/>
  <c r="I152" i="27"/>
  <c r="K152" i="27"/>
  <c r="H160" i="27"/>
  <c r="J129" i="27"/>
  <c r="I129" i="27"/>
  <c r="K129" i="27"/>
  <c r="J121" i="27"/>
  <c r="I121" i="27"/>
  <c r="K121" i="27"/>
  <c r="J112" i="27"/>
  <c r="I112" i="27"/>
  <c r="K112" i="27"/>
  <c r="J103" i="27"/>
  <c r="I103" i="27"/>
  <c r="K103" i="27"/>
  <c r="J95" i="27"/>
  <c r="I95" i="27"/>
  <c r="K95" i="27"/>
  <c r="J86" i="27"/>
  <c r="I86" i="27"/>
  <c r="K86" i="27"/>
  <c r="J78" i="27"/>
  <c r="I78" i="27"/>
  <c r="K78" i="27"/>
  <c r="J69" i="27"/>
  <c r="I69" i="27"/>
  <c r="K69" i="27"/>
  <c r="J60" i="27"/>
  <c r="I60" i="27"/>
  <c r="K60" i="27"/>
  <c r="J52" i="27"/>
  <c r="I52" i="27"/>
  <c r="K52" i="27"/>
  <c r="J43" i="27"/>
  <c r="I43" i="27"/>
  <c r="K43" i="27"/>
  <c r="J26" i="27"/>
  <c r="I26" i="27"/>
  <c r="H34" i="27"/>
  <c r="K26" i="27"/>
  <c r="K128" i="27"/>
  <c r="J128" i="27"/>
  <c r="I128" i="27"/>
  <c r="K120" i="27"/>
  <c r="J120" i="27"/>
  <c r="I120" i="27"/>
  <c r="K111" i="27"/>
  <c r="J111" i="27"/>
  <c r="I111" i="27"/>
  <c r="K102" i="27"/>
  <c r="J102" i="27"/>
  <c r="I102" i="27"/>
  <c r="K94" i="27"/>
  <c r="J94" i="27"/>
  <c r="I94" i="27"/>
  <c r="K85" i="27"/>
  <c r="J85" i="27"/>
  <c r="I85" i="27"/>
  <c r="K68" i="27"/>
  <c r="J68" i="27"/>
  <c r="I68" i="27"/>
  <c r="H76" i="27"/>
  <c r="K59" i="27"/>
  <c r="J59" i="27"/>
  <c r="I59" i="27"/>
  <c r="K51" i="27"/>
  <c r="J51" i="27"/>
  <c r="I51" i="27"/>
  <c r="K42" i="27"/>
  <c r="J42" i="27"/>
  <c r="I42" i="27"/>
  <c r="K33" i="27"/>
  <c r="J33" i="27"/>
  <c r="I33" i="27"/>
  <c r="K25" i="27"/>
  <c r="J25" i="27"/>
  <c r="I25" i="27"/>
  <c r="K16" i="27"/>
  <c r="J16" i="27"/>
  <c r="I16" i="27"/>
  <c r="K8" i="27"/>
  <c r="J8" i="27"/>
  <c r="I8" i="27"/>
  <c r="K141" i="27"/>
  <c r="I141" i="27"/>
  <c r="J141" i="27"/>
  <c r="K127" i="27"/>
  <c r="J127" i="27"/>
  <c r="I127" i="27"/>
  <c r="K110" i="27"/>
  <c r="J110" i="27"/>
  <c r="I110" i="27"/>
  <c r="H118" i="27"/>
  <c r="K101" i="27"/>
  <c r="J101" i="27"/>
  <c r="I101" i="27"/>
  <c r="K93" i="27"/>
  <c r="J93" i="27"/>
  <c r="I93" i="27"/>
  <c r="K84" i="27"/>
  <c r="J84" i="27"/>
  <c r="I84" i="27"/>
  <c r="K75" i="27"/>
  <c r="J75" i="27"/>
  <c r="I75" i="27"/>
  <c r="K67" i="27"/>
  <c r="J67" i="27"/>
  <c r="I67" i="27"/>
  <c r="K58" i="27"/>
  <c r="J58" i="27"/>
  <c r="I58" i="27"/>
  <c r="K50" i="27"/>
  <c r="J50" i="27"/>
  <c r="I50" i="27"/>
  <c r="K41" i="27"/>
  <c r="J41" i="27"/>
  <c r="I41" i="27"/>
  <c r="K32" i="27"/>
  <c r="J32" i="27"/>
  <c r="I32" i="27"/>
  <c r="K24" i="27"/>
  <c r="J24" i="27"/>
  <c r="I24" i="27"/>
  <c r="K15" i="27"/>
  <c r="J15" i="27"/>
  <c r="I15" i="27"/>
  <c r="K139" i="27"/>
  <c r="I139" i="27"/>
  <c r="J139" i="27"/>
  <c r="K148" i="27"/>
  <c r="I148" i="27"/>
  <c r="J148" i="27"/>
  <c r="K156" i="27"/>
  <c r="I156" i="27"/>
  <c r="J156" i="27"/>
  <c r="J140" i="27"/>
  <c r="K140" i="27"/>
  <c r="I140" i="27"/>
  <c r="J149" i="27"/>
  <c r="K149" i="27"/>
  <c r="I149" i="27"/>
  <c r="J157" i="27"/>
  <c r="K157" i="27"/>
  <c r="I157" i="27"/>
  <c r="K134" i="27"/>
  <c r="J134" i="27"/>
  <c r="I134" i="27"/>
  <c r="K142" i="27"/>
  <c r="J142" i="27"/>
  <c r="I142" i="27"/>
  <c r="K151" i="27"/>
  <c r="J151" i="27"/>
  <c r="I151" i="27"/>
  <c r="K159" i="27"/>
  <c r="J159" i="27"/>
  <c r="I159" i="27"/>
  <c r="I136" i="27"/>
  <c r="K136" i="27"/>
  <c r="J136" i="27"/>
  <c r="I144" i="27"/>
  <c r="K144" i="27"/>
  <c r="J144" i="27"/>
  <c r="I153" i="27"/>
  <c r="K153" i="27"/>
  <c r="J153" i="27"/>
  <c r="K137" i="27"/>
  <c r="J137" i="27"/>
  <c r="I137" i="27"/>
  <c r="K145" i="27"/>
  <c r="J145" i="27"/>
  <c r="I145" i="27"/>
  <c r="K154" i="27"/>
  <c r="J154" i="27"/>
  <c r="I154" i="27"/>
  <c r="K126" i="27"/>
  <c r="J126" i="27"/>
  <c r="I126" i="27"/>
  <c r="K117" i="27"/>
  <c r="J117" i="27"/>
  <c r="I117" i="27"/>
  <c r="K109" i="27"/>
  <c r="J109" i="27"/>
  <c r="I109" i="27"/>
  <c r="K100" i="27"/>
  <c r="J100" i="27"/>
  <c r="I100" i="27"/>
  <c r="K92" i="27"/>
  <c r="J92" i="27"/>
  <c r="I92" i="27"/>
  <c r="K83" i="27"/>
  <c r="J83" i="27"/>
  <c r="I83" i="27"/>
  <c r="K158" i="27"/>
  <c r="I158" i="27"/>
  <c r="J158" i="27"/>
  <c r="J138" i="27"/>
  <c r="I138" i="27"/>
  <c r="H146" i="27"/>
  <c r="K138" i="27"/>
  <c r="K125" i="27"/>
  <c r="J125" i="27"/>
  <c r="I125" i="27"/>
  <c r="K116" i="27"/>
  <c r="J116" i="27"/>
  <c r="I116" i="27"/>
  <c r="K108" i="27"/>
  <c r="J108" i="27"/>
  <c r="I108" i="27"/>
  <c r="K99" i="27"/>
  <c r="J99" i="27"/>
  <c r="I99" i="27"/>
  <c r="K82" i="27"/>
  <c r="J82" i="27"/>
  <c r="I82" i="27"/>
  <c r="H90" i="27"/>
  <c r="K73" i="27"/>
  <c r="J73" i="27"/>
  <c r="I73" i="27"/>
  <c r="K65" i="27"/>
  <c r="J65" i="27"/>
  <c r="I65" i="27"/>
  <c r="K56" i="27"/>
  <c r="J56" i="27"/>
  <c r="I56" i="27"/>
  <c r="K101" i="26"/>
  <c r="J101" i="26"/>
  <c r="I101" i="26"/>
  <c r="K82" i="26"/>
  <c r="I82" i="26"/>
  <c r="H90" i="26"/>
  <c r="J82" i="26"/>
  <c r="K65" i="26"/>
  <c r="J65" i="26"/>
  <c r="I65" i="26"/>
  <c r="K30" i="26"/>
  <c r="J30" i="26"/>
  <c r="I30" i="26"/>
  <c r="J24" i="26"/>
  <c r="I24" i="26"/>
  <c r="K24" i="26"/>
  <c r="K14" i="26"/>
  <c r="J14" i="26"/>
  <c r="I14" i="26"/>
  <c r="N52" i="25"/>
  <c r="L52" i="25"/>
  <c r="I95" i="25"/>
  <c r="I29" i="25"/>
  <c r="G7" i="25"/>
  <c r="I73" i="25"/>
  <c r="L74" i="25" s="1"/>
  <c r="I51" i="25"/>
  <c r="J8" i="25"/>
  <c r="L87" i="25"/>
  <c r="L83" i="25"/>
  <c r="L79" i="25"/>
  <c r="L42" i="25"/>
  <c r="L38" i="25"/>
  <c r="L34" i="25"/>
  <c r="L32" i="25"/>
  <c r="L109" i="25"/>
  <c r="L105" i="25"/>
  <c r="L101" i="25"/>
  <c r="L64" i="25"/>
  <c r="L60" i="25"/>
  <c r="L56" i="25"/>
  <c r="L54" i="25"/>
  <c r="L86" i="25"/>
  <c r="L82" i="25"/>
  <c r="L78" i="25"/>
  <c r="L76" i="25"/>
  <c r="L41" i="25"/>
  <c r="L37" i="25"/>
  <c r="L85" i="25"/>
  <c r="L81" i="25"/>
  <c r="L40" i="25"/>
  <c r="L36" i="25"/>
  <c r="L33" i="25"/>
  <c r="L31" i="25"/>
  <c r="L107" i="25"/>
  <c r="L103" i="25"/>
  <c r="L62" i="25"/>
  <c r="L58" i="25"/>
  <c r="L55" i="25"/>
  <c r="L53" i="25"/>
  <c r="L104" i="25"/>
  <c r="L102" i="25"/>
  <c r="L98" i="25"/>
  <c r="L65" i="25"/>
  <c r="L39" i="25"/>
  <c r="L108" i="25"/>
  <c r="L106" i="25"/>
  <c r="L80" i="25"/>
  <c r="L43" i="25"/>
  <c r="L84" i="25"/>
  <c r="L99" i="25"/>
  <c r="L30" i="25"/>
  <c r="L97" i="25"/>
  <c r="L77" i="25"/>
  <c r="L100" i="25"/>
  <c r="L63" i="25"/>
  <c r="L61" i="25"/>
  <c r="L75" i="25"/>
  <c r="L59" i="25"/>
  <c r="L35" i="25"/>
  <c r="L57" i="25"/>
  <c r="K151" i="26"/>
  <c r="J151" i="26"/>
  <c r="I151" i="26"/>
  <c r="K23" i="26"/>
  <c r="J23" i="26"/>
  <c r="I23" i="26"/>
  <c r="N54" i="24"/>
  <c r="N53" i="24"/>
  <c r="N55" i="24"/>
  <c r="K116" i="26"/>
  <c r="I116" i="26"/>
  <c r="J116" i="26"/>
  <c r="K67" i="26"/>
  <c r="J67" i="26"/>
  <c r="I67" i="26"/>
  <c r="J18" i="26"/>
  <c r="I18" i="26"/>
  <c r="K18" i="26"/>
  <c r="K125" i="26"/>
  <c r="I125" i="26"/>
  <c r="J125" i="26"/>
  <c r="K13" i="26"/>
  <c r="J13" i="26"/>
  <c r="I13" i="26"/>
  <c r="K39" i="26"/>
  <c r="J39" i="26"/>
  <c r="I39" i="26"/>
  <c r="K41" i="26"/>
  <c r="J41" i="26"/>
  <c r="I41" i="26"/>
  <c r="K75" i="26"/>
  <c r="J75" i="26"/>
  <c r="I75" i="26"/>
  <c r="K110" i="26"/>
  <c r="J110" i="26"/>
  <c r="I110" i="26"/>
  <c r="H118" i="26"/>
  <c r="J15" i="26"/>
  <c r="I15" i="26"/>
  <c r="K15" i="26"/>
  <c r="K57" i="26"/>
  <c r="J57" i="26"/>
  <c r="I57" i="26"/>
  <c r="K84" i="26"/>
  <c r="J84" i="26"/>
  <c r="I84" i="26"/>
  <c r="J10" i="26"/>
  <c r="I10" i="26"/>
  <c r="K10" i="26"/>
  <c r="J27" i="26"/>
  <c r="I27" i="26"/>
  <c r="K27" i="26"/>
  <c r="K47" i="26"/>
  <c r="I47" i="26"/>
  <c r="J47" i="26"/>
  <c r="K50" i="26"/>
  <c r="J50" i="26"/>
  <c r="I50" i="26"/>
  <c r="K73" i="26"/>
  <c r="I73" i="26"/>
  <c r="J73" i="26"/>
  <c r="K108" i="26"/>
  <c r="I108" i="26"/>
  <c r="J108" i="26"/>
  <c r="K134" i="26"/>
  <c r="J134" i="26"/>
  <c r="I134" i="26"/>
  <c r="K22" i="26"/>
  <c r="J22" i="26"/>
  <c r="I22" i="26"/>
  <c r="K40" i="26"/>
  <c r="J40" i="26"/>
  <c r="H48" i="26"/>
  <c r="I40" i="26"/>
  <c r="K93" i="26"/>
  <c r="J93" i="26"/>
  <c r="I93" i="26"/>
  <c r="K127" i="26"/>
  <c r="J127" i="26"/>
  <c r="I127" i="26"/>
  <c r="K142" i="26"/>
  <c r="J142" i="26"/>
  <c r="I142" i="26"/>
  <c r="K74" i="26"/>
  <c r="J74" i="26"/>
  <c r="I74" i="26"/>
  <c r="K83" i="26"/>
  <c r="J83" i="26"/>
  <c r="I83" i="26"/>
  <c r="K92" i="26"/>
  <c r="J92" i="26"/>
  <c r="I92" i="26"/>
  <c r="K100" i="26"/>
  <c r="J100" i="26"/>
  <c r="I100" i="26"/>
  <c r="K109" i="26"/>
  <c r="J109" i="26"/>
  <c r="I109" i="26"/>
  <c r="K117" i="26"/>
  <c r="J117" i="26"/>
  <c r="I117" i="26"/>
  <c r="K126" i="26"/>
  <c r="J126" i="26"/>
  <c r="I126" i="26"/>
  <c r="K135" i="26"/>
  <c r="J135" i="26"/>
  <c r="I135" i="26"/>
  <c r="K143" i="26"/>
  <c r="J143" i="26"/>
  <c r="I143" i="26"/>
  <c r="K152" i="26"/>
  <c r="J152" i="26"/>
  <c r="I152" i="26"/>
  <c r="H160" i="26"/>
  <c r="K136" i="26"/>
  <c r="J136" i="26"/>
  <c r="I136" i="26"/>
  <c r="K144" i="26"/>
  <c r="J144" i="26"/>
  <c r="I144" i="26"/>
  <c r="K153" i="26"/>
  <c r="J153" i="26"/>
  <c r="I153" i="26"/>
  <c r="K8" i="26"/>
  <c r="I8" i="26"/>
  <c r="J8" i="26"/>
  <c r="K16" i="26"/>
  <c r="I16" i="26"/>
  <c r="J16" i="26"/>
  <c r="K25" i="26"/>
  <c r="I25" i="26"/>
  <c r="J25" i="26"/>
  <c r="K33" i="26"/>
  <c r="J33" i="26"/>
  <c r="I33" i="26"/>
  <c r="K42" i="26"/>
  <c r="J42" i="26"/>
  <c r="I42" i="26"/>
  <c r="K51" i="26"/>
  <c r="J51" i="26"/>
  <c r="I51" i="26"/>
  <c r="K59" i="26"/>
  <c r="J59" i="26"/>
  <c r="I59" i="26"/>
  <c r="K68" i="26"/>
  <c r="J68" i="26"/>
  <c r="I68" i="26"/>
  <c r="H76" i="26"/>
  <c r="K85" i="26"/>
  <c r="J85" i="26"/>
  <c r="I85" i="26"/>
  <c r="K94" i="26"/>
  <c r="J94" i="26"/>
  <c r="I94" i="26"/>
  <c r="K102" i="26"/>
  <c r="J102" i="26"/>
  <c r="I102" i="26"/>
  <c r="K111" i="26"/>
  <c r="J111" i="26"/>
  <c r="I111" i="26"/>
  <c r="K120" i="26"/>
  <c r="J120" i="26"/>
  <c r="I120" i="26"/>
  <c r="K128" i="26"/>
  <c r="J128" i="26"/>
  <c r="I128" i="26"/>
  <c r="K137" i="26"/>
  <c r="J137" i="26"/>
  <c r="I137" i="26"/>
  <c r="K145" i="26"/>
  <c r="J145" i="26"/>
  <c r="I145" i="26"/>
  <c r="K154" i="26"/>
  <c r="J154" i="26"/>
  <c r="I154" i="26"/>
  <c r="K9" i="26"/>
  <c r="J9" i="26"/>
  <c r="I9" i="26"/>
  <c r="K17" i="26"/>
  <c r="J17" i="26"/>
  <c r="I17" i="26"/>
  <c r="K26" i="26"/>
  <c r="J26" i="26"/>
  <c r="H34" i="26"/>
  <c r="I26" i="26"/>
  <c r="K43" i="26"/>
  <c r="J43" i="26"/>
  <c r="I43" i="26"/>
  <c r="K52" i="26"/>
  <c r="J52" i="26"/>
  <c r="I52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I138" i="26"/>
  <c r="H146" i="26"/>
  <c r="K155" i="26"/>
  <c r="J155" i="26"/>
  <c r="I155" i="26"/>
  <c r="J36" i="26"/>
  <c r="I36" i="26"/>
  <c r="K36" i="26"/>
  <c r="J44" i="26"/>
  <c r="I44" i="26"/>
  <c r="K44" i="26"/>
  <c r="J53" i="26"/>
  <c r="I53" i="26"/>
  <c r="K53" i="26"/>
  <c r="J61" i="26"/>
  <c r="I61" i="26"/>
  <c r="K61" i="26"/>
  <c r="J70" i="26"/>
  <c r="I70" i="26"/>
  <c r="K70" i="26"/>
  <c r="J79" i="26"/>
  <c r="I79" i="26"/>
  <c r="K79" i="26"/>
  <c r="J87" i="26"/>
  <c r="I87" i="26"/>
  <c r="K87" i="26"/>
  <c r="J96" i="26"/>
  <c r="I96" i="26"/>
  <c r="H104" i="26"/>
  <c r="K96" i="26"/>
  <c r="J113" i="26"/>
  <c r="I113" i="26"/>
  <c r="K113" i="26"/>
  <c r="J122" i="26"/>
  <c r="I122" i="26"/>
  <c r="K122" i="26"/>
  <c r="J130" i="26"/>
  <c r="I130" i="26"/>
  <c r="K130" i="26"/>
  <c r="J139" i="26"/>
  <c r="I139" i="26"/>
  <c r="K139" i="26"/>
  <c r="J148" i="26"/>
  <c r="I148" i="26"/>
  <c r="K148" i="26"/>
  <c r="J156" i="26"/>
  <c r="I156" i="26"/>
  <c r="K156" i="26"/>
  <c r="I11" i="26"/>
  <c r="J11" i="26"/>
  <c r="K11" i="26"/>
  <c r="I19" i="26"/>
  <c r="J19" i="26"/>
  <c r="K19" i="26"/>
  <c r="I28" i="26"/>
  <c r="K28" i="26"/>
  <c r="J28" i="26"/>
  <c r="I37" i="26"/>
  <c r="K37" i="26"/>
  <c r="J37" i="26"/>
  <c r="I45" i="26"/>
  <c r="K45" i="26"/>
  <c r="J45" i="26"/>
  <c r="I54" i="26"/>
  <c r="H62" i="26"/>
  <c r="J54" i="26"/>
  <c r="K54" i="26"/>
  <c r="I71" i="26"/>
  <c r="K71" i="26"/>
  <c r="J71" i="26"/>
  <c r="I80" i="26"/>
  <c r="K80" i="26"/>
  <c r="J80" i="26"/>
  <c r="I88" i="26"/>
  <c r="K88" i="26"/>
  <c r="J88" i="26"/>
  <c r="I97" i="26"/>
  <c r="K97" i="26"/>
  <c r="J97" i="26"/>
  <c r="I106" i="26"/>
  <c r="K106" i="26"/>
  <c r="J106" i="26"/>
  <c r="I114" i="26"/>
  <c r="K114" i="26"/>
  <c r="J114" i="26"/>
  <c r="I123" i="26"/>
  <c r="K123" i="26"/>
  <c r="J123" i="26"/>
  <c r="I131" i="26"/>
  <c r="K131" i="26"/>
  <c r="J131" i="26"/>
  <c r="I140" i="26"/>
  <c r="K140" i="26"/>
  <c r="J140" i="26"/>
  <c r="I149" i="26"/>
  <c r="K149" i="26"/>
  <c r="J149" i="26"/>
  <c r="I157" i="26"/>
  <c r="K157" i="26"/>
  <c r="J157" i="26"/>
  <c r="H20" i="26"/>
  <c r="I12" i="26"/>
  <c r="K12" i="26"/>
  <c r="J12" i="26"/>
  <c r="K29" i="26"/>
  <c r="J29" i="26"/>
  <c r="I29" i="26"/>
  <c r="K38" i="26"/>
  <c r="I38" i="26"/>
  <c r="J38" i="26"/>
  <c r="K46" i="26"/>
  <c r="I46" i="26"/>
  <c r="J46" i="26"/>
  <c r="J55" i="26"/>
  <c r="I55" i="26"/>
  <c r="K55" i="26"/>
  <c r="K64" i="26"/>
  <c r="J64" i="26"/>
  <c r="I64" i="26"/>
  <c r="J72" i="26"/>
  <c r="K72" i="26"/>
  <c r="I72" i="26"/>
  <c r="J81" i="26"/>
  <c r="K81" i="26"/>
  <c r="I81" i="26"/>
  <c r="J89" i="26"/>
  <c r="K89" i="26"/>
  <c r="I89" i="26"/>
  <c r="J98" i="26"/>
  <c r="K98" i="26"/>
  <c r="I98" i="26"/>
  <c r="J107" i="26"/>
  <c r="K107" i="26"/>
  <c r="I107" i="26"/>
  <c r="J115" i="26"/>
  <c r="K115" i="26"/>
  <c r="I115" i="26"/>
  <c r="H132" i="26"/>
  <c r="J124" i="26"/>
  <c r="K124" i="26"/>
  <c r="I124" i="26"/>
  <c r="K141" i="26"/>
  <c r="J141" i="26"/>
  <c r="I141" i="26"/>
  <c r="K150" i="26"/>
  <c r="J150" i="26"/>
  <c r="I150" i="26"/>
  <c r="K158" i="26"/>
  <c r="J158" i="26"/>
  <c r="I158" i="26"/>
  <c r="L153" i="22"/>
  <c r="K153" i="22"/>
  <c r="I161" i="22"/>
  <c r="J153" i="22"/>
  <c r="L118" i="22"/>
  <c r="K118" i="22"/>
  <c r="J118" i="22"/>
  <c r="L84" i="22"/>
  <c r="K84" i="22"/>
  <c r="J84" i="22"/>
  <c r="L28" i="22"/>
  <c r="K28" i="22"/>
  <c r="J28" i="22"/>
  <c r="L24" i="22"/>
  <c r="K24" i="22"/>
  <c r="J24" i="22"/>
  <c r="L20" i="22"/>
  <c r="J20" i="22"/>
  <c r="K20" i="22"/>
  <c r="L12" i="22"/>
  <c r="K12" i="22"/>
  <c r="J12" i="22"/>
  <c r="X9" i="22"/>
  <c r="W9" i="22"/>
  <c r="V9" i="22"/>
  <c r="I145" i="21"/>
  <c r="H145" i="21"/>
  <c r="I137" i="21"/>
  <c r="H137" i="21"/>
  <c r="H128" i="21"/>
  <c r="I128" i="21"/>
  <c r="I119" i="21"/>
  <c r="H119" i="21"/>
  <c r="I111" i="21"/>
  <c r="H111" i="21"/>
  <c r="I102" i="21"/>
  <c r="H102" i="21"/>
  <c r="I94" i="21"/>
  <c r="H94" i="21"/>
  <c r="I85" i="21"/>
  <c r="H85" i="21"/>
  <c r="I76" i="21"/>
  <c r="H76" i="21"/>
  <c r="H68" i="21"/>
  <c r="I68" i="21"/>
  <c r="I59" i="21"/>
  <c r="H59" i="21"/>
  <c r="G50" i="21"/>
  <c r="I42" i="21"/>
  <c r="H42" i="21"/>
  <c r="I33" i="21"/>
  <c r="H33" i="21"/>
  <c r="I25" i="21"/>
  <c r="H25" i="21"/>
  <c r="L86" i="24"/>
  <c r="L82" i="24"/>
  <c r="L78" i="24"/>
  <c r="L76" i="24"/>
  <c r="L79" i="24"/>
  <c r="L75" i="24"/>
  <c r="L85" i="24"/>
  <c r="L77" i="24"/>
  <c r="L84" i="24"/>
  <c r="L83" i="24"/>
  <c r="L81" i="24"/>
  <c r="L80" i="24"/>
  <c r="L157" i="22"/>
  <c r="K157" i="22"/>
  <c r="J157" i="22"/>
  <c r="L123" i="22"/>
  <c r="K123" i="22"/>
  <c r="J123" i="22"/>
  <c r="L88" i="22"/>
  <c r="K88" i="22"/>
  <c r="J88" i="22"/>
  <c r="J17" i="22"/>
  <c r="L17" i="22"/>
  <c r="K17" i="22"/>
  <c r="V14" i="22"/>
  <c r="X14" i="22"/>
  <c r="W14" i="22"/>
  <c r="J9" i="22"/>
  <c r="L9" i="22"/>
  <c r="K9" i="22"/>
  <c r="H155" i="21"/>
  <c r="I155" i="21"/>
  <c r="H146" i="21"/>
  <c r="I146" i="21"/>
  <c r="H138" i="21"/>
  <c r="I138" i="21"/>
  <c r="H129" i="21"/>
  <c r="I129" i="21"/>
  <c r="H112" i="21"/>
  <c r="G120" i="21"/>
  <c r="I112" i="21"/>
  <c r="H103" i="21"/>
  <c r="I103" i="21"/>
  <c r="H95" i="21"/>
  <c r="I95" i="21"/>
  <c r="H86" i="21"/>
  <c r="I86" i="21"/>
  <c r="H77" i="21"/>
  <c r="I77" i="21"/>
  <c r="H69" i="21"/>
  <c r="I69" i="21"/>
  <c r="H60" i="21"/>
  <c r="I60" i="21"/>
  <c r="H52" i="21"/>
  <c r="I52" i="21"/>
  <c r="H43" i="21"/>
  <c r="I43" i="21"/>
  <c r="H34" i="21"/>
  <c r="I34" i="21"/>
  <c r="H26" i="21"/>
  <c r="I26" i="21"/>
  <c r="H20" i="21"/>
  <c r="I20" i="21"/>
  <c r="H16" i="21"/>
  <c r="I16" i="21"/>
  <c r="H12" i="21"/>
  <c r="I12" i="21"/>
  <c r="L127" i="22"/>
  <c r="K127" i="22"/>
  <c r="J127" i="22"/>
  <c r="L93" i="22"/>
  <c r="K93" i="22"/>
  <c r="J93" i="22"/>
  <c r="K58" i="22"/>
  <c r="L58" i="22"/>
  <c r="J58" i="22"/>
  <c r="K41" i="22"/>
  <c r="L41" i="22"/>
  <c r="J41" i="22"/>
  <c r="I49" i="22"/>
  <c r="K32" i="22"/>
  <c r="L32" i="22"/>
  <c r="J32" i="22"/>
  <c r="I35" i="22"/>
  <c r="K27" i="22"/>
  <c r="J27" i="22"/>
  <c r="L27" i="22"/>
  <c r="K23" i="22"/>
  <c r="J23" i="22"/>
  <c r="L23" i="22"/>
  <c r="W19" i="22"/>
  <c r="V19" i="22"/>
  <c r="X19" i="22"/>
  <c r="K14" i="22"/>
  <c r="J14" i="22"/>
  <c r="L14" i="22"/>
  <c r="W11" i="22"/>
  <c r="V11" i="22"/>
  <c r="X11" i="22"/>
  <c r="I156" i="21"/>
  <c r="H156" i="21"/>
  <c r="I147" i="21"/>
  <c r="H147" i="21"/>
  <c r="I139" i="21"/>
  <c r="H139" i="21"/>
  <c r="I130" i="21"/>
  <c r="H130" i="21"/>
  <c r="I122" i="21"/>
  <c r="H122" i="21"/>
  <c r="I113" i="21"/>
  <c r="H113" i="21"/>
  <c r="I104" i="21"/>
  <c r="H104" i="21"/>
  <c r="I96" i="21"/>
  <c r="H96" i="21"/>
  <c r="I87" i="21"/>
  <c r="H87" i="21"/>
  <c r="I70" i="21"/>
  <c r="H70" i="21"/>
  <c r="G78" i="21"/>
  <c r="I61" i="21"/>
  <c r="H61" i="21"/>
  <c r="I53" i="21"/>
  <c r="H53" i="21"/>
  <c r="I44" i="21"/>
  <c r="H44" i="21"/>
  <c r="I35" i="21"/>
  <c r="H35" i="21"/>
  <c r="I27" i="21"/>
  <c r="H27" i="21"/>
  <c r="L131" i="22"/>
  <c r="K131" i="22"/>
  <c r="J131" i="22"/>
  <c r="L97" i="22"/>
  <c r="K97" i="22"/>
  <c r="J97" i="22"/>
  <c r="I105" i="22"/>
  <c r="L19" i="22"/>
  <c r="K19" i="22"/>
  <c r="J19" i="22"/>
  <c r="X16" i="22"/>
  <c r="W16" i="22"/>
  <c r="V16" i="22"/>
  <c r="L11" i="22"/>
  <c r="K11" i="22"/>
  <c r="J11" i="22"/>
  <c r="I157" i="21"/>
  <c r="H157" i="21"/>
  <c r="I140" i="21"/>
  <c r="H140" i="21"/>
  <c r="G148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L136" i="22"/>
  <c r="K136" i="22"/>
  <c r="J136" i="22"/>
  <c r="L101" i="22"/>
  <c r="K101" i="22"/>
  <c r="J101" i="22"/>
  <c r="L67" i="22"/>
  <c r="K67" i="22"/>
  <c r="J67" i="22"/>
  <c r="L26" i="22"/>
  <c r="K26" i="22"/>
  <c r="J26" i="22"/>
  <c r="L16" i="22"/>
  <c r="K16" i="22"/>
  <c r="J16" i="22"/>
  <c r="X13" i="22"/>
  <c r="W13" i="22"/>
  <c r="V13" i="22"/>
  <c r="U21" i="22"/>
  <c r="I158" i="21"/>
  <c r="H158" i="21"/>
  <c r="I150" i="21"/>
  <c r="H150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L64" i="24"/>
  <c r="L63" i="24"/>
  <c r="L55" i="24"/>
  <c r="L62" i="24"/>
  <c r="L87" i="24"/>
  <c r="L61" i="24"/>
  <c r="L60" i="24"/>
  <c r="L59" i="24"/>
  <c r="L54" i="24"/>
  <c r="L58" i="24"/>
  <c r="L57" i="24"/>
  <c r="L53" i="24"/>
  <c r="L65" i="24"/>
  <c r="L56" i="24"/>
  <c r="L140" i="22"/>
  <c r="K140" i="22"/>
  <c r="J140" i="22"/>
  <c r="L71" i="22"/>
  <c r="K71" i="22"/>
  <c r="J71" i="22"/>
  <c r="L13" i="22"/>
  <c r="K13" i="22"/>
  <c r="J13" i="22"/>
  <c r="I21" i="22"/>
  <c r="K29" i="22"/>
  <c r="J29" i="22"/>
  <c r="L29" i="22"/>
  <c r="K33" i="22"/>
  <c r="L33" i="22"/>
  <c r="J33" i="22"/>
  <c r="K38" i="22"/>
  <c r="J38" i="22"/>
  <c r="L38" i="22"/>
  <c r="K42" i="22"/>
  <c r="L42" i="22"/>
  <c r="J42" i="22"/>
  <c r="K46" i="22"/>
  <c r="J46" i="22"/>
  <c r="L46" i="22"/>
  <c r="K51" i="22"/>
  <c r="L51" i="22"/>
  <c r="J51" i="22"/>
  <c r="K55" i="22"/>
  <c r="I63" i="22"/>
  <c r="J55" i="22"/>
  <c r="L55" i="22"/>
  <c r="K59" i="22"/>
  <c r="L59" i="22"/>
  <c r="J59" i="22"/>
  <c r="K68" i="22"/>
  <c r="J68" i="22"/>
  <c r="L68" i="22"/>
  <c r="K72" i="22"/>
  <c r="J72" i="22"/>
  <c r="L72" i="22"/>
  <c r="K76" i="22"/>
  <c r="J76" i="22"/>
  <c r="L76" i="22"/>
  <c r="K81" i="22"/>
  <c r="J81" i="22"/>
  <c r="L81" i="22"/>
  <c r="K85" i="22"/>
  <c r="J85" i="22"/>
  <c r="L85" i="22"/>
  <c r="K89" i="22"/>
  <c r="J89" i="22"/>
  <c r="L89" i="22"/>
  <c r="K94" i="22"/>
  <c r="J94" i="22"/>
  <c r="L94" i="22"/>
  <c r="K98" i="22"/>
  <c r="J98" i="22"/>
  <c r="L98" i="22"/>
  <c r="K102" i="22"/>
  <c r="J102" i="22"/>
  <c r="L102" i="22"/>
  <c r="K107" i="22"/>
  <c r="J107" i="22"/>
  <c r="L107" i="22"/>
  <c r="K111" i="22"/>
  <c r="J111" i="22"/>
  <c r="I119" i="22"/>
  <c r="L111" i="22"/>
  <c r="K115" i="22"/>
  <c r="J115" i="22"/>
  <c r="L115" i="22"/>
  <c r="K124" i="22"/>
  <c r="J124" i="22"/>
  <c r="L124" i="22"/>
  <c r="K128" i="22"/>
  <c r="J128" i="22"/>
  <c r="L128" i="22"/>
  <c r="K132" i="22"/>
  <c r="J132" i="22"/>
  <c r="L132" i="22"/>
  <c r="K137" i="22"/>
  <c r="J137" i="22"/>
  <c r="L137" i="22"/>
  <c r="K141" i="22"/>
  <c r="J141" i="22"/>
  <c r="L141" i="22"/>
  <c r="K145" i="22"/>
  <c r="J145" i="22"/>
  <c r="L145" i="22"/>
  <c r="K150" i="22"/>
  <c r="J150" i="22"/>
  <c r="L150" i="22"/>
  <c r="K154" i="22"/>
  <c r="J154" i="22"/>
  <c r="L154" i="22"/>
  <c r="K158" i="22"/>
  <c r="J158" i="22"/>
  <c r="L158" i="22"/>
  <c r="L30" i="22"/>
  <c r="K30" i="22"/>
  <c r="J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5" i="22"/>
  <c r="K65" i="22"/>
  <c r="J65" i="22"/>
  <c r="L69" i="22"/>
  <c r="K69" i="22"/>
  <c r="I77" i="22"/>
  <c r="J69" i="22"/>
  <c r="L73" i="22"/>
  <c r="K73" i="22"/>
  <c r="J73" i="22"/>
  <c r="L82" i="22"/>
  <c r="K82" i="22"/>
  <c r="J82" i="22"/>
  <c r="L86" i="22"/>
  <c r="K86" i="22"/>
  <c r="J86" i="22"/>
  <c r="L90" i="22"/>
  <c r="K90" i="22"/>
  <c r="J90" i="22"/>
  <c r="L95" i="22"/>
  <c r="K95" i="22"/>
  <c r="J95" i="22"/>
  <c r="L99" i="22"/>
  <c r="K99" i="22"/>
  <c r="J99" i="22"/>
  <c r="L103" i="22"/>
  <c r="K103" i="22"/>
  <c r="J103" i="22"/>
  <c r="L108" i="22"/>
  <c r="K108" i="22"/>
  <c r="J108" i="22"/>
  <c r="L112" i="22"/>
  <c r="K112" i="22"/>
  <c r="J112" i="22"/>
  <c r="L116" i="22"/>
  <c r="K116" i="22"/>
  <c r="J116" i="22"/>
  <c r="L121" i="22"/>
  <c r="K121" i="22"/>
  <c r="J121" i="22"/>
  <c r="L125" i="22"/>
  <c r="K125" i="22"/>
  <c r="I133" i="22"/>
  <c r="J125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J31" i="22"/>
  <c r="L31" i="22"/>
  <c r="K31" i="22"/>
  <c r="J40" i="22"/>
  <c r="L40" i="22"/>
  <c r="K40" i="22"/>
  <c r="J44" i="22"/>
  <c r="L44" i="22"/>
  <c r="K44" i="22"/>
  <c r="J48" i="22"/>
  <c r="L48" i="22"/>
  <c r="K48" i="22"/>
  <c r="J53" i="22"/>
  <c r="L53" i="22"/>
  <c r="K53" i="22"/>
  <c r="J57" i="22"/>
  <c r="L57" i="22"/>
  <c r="K57" i="22"/>
  <c r="J61" i="22"/>
  <c r="L61" i="22"/>
  <c r="K61" i="22"/>
  <c r="J66" i="22"/>
  <c r="L66" i="22"/>
  <c r="K66" i="22"/>
  <c r="J70" i="22"/>
  <c r="K70" i="22"/>
  <c r="L70" i="22"/>
  <c r="J74" i="22"/>
  <c r="L74" i="22"/>
  <c r="K74" i="22"/>
  <c r="J79" i="22"/>
  <c r="L79" i="22"/>
  <c r="K79" i="22"/>
  <c r="J83" i="22"/>
  <c r="I91" i="22"/>
  <c r="L83" i="22"/>
  <c r="K83" i="22"/>
  <c r="J87" i="22"/>
  <c r="L87" i="22"/>
  <c r="K87" i="22"/>
  <c r="J96" i="22"/>
  <c r="L96" i="22"/>
  <c r="K96" i="22"/>
  <c r="J100" i="22"/>
  <c r="K100" i="22"/>
  <c r="L100" i="22"/>
  <c r="J104" i="22"/>
  <c r="K104" i="22"/>
  <c r="L104" i="22"/>
  <c r="J109" i="22"/>
  <c r="L109" i="22"/>
  <c r="K109" i="22"/>
  <c r="J113" i="22"/>
  <c r="L113" i="22"/>
  <c r="K113" i="22"/>
  <c r="J117" i="22"/>
  <c r="L117" i="22"/>
  <c r="K117" i="22"/>
  <c r="J122" i="22"/>
  <c r="L122" i="22"/>
  <c r="K122" i="22"/>
  <c r="J126" i="22"/>
  <c r="L126" i="22"/>
  <c r="K126" i="22"/>
  <c r="J130" i="22"/>
  <c r="L130" i="22"/>
  <c r="K130" i="22"/>
  <c r="J135" i="22"/>
  <c r="L135" i="22"/>
  <c r="K135" i="22"/>
  <c r="J139" i="22"/>
  <c r="I147" i="22"/>
  <c r="K139" i="22"/>
  <c r="L139" i="22"/>
  <c r="J143" i="22"/>
  <c r="L143" i="22"/>
  <c r="K143" i="22"/>
  <c r="J152" i="22"/>
  <c r="L152" i="22"/>
  <c r="K152" i="22"/>
  <c r="J156" i="22"/>
  <c r="L156" i="22"/>
  <c r="K156" i="22"/>
  <c r="J160" i="22"/>
  <c r="L160" i="22"/>
  <c r="K160" i="22"/>
  <c r="I159" i="21"/>
  <c r="H159" i="21"/>
  <c r="J87" i="24"/>
  <c r="J65" i="24"/>
  <c r="J64" i="24"/>
  <c r="J63" i="24"/>
  <c r="J55" i="24"/>
  <c r="J62" i="24"/>
  <c r="J61" i="24"/>
  <c r="J60" i="24"/>
  <c r="J54" i="24"/>
  <c r="J59" i="24"/>
  <c r="J56" i="24"/>
  <c r="J53" i="24"/>
  <c r="J58" i="24"/>
  <c r="J57" i="24"/>
  <c r="G253" i="24"/>
  <c r="G227" i="24"/>
  <c r="G205" i="24"/>
  <c r="G183" i="24"/>
  <c r="G161" i="24"/>
  <c r="G139" i="24"/>
  <c r="G73" i="24"/>
  <c r="G29" i="24"/>
  <c r="E7" i="24"/>
  <c r="H8" i="24" s="1"/>
  <c r="G95" i="24"/>
  <c r="G117" i="24"/>
  <c r="G51" i="24"/>
  <c r="J83" i="24"/>
  <c r="J79" i="24"/>
  <c r="J81" i="24"/>
  <c r="J80" i="24"/>
  <c r="J78" i="24"/>
  <c r="J75" i="24"/>
  <c r="J86" i="24"/>
  <c r="J85" i="24"/>
  <c r="J77" i="24"/>
  <c r="J82" i="24"/>
  <c r="J84" i="24"/>
  <c r="J76" i="24"/>
  <c r="R14" i="21"/>
  <c r="P22" i="21"/>
  <c r="Q14" i="21"/>
  <c r="R18" i="21"/>
  <c r="Q18" i="21"/>
  <c r="R13" i="21"/>
  <c r="Q13" i="21"/>
  <c r="R17" i="21"/>
  <c r="Q17" i="21"/>
  <c r="R21" i="21"/>
  <c r="Q21" i="21"/>
  <c r="R12" i="21"/>
  <c r="Q12" i="21"/>
  <c r="R16" i="21"/>
  <c r="Q16" i="21"/>
  <c r="R20" i="21"/>
  <c r="Q20" i="21"/>
  <c r="Q11" i="21"/>
  <c r="R11" i="21"/>
  <c r="R15" i="21"/>
  <c r="Q15" i="21"/>
  <c r="R19" i="21"/>
  <c r="Q19" i="21"/>
  <c r="Y154" i="19"/>
  <c r="X154" i="19"/>
  <c r="R158" i="18"/>
  <c r="Q158" i="18"/>
  <c r="J156" i="18"/>
  <c r="I156" i="18"/>
  <c r="X153" i="18"/>
  <c r="J150" i="18"/>
  <c r="I150" i="18"/>
  <c r="X140" i="18"/>
  <c r="R137" i="18"/>
  <c r="Q137" i="18"/>
  <c r="R130" i="18"/>
  <c r="Q130" i="18"/>
  <c r="J128" i="18"/>
  <c r="I128" i="18"/>
  <c r="P132" i="18"/>
  <c r="R124" i="18"/>
  <c r="Q124" i="18"/>
  <c r="J122" i="18"/>
  <c r="I122" i="18"/>
  <c r="J115" i="18"/>
  <c r="I115" i="18"/>
  <c r="X112" i="18"/>
  <c r="R100" i="18"/>
  <c r="Q100" i="18"/>
  <c r="J100" i="18"/>
  <c r="I100" i="18"/>
  <c r="X99" i="18"/>
  <c r="R83" i="18"/>
  <c r="Q83" i="18"/>
  <c r="J83" i="18"/>
  <c r="I83" i="18"/>
  <c r="W90" i="18"/>
  <c r="X82" i="18"/>
  <c r="R74" i="18"/>
  <c r="Q74" i="18"/>
  <c r="J74" i="18"/>
  <c r="I74" i="18"/>
  <c r="X73" i="18"/>
  <c r="Q66" i="18"/>
  <c r="R66" i="18"/>
  <c r="J66" i="18"/>
  <c r="I66" i="18"/>
  <c r="W64" i="18"/>
  <c r="X65" i="18"/>
  <c r="R57" i="18"/>
  <c r="Q57" i="18"/>
  <c r="I57" i="18"/>
  <c r="J57" i="18"/>
  <c r="X56" i="18"/>
  <c r="X47" i="18"/>
  <c r="P48" i="18"/>
  <c r="R40" i="18"/>
  <c r="Q40" i="18"/>
  <c r="H48" i="18"/>
  <c r="J40" i="18"/>
  <c r="I40" i="18"/>
  <c r="X39" i="18"/>
  <c r="Y145" i="19"/>
  <c r="X145" i="19"/>
  <c r="J141" i="19"/>
  <c r="I141" i="19"/>
  <c r="H141" i="19"/>
  <c r="Q47" i="19"/>
  <c r="P47" i="19"/>
  <c r="R47" i="19"/>
  <c r="Y46" i="19"/>
  <c r="X46" i="19"/>
  <c r="I46" i="19"/>
  <c r="H46" i="19"/>
  <c r="J46" i="19"/>
  <c r="Q45" i="19"/>
  <c r="P45" i="19"/>
  <c r="R45" i="19"/>
  <c r="Y44" i="19"/>
  <c r="X44" i="19"/>
  <c r="I44" i="19"/>
  <c r="H44" i="19"/>
  <c r="J44" i="19"/>
  <c r="Q43" i="19"/>
  <c r="P43" i="19"/>
  <c r="R43" i="19"/>
  <c r="Y42" i="19"/>
  <c r="X42" i="19"/>
  <c r="I42" i="19"/>
  <c r="H42" i="19"/>
  <c r="J42" i="19"/>
  <c r="Q41" i="19"/>
  <c r="P41" i="19"/>
  <c r="O49" i="19"/>
  <c r="R41" i="19"/>
  <c r="Y40" i="19"/>
  <c r="X40" i="19"/>
  <c r="I40" i="19"/>
  <c r="H40" i="19"/>
  <c r="J40" i="19"/>
  <c r="Q39" i="19"/>
  <c r="P39" i="19"/>
  <c r="R39" i="19"/>
  <c r="Y38" i="19"/>
  <c r="X38" i="19"/>
  <c r="W37" i="19"/>
  <c r="I38" i="19"/>
  <c r="H38" i="19"/>
  <c r="J38" i="19"/>
  <c r="G37" i="19"/>
  <c r="Q34" i="19"/>
  <c r="P34" i="19"/>
  <c r="R34" i="19"/>
  <c r="Y33" i="19"/>
  <c r="X33" i="19"/>
  <c r="I33" i="19"/>
  <c r="H33" i="19"/>
  <c r="J33" i="19"/>
  <c r="Q32" i="19"/>
  <c r="P32" i="19"/>
  <c r="R32" i="19"/>
  <c r="Y31" i="19"/>
  <c r="X31" i="19"/>
  <c r="I31" i="19"/>
  <c r="H31" i="19"/>
  <c r="J31" i="19"/>
  <c r="Q30" i="19"/>
  <c r="P30" i="19"/>
  <c r="R30" i="19"/>
  <c r="Y29" i="19"/>
  <c r="X29" i="19"/>
  <c r="I29" i="19"/>
  <c r="H29" i="19"/>
  <c r="J29" i="19"/>
  <c r="Q28" i="19"/>
  <c r="P28" i="19"/>
  <c r="R28" i="19"/>
  <c r="Y27" i="19"/>
  <c r="X27" i="19"/>
  <c r="W35" i="19"/>
  <c r="I27" i="19"/>
  <c r="H27" i="19"/>
  <c r="J27" i="19"/>
  <c r="G35" i="19"/>
  <c r="Q26" i="19"/>
  <c r="P26" i="19"/>
  <c r="R26" i="19"/>
  <c r="Y25" i="19"/>
  <c r="X25" i="19"/>
  <c r="I25" i="19"/>
  <c r="H25" i="19"/>
  <c r="J25" i="19"/>
  <c r="Q24" i="19"/>
  <c r="P24" i="19"/>
  <c r="R24" i="19"/>
  <c r="O23" i="19"/>
  <c r="Y20" i="19"/>
  <c r="X20" i="19"/>
  <c r="I20" i="19"/>
  <c r="H20" i="19"/>
  <c r="J20" i="19"/>
  <c r="Q19" i="19"/>
  <c r="P19" i="19"/>
  <c r="R19" i="19"/>
  <c r="Y18" i="19"/>
  <c r="X18" i="19"/>
  <c r="I18" i="19"/>
  <c r="H18" i="19"/>
  <c r="J18" i="19"/>
  <c r="Q17" i="19"/>
  <c r="P17" i="19"/>
  <c r="R17" i="19"/>
  <c r="I16" i="19"/>
  <c r="H16" i="19"/>
  <c r="J16" i="19"/>
  <c r="Y14" i="19"/>
  <c r="X14" i="19"/>
  <c r="Q13" i="19"/>
  <c r="P13" i="19"/>
  <c r="R13" i="19"/>
  <c r="O21" i="19"/>
  <c r="I12" i="19"/>
  <c r="H12" i="19"/>
  <c r="J12" i="19"/>
  <c r="Y10" i="19"/>
  <c r="X10" i="19"/>
  <c r="W9" i="19"/>
  <c r="J153" i="19"/>
  <c r="I153" i="19"/>
  <c r="H153" i="19"/>
  <c r="G161" i="19"/>
  <c r="J138" i="19"/>
  <c r="I138" i="19"/>
  <c r="H138" i="19"/>
  <c r="J142" i="19"/>
  <c r="I142" i="19"/>
  <c r="H142" i="19"/>
  <c r="J145" i="19"/>
  <c r="I145" i="19"/>
  <c r="H145" i="19"/>
  <c r="J154" i="19"/>
  <c r="I154" i="19"/>
  <c r="H154" i="19"/>
  <c r="J143" i="19"/>
  <c r="I143" i="19"/>
  <c r="H143" i="19"/>
  <c r="J146" i="19"/>
  <c r="I146" i="19"/>
  <c r="H146" i="19"/>
  <c r="J155" i="19"/>
  <c r="I155" i="19"/>
  <c r="H155" i="19"/>
  <c r="J139" i="19"/>
  <c r="I139" i="19"/>
  <c r="H139" i="19"/>
  <c r="G147" i="19"/>
  <c r="J156" i="19"/>
  <c r="I156" i="19"/>
  <c r="H156" i="19"/>
  <c r="I48" i="19"/>
  <c r="H48" i="19"/>
  <c r="J48" i="19"/>
  <c r="I52" i="19"/>
  <c r="H52" i="19"/>
  <c r="G51" i="19"/>
  <c r="J52" i="19"/>
  <c r="I53" i="19"/>
  <c r="H53" i="19"/>
  <c r="J53" i="19"/>
  <c r="I54" i="19"/>
  <c r="H54" i="19"/>
  <c r="J54" i="19"/>
  <c r="I55" i="19"/>
  <c r="H55" i="19"/>
  <c r="G63" i="19"/>
  <c r="J55" i="19"/>
  <c r="I56" i="19"/>
  <c r="H56" i="19"/>
  <c r="J56" i="19"/>
  <c r="I57" i="19"/>
  <c r="H57" i="19"/>
  <c r="J57" i="19"/>
  <c r="I58" i="19"/>
  <c r="H58" i="19"/>
  <c r="J58" i="19"/>
  <c r="I59" i="19"/>
  <c r="H59" i="19"/>
  <c r="J59" i="19"/>
  <c r="I60" i="19"/>
  <c r="H60" i="19"/>
  <c r="J60" i="19"/>
  <c r="I61" i="19"/>
  <c r="H61" i="19"/>
  <c r="J61" i="19"/>
  <c r="I62" i="19"/>
  <c r="H62" i="19"/>
  <c r="J62" i="19"/>
  <c r="I66" i="19"/>
  <c r="H66" i="19"/>
  <c r="G65" i="19"/>
  <c r="J66" i="19"/>
  <c r="I67" i="19"/>
  <c r="H67" i="19"/>
  <c r="J67" i="19"/>
  <c r="I68" i="19"/>
  <c r="H68" i="19"/>
  <c r="J68" i="19"/>
  <c r="I69" i="19"/>
  <c r="H69" i="19"/>
  <c r="G77" i="19"/>
  <c r="J69" i="19"/>
  <c r="I70" i="19"/>
  <c r="H70" i="19"/>
  <c r="J70" i="19"/>
  <c r="I71" i="19"/>
  <c r="H71" i="19"/>
  <c r="J71" i="19"/>
  <c r="I72" i="19"/>
  <c r="H72" i="19"/>
  <c r="J72" i="19"/>
  <c r="I73" i="19"/>
  <c r="H73" i="19"/>
  <c r="J73" i="19"/>
  <c r="I74" i="19"/>
  <c r="H74" i="19"/>
  <c r="J74" i="19"/>
  <c r="I75" i="19"/>
  <c r="H75" i="19"/>
  <c r="J75" i="19"/>
  <c r="I76" i="19"/>
  <c r="H76" i="19"/>
  <c r="J76" i="19"/>
  <c r="I80" i="19"/>
  <c r="H80" i="19"/>
  <c r="G79" i="19"/>
  <c r="J80" i="19"/>
  <c r="I81" i="19"/>
  <c r="H81" i="19"/>
  <c r="J81" i="19"/>
  <c r="I82" i="19"/>
  <c r="H82" i="19"/>
  <c r="J82" i="19"/>
  <c r="I83" i="19"/>
  <c r="H83" i="19"/>
  <c r="G91" i="19"/>
  <c r="J83" i="19"/>
  <c r="I84" i="19"/>
  <c r="H84" i="19"/>
  <c r="J84" i="19"/>
  <c r="I85" i="19"/>
  <c r="H85" i="19"/>
  <c r="J85" i="19"/>
  <c r="I86" i="19"/>
  <c r="H86" i="19"/>
  <c r="J86" i="19"/>
  <c r="I87" i="19"/>
  <c r="H87" i="19"/>
  <c r="J87" i="19"/>
  <c r="I88" i="19"/>
  <c r="H88" i="19"/>
  <c r="J88" i="19"/>
  <c r="I89" i="19"/>
  <c r="H89" i="19"/>
  <c r="J89" i="19"/>
  <c r="I90" i="19"/>
  <c r="H90" i="19"/>
  <c r="J90" i="19"/>
  <c r="I94" i="19"/>
  <c r="H94" i="19"/>
  <c r="G93" i="19"/>
  <c r="J94" i="19"/>
  <c r="I95" i="19"/>
  <c r="H95" i="19"/>
  <c r="J95" i="19"/>
  <c r="I96" i="19"/>
  <c r="H96" i="19"/>
  <c r="J96" i="19"/>
  <c r="I97" i="19"/>
  <c r="H97" i="19"/>
  <c r="G105" i="19"/>
  <c r="J97" i="19"/>
  <c r="I98" i="19"/>
  <c r="H98" i="19"/>
  <c r="J98" i="19"/>
  <c r="I99" i="19"/>
  <c r="H99" i="19"/>
  <c r="J99" i="19"/>
  <c r="I100" i="19"/>
  <c r="H100" i="19"/>
  <c r="J100" i="19"/>
  <c r="I101" i="19"/>
  <c r="H101" i="19"/>
  <c r="J101" i="19"/>
  <c r="I102" i="19"/>
  <c r="H102" i="19"/>
  <c r="J102" i="19"/>
  <c r="I103" i="19"/>
  <c r="H103" i="19"/>
  <c r="J103" i="19"/>
  <c r="I104" i="19"/>
  <c r="H104" i="19"/>
  <c r="J104" i="19"/>
  <c r="I108" i="19"/>
  <c r="H108" i="19"/>
  <c r="G107" i="19"/>
  <c r="J108" i="19"/>
  <c r="I109" i="19"/>
  <c r="H109" i="19"/>
  <c r="J109" i="19"/>
  <c r="I110" i="19"/>
  <c r="H110" i="19"/>
  <c r="J110" i="19"/>
  <c r="I111" i="19"/>
  <c r="H111" i="19"/>
  <c r="G119" i="19"/>
  <c r="J111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H125" i="19"/>
  <c r="G133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J157" i="19"/>
  <c r="I157" i="19"/>
  <c r="H157" i="19"/>
  <c r="J136" i="19"/>
  <c r="I136" i="19"/>
  <c r="H136" i="19"/>
  <c r="G135" i="19"/>
  <c r="J140" i="19"/>
  <c r="I140" i="19"/>
  <c r="H140" i="19"/>
  <c r="J150" i="19"/>
  <c r="I150" i="19"/>
  <c r="H150" i="19"/>
  <c r="G149" i="19"/>
  <c r="J158" i="19"/>
  <c r="I158" i="19"/>
  <c r="H158" i="19"/>
  <c r="J151" i="19"/>
  <c r="I151" i="19"/>
  <c r="H151" i="19"/>
  <c r="J159" i="19"/>
  <c r="I159" i="19"/>
  <c r="H159" i="19"/>
  <c r="Q157" i="18"/>
  <c r="R157" i="18"/>
  <c r="I155" i="18"/>
  <c r="J155" i="18"/>
  <c r="X152" i="18"/>
  <c r="W160" i="18"/>
  <c r="I149" i="18"/>
  <c r="H148" i="18"/>
  <c r="J149" i="18"/>
  <c r="X145" i="18"/>
  <c r="X139" i="18"/>
  <c r="R136" i="18"/>
  <c r="Q136" i="18"/>
  <c r="Q129" i="18"/>
  <c r="R129" i="18"/>
  <c r="J127" i="18"/>
  <c r="I127" i="18"/>
  <c r="Q123" i="18"/>
  <c r="R123" i="18"/>
  <c r="I121" i="18"/>
  <c r="H120" i="18"/>
  <c r="J121" i="18"/>
  <c r="X117" i="18"/>
  <c r="I114" i="18"/>
  <c r="J114" i="18"/>
  <c r="X111" i="18"/>
  <c r="Q101" i="18"/>
  <c r="R101" i="18"/>
  <c r="I101" i="18"/>
  <c r="J101" i="18"/>
  <c r="X100" i="18"/>
  <c r="Q93" i="18"/>
  <c r="P92" i="18"/>
  <c r="R93" i="18"/>
  <c r="I93" i="18"/>
  <c r="H92" i="18"/>
  <c r="J93" i="18"/>
  <c r="Q84" i="18"/>
  <c r="R84" i="18"/>
  <c r="I84" i="18"/>
  <c r="J84" i="18"/>
  <c r="X83" i="18"/>
  <c r="Q75" i="18"/>
  <c r="R75" i="18"/>
  <c r="I75" i="18"/>
  <c r="J75" i="18"/>
  <c r="X74" i="18"/>
  <c r="Q67" i="18"/>
  <c r="R67" i="18"/>
  <c r="I67" i="18"/>
  <c r="J67" i="18"/>
  <c r="X66" i="18"/>
  <c r="Q58" i="18"/>
  <c r="R58" i="18"/>
  <c r="I58" i="18"/>
  <c r="J58" i="18"/>
  <c r="X57" i="18"/>
  <c r="Q41" i="18"/>
  <c r="R41" i="18"/>
  <c r="I41" i="18"/>
  <c r="J41" i="18"/>
  <c r="X40" i="18"/>
  <c r="W48" i="18"/>
  <c r="Q32" i="18"/>
  <c r="R32" i="18"/>
  <c r="I32" i="18"/>
  <c r="J32" i="18"/>
  <c r="X31" i="18"/>
  <c r="Q24" i="18"/>
  <c r="R24" i="18"/>
  <c r="I24" i="18"/>
  <c r="J24" i="18"/>
  <c r="X23" i="18"/>
  <c r="W22" i="18"/>
  <c r="Q15" i="18"/>
  <c r="R15" i="18"/>
  <c r="I15" i="18"/>
  <c r="J15" i="18"/>
  <c r="X14" i="18"/>
  <c r="Q109" i="18"/>
  <c r="R109" i="18"/>
  <c r="Q117" i="18"/>
  <c r="R117" i="18"/>
  <c r="Q126" i="18"/>
  <c r="R126" i="18"/>
  <c r="Q135" i="18"/>
  <c r="P134" i="18"/>
  <c r="R135" i="18"/>
  <c r="Q143" i="18"/>
  <c r="R143" i="18"/>
  <c r="Q152" i="18"/>
  <c r="P160" i="18"/>
  <c r="R152" i="18"/>
  <c r="R108" i="18"/>
  <c r="Q108" i="18"/>
  <c r="Q116" i="18"/>
  <c r="R116" i="18"/>
  <c r="R125" i="18"/>
  <c r="Q125" i="18"/>
  <c r="R142" i="18"/>
  <c r="Q142" i="18"/>
  <c r="Q151" i="18"/>
  <c r="R151" i="18"/>
  <c r="R159" i="18"/>
  <c r="Q159" i="18"/>
  <c r="I109" i="18"/>
  <c r="J109" i="18"/>
  <c r="I117" i="18"/>
  <c r="J117" i="18"/>
  <c r="I126" i="18"/>
  <c r="J126" i="18"/>
  <c r="I135" i="18"/>
  <c r="H134" i="18"/>
  <c r="J135" i="18"/>
  <c r="I143" i="18"/>
  <c r="J143" i="18"/>
  <c r="I152" i="18"/>
  <c r="H160" i="18"/>
  <c r="J152" i="18"/>
  <c r="I108" i="18"/>
  <c r="J108" i="18"/>
  <c r="J116" i="18"/>
  <c r="I116" i="18"/>
  <c r="J125" i="18"/>
  <c r="I125" i="18"/>
  <c r="I142" i="18"/>
  <c r="J142" i="18"/>
  <c r="J151" i="18"/>
  <c r="I151" i="18"/>
  <c r="J159" i="18"/>
  <c r="I159" i="18"/>
  <c r="I155" i="17"/>
  <c r="J155" i="17"/>
  <c r="I146" i="17"/>
  <c r="J146" i="17"/>
  <c r="J138" i="17"/>
  <c r="I138" i="17"/>
  <c r="J129" i="17"/>
  <c r="I129" i="17"/>
  <c r="J112" i="17"/>
  <c r="I112" i="17"/>
  <c r="J103" i="17"/>
  <c r="I103" i="17"/>
  <c r="J95" i="17"/>
  <c r="I95" i="17"/>
  <c r="J86" i="17"/>
  <c r="I86" i="17"/>
  <c r="H77" i="17"/>
  <c r="J69" i="17"/>
  <c r="I69" i="17"/>
  <c r="J60" i="17"/>
  <c r="I60" i="17"/>
  <c r="H51" i="17"/>
  <c r="J52" i="17"/>
  <c r="I52" i="17"/>
  <c r="J43" i="17"/>
  <c r="I43" i="17"/>
  <c r="J34" i="17"/>
  <c r="I34" i="17"/>
  <c r="J26" i="17"/>
  <c r="I26" i="17"/>
  <c r="J137" i="19"/>
  <c r="I137" i="19"/>
  <c r="H137" i="19"/>
  <c r="R150" i="18"/>
  <c r="Q150" i="18"/>
  <c r="X144" i="18"/>
  <c r="J141" i="18"/>
  <c r="I141" i="18"/>
  <c r="W146" i="18"/>
  <c r="X138" i="18"/>
  <c r="X131" i="18"/>
  <c r="R128" i="18"/>
  <c r="Q128" i="18"/>
  <c r="R122" i="18"/>
  <c r="Q122" i="18"/>
  <c r="R115" i="18"/>
  <c r="Q115" i="18"/>
  <c r="J113" i="18"/>
  <c r="I113" i="18"/>
  <c r="W118" i="18"/>
  <c r="X110" i="18"/>
  <c r="R102" i="18"/>
  <c r="Q102" i="18"/>
  <c r="J102" i="18"/>
  <c r="I102" i="18"/>
  <c r="X101" i="18"/>
  <c r="R94" i="18"/>
  <c r="Q94" i="18"/>
  <c r="J94" i="18"/>
  <c r="I94" i="18"/>
  <c r="X93" i="18"/>
  <c r="W92" i="18"/>
  <c r="R85" i="18"/>
  <c r="Q85" i="18"/>
  <c r="J85" i="18"/>
  <c r="I85" i="18"/>
  <c r="X84" i="18"/>
  <c r="X75" i="18"/>
  <c r="R68" i="18"/>
  <c r="Q68" i="18"/>
  <c r="P76" i="18"/>
  <c r="J68" i="18"/>
  <c r="I68" i="18"/>
  <c r="H76" i="18"/>
  <c r="X67" i="18"/>
  <c r="R59" i="18"/>
  <c r="Q59" i="18"/>
  <c r="J59" i="18"/>
  <c r="I59" i="18"/>
  <c r="X58" i="18"/>
  <c r="R51" i="18"/>
  <c r="Q51" i="18"/>
  <c r="P50" i="18"/>
  <c r="J51" i="18"/>
  <c r="I51" i="18"/>
  <c r="H50" i="18"/>
  <c r="R42" i="18"/>
  <c r="Q42" i="18"/>
  <c r="J42" i="18"/>
  <c r="I42" i="18"/>
  <c r="X41" i="18"/>
  <c r="R33" i="18"/>
  <c r="Q33" i="18"/>
  <c r="J33" i="18"/>
  <c r="I33" i="18"/>
  <c r="X32" i="18"/>
  <c r="R25" i="18"/>
  <c r="Q25" i="18"/>
  <c r="J25" i="18"/>
  <c r="I25" i="18"/>
  <c r="X24" i="18"/>
  <c r="R16" i="18"/>
  <c r="Q16" i="18"/>
  <c r="J16" i="18"/>
  <c r="I16" i="18"/>
  <c r="X15" i="18"/>
  <c r="X108" i="18"/>
  <c r="X116" i="18"/>
  <c r="X125" i="18"/>
  <c r="X142" i="18"/>
  <c r="X151" i="18"/>
  <c r="X159" i="18"/>
  <c r="X115" i="18"/>
  <c r="W132" i="18"/>
  <c r="X124" i="18"/>
  <c r="X141" i="18"/>
  <c r="X150" i="18"/>
  <c r="X158" i="18"/>
  <c r="J154" i="17"/>
  <c r="I154" i="17"/>
  <c r="I145" i="17"/>
  <c r="J145" i="17"/>
  <c r="I137" i="17"/>
  <c r="J137" i="17"/>
  <c r="I128" i="17"/>
  <c r="J128" i="17"/>
  <c r="I111" i="17"/>
  <c r="H119" i="17"/>
  <c r="J111" i="17"/>
  <c r="I102" i="17"/>
  <c r="J102" i="17"/>
  <c r="I94" i="17"/>
  <c r="H93" i="17"/>
  <c r="J94" i="17"/>
  <c r="I85" i="17"/>
  <c r="J85" i="17"/>
  <c r="I76" i="17"/>
  <c r="J76" i="17"/>
  <c r="I68" i="17"/>
  <c r="J68" i="17"/>
  <c r="I59" i="17"/>
  <c r="J59" i="17"/>
  <c r="I42" i="17"/>
  <c r="J42" i="17"/>
  <c r="I33" i="17"/>
  <c r="J33" i="17"/>
  <c r="I25" i="17"/>
  <c r="J25" i="17"/>
  <c r="I19" i="17"/>
  <c r="J19" i="17"/>
  <c r="I15" i="17"/>
  <c r="J15" i="17"/>
  <c r="I11" i="17"/>
  <c r="J11" i="17"/>
  <c r="Q16" i="19"/>
  <c r="P16" i="19"/>
  <c r="R16" i="19"/>
  <c r="Q12" i="19"/>
  <c r="P12" i="19"/>
  <c r="R12" i="19"/>
  <c r="R150" i="19"/>
  <c r="Q150" i="19"/>
  <c r="P150" i="19"/>
  <c r="O149" i="19"/>
  <c r="R158" i="19"/>
  <c r="Q158" i="19"/>
  <c r="P158" i="19"/>
  <c r="R139" i="19"/>
  <c r="Q139" i="19"/>
  <c r="O147" i="19"/>
  <c r="P139" i="19"/>
  <c r="R151" i="19"/>
  <c r="Q151" i="19"/>
  <c r="P151" i="19"/>
  <c r="R159" i="19"/>
  <c r="Q159" i="19"/>
  <c r="P159" i="19"/>
  <c r="R152" i="19"/>
  <c r="Q152" i="19"/>
  <c r="P152" i="19"/>
  <c r="R160" i="19"/>
  <c r="Q160" i="19"/>
  <c r="P160" i="19"/>
  <c r="R136" i="19"/>
  <c r="Q136" i="19"/>
  <c r="P136" i="19"/>
  <c r="O135" i="19"/>
  <c r="R140" i="19"/>
  <c r="Q140" i="19"/>
  <c r="P140" i="19"/>
  <c r="R144" i="19"/>
  <c r="Q144" i="19"/>
  <c r="P144" i="19"/>
  <c r="R153" i="19"/>
  <c r="Q153" i="19"/>
  <c r="P153" i="19"/>
  <c r="O161" i="19"/>
  <c r="Q48" i="19"/>
  <c r="P48" i="19"/>
  <c r="R48" i="19"/>
  <c r="Q52" i="19"/>
  <c r="P52" i="19"/>
  <c r="O51" i="19"/>
  <c r="R52" i="19"/>
  <c r="Q53" i="19"/>
  <c r="P53" i="19"/>
  <c r="R53" i="19"/>
  <c r="Q54" i="19"/>
  <c r="P54" i="19"/>
  <c r="R54" i="19"/>
  <c r="Q55" i="19"/>
  <c r="P55" i="19"/>
  <c r="O63" i="19"/>
  <c r="R55" i="19"/>
  <c r="Q56" i="19"/>
  <c r="P56" i="19"/>
  <c r="R56" i="19"/>
  <c r="Q57" i="19"/>
  <c r="P57" i="19"/>
  <c r="R57" i="19"/>
  <c r="Q58" i="19"/>
  <c r="P58" i="19"/>
  <c r="R58" i="19"/>
  <c r="Q59" i="19"/>
  <c r="P59" i="19"/>
  <c r="R59" i="19"/>
  <c r="Q60" i="19"/>
  <c r="P60" i="19"/>
  <c r="R60" i="19"/>
  <c r="Q61" i="19"/>
  <c r="P61" i="19"/>
  <c r="R61" i="19"/>
  <c r="Q62" i="19"/>
  <c r="P62" i="19"/>
  <c r="R62" i="19"/>
  <c r="Q66" i="19"/>
  <c r="P66" i="19"/>
  <c r="O65" i="19"/>
  <c r="R66" i="19"/>
  <c r="Q67" i="19"/>
  <c r="P67" i="19"/>
  <c r="R67" i="19"/>
  <c r="Q68" i="19"/>
  <c r="P68" i="19"/>
  <c r="R68" i="19"/>
  <c r="Q69" i="19"/>
  <c r="P69" i="19"/>
  <c r="O77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P75" i="19"/>
  <c r="R75" i="19"/>
  <c r="Q76" i="19"/>
  <c r="P76" i="19"/>
  <c r="R76" i="19"/>
  <c r="Q80" i="19"/>
  <c r="P80" i="19"/>
  <c r="O79" i="19"/>
  <c r="R80" i="19"/>
  <c r="Q81" i="19"/>
  <c r="P81" i="19"/>
  <c r="R81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6" i="19"/>
  <c r="P96" i="19"/>
  <c r="R96" i="19"/>
  <c r="Q97" i="19"/>
  <c r="P97" i="19"/>
  <c r="O105" i="19"/>
  <c r="R97" i="19"/>
  <c r="Q98" i="19"/>
  <c r="P98" i="19"/>
  <c r="R98" i="19"/>
  <c r="Q99" i="19"/>
  <c r="P99" i="19"/>
  <c r="R99" i="19"/>
  <c r="Q100" i="19"/>
  <c r="P100" i="19"/>
  <c r="R100" i="19"/>
  <c r="Q101" i="19"/>
  <c r="P101" i="19"/>
  <c r="R101" i="19"/>
  <c r="Q102" i="19"/>
  <c r="P102" i="19"/>
  <c r="R102" i="19"/>
  <c r="Q103" i="19"/>
  <c r="P103" i="19"/>
  <c r="R103" i="19"/>
  <c r="Q104" i="19"/>
  <c r="P104" i="19"/>
  <c r="R104" i="19"/>
  <c r="Q108" i="19"/>
  <c r="P108" i="19"/>
  <c r="O107" i="19"/>
  <c r="R108" i="19"/>
  <c r="Q109" i="19"/>
  <c r="P109" i="19"/>
  <c r="R109" i="19"/>
  <c r="Q110" i="19"/>
  <c r="P110" i="19"/>
  <c r="R110" i="19"/>
  <c r="Q111" i="19"/>
  <c r="P111" i="19"/>
  <c r="O119" i="19"/>
  <c r="R111" i="19"/>
  <c r="Q112" i="19"/>
  <c r="P112" i="19"/>
  <c r="R112" i="19"/>
  <c r="Q113" i="19"/>
  <c r="P113" i="19"/>
  <c r="R113" i="19"/>
  <c r="Q114" i="19"/>
  <c r="P114" i="19"/>
  <c r="R114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31" i="19"/>
  <c r="P131" i="19"/>
  <c r="R131" i="19"/>
  <c r="Q132" i="19"/>
  <c r="R132" i="19"/>
  <c r="P132" i="19"/>
  <c r="R145" i="19"/>
  <c r="Q145" i="19"/>
  <c r="P145" i="19"/>
  <c r="R154" i="19"/>
  <c r="Q154" i="19"/>
  <c r="P154" i="19"/>
  <c r="R137" i="19"/>
  <c r="Q137" i="19"/>
  <c r="P137" i="19"/>
  <c r="R141" i="19"/>
  <c r="Q141" i="19"/>
  <c r="P141" i="19"/>
  <c r="R146" i="19"/>
  <c r="Q146" i="19"/>
  <c r="P146" i="19"/>
  <c r="R155" i="19"/>
  <c r="Q155" i="19"/>
  <c r="P155" i="19"/>
  <c r="R156" i="19"/>
  <c r="Q156" i="19"/>
  <c r="P156" i="19"/>
  <c r="R155" i="18"/>
  <c r="Q155" i="18"/>
  <c r="J153" i="18"/>
  <c r="I153" i="18"/>
  <c r="R149" i="18"/>
  <c r="Q149" i="18"/>
  <c r="P148" i="18"/>
  <c r="J140" i="18"/>
  <c r="I140" i="18"/>
  <c r="X137" i="18"/>
  <c r="X130" i="18"/>
  <c r="R127" i="18"/>
  <c r="Q127" i="18"/>
  <c r="R121" i="18"/>
  <c r="Q121" i="18"/>
  <c r="P120" i="18"/>
  <c r="R114" i="18"/>
  <c r="Q114" i="18"/>
  <c r="J112" i="18"/>
  <c r="I112" i="18"/>
  <c r="Y109" i="18"/>
  <c r="X109" i="18"/>
  <c r="R103" i="18"/>
  <c r="Q103" i="18"/>
  <c r="J103" i="18"/>
  <c r="I103" i="18"/>
  <c r="X102" i="18"/>
  <c r="R95" i="18"/>
  <c r="Q95" i="18"/>
  <c r="J95" i="18"/>
  <c r="I95" i="18"/>
  <c r="X94" i="18"/>
  <c r="R86" i="18"/>
  <c r="Q86" i="18"/>
  <c r="J86" i="18"/>
  <c r="I86" i="18"/>
  <c r="X85" i="18"/>
  <c r="Y139" i="19"/>
  <c r="W147" i="19"/>
  <c r="X139" i="19"/>
  <c r="N133" i="19"/>
  <c r="N121" i="19"/>
  <c r="N119" i="19"/>
  <c r="N107" i="19"/>
  <c r="N161" i="19"/>
  <c r="N135" i="19"/>
  <c r="N147" i="19"/>
  <c r="N9" i="19"/>
  <c r="N77" i="19"/>
  <c r="N51" i="19"/>
  <c r="N49" i="19"/>
  <c r="N23" i="19"/>
  <c r="N21" i="19"/>
  <c r="N91" i="19"/>
  <c r="N65" i="19"/>
  <c r="N149" i="19"/>
  <c r="N105" i="19"/>
  <c r="N79" i="19"/>
  <c r="M7" i="19"/>
  <c r="N37" i="19"/>
  <c r="N35" i="19"/>
  <c r="N63" i="19"/>
  <c r="N93" i="19"/>
  <c r="X157" i="18"/>
  <c r="R154" i="18"/>
  <c r="Q154" i="18"/>
  <c r="J145" i="18"/>
  <c r="I145" i="18"/>
  <c r="R141" i="18"/>
  <c r="Q141" i="18"/>
  <c r="J139" i="18"/>
  <c r="I139" i="18"/>
  <c r="Y136" i="18"/>
  <c r="X136" i="18"/>
  <c r="X129" i="18"/>
  <c r="X123" i="18"/>
  <c r="R113" i="18"/>
  <c r="Q113" i="18"/>
  <c r="J111" i="18"/>
  <c r="I111" i="18"/>
  <c r="X103" i="18"/>
  <c r="R96" i="18"/>
  <c r="Q96" i="18"/>
  <c r="P104" i="18"/>
  <c r="J96" i="18"/>
  <c r="I96" i="18"/>
  <c r="H104" i="18"/>
  <c r="X95" i="18"/>
  <c r="R87" i="18"/>
  <c r="Q87" i="18"/>
  <c r="J87" i="18"/>
  <c r="I87" i="18"/>
  <c r="Y86" i="18"/>
  <c r="X86" i="18"/>
  <c r="R79" i="18"/>
  <c r="Q79" i="18"/>
  <c r="P78" i="18"/>
  <c r="J79" i="18"/>
  <c r="I79" i="18"/>
  <c r="H78" i="18"/>
  <c r="R70" i="18"/>
  <c r="Q70" i="18"/>
  <c r="J70" i="18"/>
  <c r="I70" i="18"/>
  <c r="Y69" i="18"/>
  <c r="X69" i="18"/>
  <c r="R61" i="18"/>
  <c r="Q61" i="18"/>
  <c r="J61" i="18"/>
  <c r="I61" i="18"/>
  <c r="X60" i="18"/>
  <c r="R53" i="18"/>
  <c r="Q53" i="18"/>
  <c r="J53" i="18"/>
  <c r="I53" i="18"/>
  <c r="Y52" i="18"/>
  <c r="X52" i="18"/>
  <c r="R44" i="18"/>
  <c r="Q44" i="18"/>
  <c r="J44" i="18"/>
  <c r="I44" i="18"/>
  <c r="X43" i="18"/>
  <c r="R27" i="18"/>
  <c r="Q27" i="18"/>
  <c r="J27" i="18"/>
  <c r="I27" i="18"/>
  <c r="Y26" i="18"/>
  <c r="W34" i="18"/>
  <c r="X26" i="18"/>
  <c r="R18" i="18"/>
  <c r="Q18" i="18"/>
  <c r="J18" i="18"/>
  <c r="I18" i="18"/>
  <c r="X17" i="18"/>
  <c r="R10" i="18"/>
  <c r="Q10" i="18"/>
  <c r="J10" i="18"/>
  <c r="I10" i="18"/>
  <c r="Y9" i="18"/>
  <c r="X9" i="18"/>
  <c r="W8" i="18"/>
  <c r="Y57" i="18" s="1"/>
  <c r="J160" i="17"/>
  <c r="I160" i="17"/>
  <c r="J152" i="17"/>
  <c r="I152" i="17"/>
  <c r="J143" i="17"/>
  <c r="I143" i="17"/>
  <c r="J126" i="17"/>
  <c r="I126" i="17"/>
  <c r="J117" i="17"/>
  <c r="I117" i="17"/>
  <c r="J109" i="17"/>
  <c r="I109" i="17"/>
  <c r="J100" i="17"/>
  <c r="I100" i="17"/>
  <c r="J83" i="17"/>
  <c r="H91" i="17"/>
  <c r="I83" i="17"/>
  <c r="J74" i="17"/>
  <c r="I74" i="17"/>
  <c r="J66" i="17"/>
  <c r="H65" i="17"/>
  <c r="I66" i="17"/>
  <c r="J57" i="17"/>
  <c r="I57" i="17"/>
  <c r="J48" i="17"/>
  <c r="I48" i="17"/>
  <c r="J40" i="17"/>
  <c r="I40" i="17"/>
  <c r="J31" i="17"/>
  <c r="I31" i="17"/>
  <c r="J18" i="17"/>
  <c r="I18" i="17"/>
  <c r="J14" i="17"/>
  <c r="I14" i="17"/>
  <c r="J10" i="17"/>
  <c r="H9" i="17"/>
  <c r="I10" i="17"/>
  <c r="R157" i="19"/>
  <c r="Q157" i="19"/>
  <c r="P157" i="19"/>
  <c r="Y47" i="19"/>
  <c r="X47" i="19"/>
  <c r="Q46" i="19"/>
  <c r="P46" i="19"/>
  <c r="R46" i="19"/>
  <c r="Y45" i="19"/>
  <c r="X45" i="19"/>
  <c r="Q44" i="19"/>
  <c r="P44" i="19"/>
  <c r="R44" i="19"/>
  <c r="Y43" i="19"/>
  <c r="X43" i="19"/>
  <c r="Q42" i="19"/>
  <c r="P42" i="19"/>
  <c r="R42" i="19"/>
  <c r="Y41" i="19"/>
  <c r="X41" i="19"/>
  <c r="W49" i="19"/>
  <c r="Q40" i="19"/>
  <c r="P40" i="19"/>
  <c r="R40" i="19"/>
  <c r="Y39" i="19"/>
  <c r="X39" i="19"/>
  <c r="Q38" i="19"/>
  <c r="P38" i="19"/>
  <c r="O37" i="19"/>
  <c r="R38" i="19"/>
  <c r="Y34" i="19"/>
  <c r="X34" i="19"/>
  <c r="Q33" i="19"/>
  <c r="P33" i="19"/>
  <c r="R33" i="19"/>
  <c r="Y32" i="19"/>
  <c r="X32" i="19"/>
  <c r="Q31" i="19"/>
  <c r="P31" i="19"/>
  <c r="R31" i="19"/>
  <c r="Y30" i="19"/>
  <c r="X30" i="19"/>
  <c r="Q29" i="19"/>
  <c r="P29" i="19"/>
  <c r="R29" i="19"/>
  <c r="Y28" i="19"/>
  <c r="X28" i="19"/>
  <c r="Q27" i="19"/>
  <c r="P27" i="19"/>
  <c r="R27" i="19"/>
  <c r="O35" i="19"/>
  <c r="Y26" i="19"/>
  <c r="X26" i="19"/>
  <c r="Q25" i="19"/>
  <c r="P25" i="19"/>
  <c r="R25" i="19"/>
  <c r="Y24" i="19"/>
  <c r="X24" i="19"/>
  <c r="W23" i="19"/>
  <c r="Q20" i="19"/>
  <c r="P20" i="19"/>
  <c r="R20" i="19"/>
  <c r="Y19" i="19"/>
  <c r="X19" i="19"/>
  <c r="Q18" i="19"/>
  <c r="P18" i="19"/>
  <c r="R18" i="19"/>
  <c r="Y17" i="19"/>
  <c r="X17" i="19"/>
  <c r="Y16" i="19"/>
  <c r="X16" i="19"/>
  <c r="Q15" i="19"/>
  <c r="P15" i="19"/>
  <c r="R15" i="19"/>
  <c r="Y12" i="19"/>
  <c r="X12" i="19"/>
  <c r="Q11" i="19"/>
  <c r="P11" i="19"/>
  <c r="R11" i="19"/>
  <c r="Y146" i="19"/>
  <c r="X146" i="19"/>
  <c r="Y155" i="19"/>
  <c r="X155" i="19"/>
  <c r="Y136" i="19"/>
  <c r="X136" i="19"/>
  <c r="W135" i="19"/>
  <c r="Y140" i="19"/>
  <c r="X140" i="19"/>
  <c r="Y156" i="19"/>
  <c r="X156" i="19"/>
  <c r="Y157" i="19"/>
  <c r="X157" i="19"/>
  <c r="Y132" i="19"/>
  <c r="X132" i="19"/>
  <c r="Y137" i="19"/>
  <c r="X137" i="19"/>
  <c r="Y141" i="19"/>
  <c r="X141" i="19"/>
  <c r="Y143" i="19"/>
  <c r="X143" i="19"/>
  <c r="Y150" i="19"/>
  <c r="X150" i="19"/>
  <c r="W149" i="19"/>
  <c r="Y158" i="19"/>
  <c r="X158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W133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51" i="19"/>
  <c r="X151" i="19"/>
  <c r="Y159" i="19"/>
  <c r="X159" i="19"/>
  <c r="Y138" i="19"/>
  <c r="X138" i="19"/>
  <c r="Y142" i="19"/>
  <c r="X142" i="19"/>
  <c r="Y152" i="19"/>
  <c r="X152" i="19"/>
  <c r="Y160" i="19"/>
  <c r="X160" i="19"/>
  <c r="Y144" i="19"/>
  <c r="X144" i="19"/>
  <c r="Y153" i="19"/>
  <c r="W161" i="19"/>
  <c r="X153" i="19"/>
  <c r="Y156" i="18"/>
  <c r="X156" i="18"/>
  <c r="R153" i="18"/>
  <c r="Q153" i="18"/>
  <c r="J144" i="18"/>
  <c r="I144" i="18"/>
  <c r="R140" i="18"/>
  <c r="Q140" i="18"/>
  <c r="H146" i="18"/>
  <c r="J138" i="18"/>
  <c r="I138" i="18"/>
  <c r="Y135" i="18"/>
  <c r="X135" i="18"/>
  <c r="W134" i="18"/>
  <c r="J131" i="18"/>
  <c r="I131" i="18"/>
  <c r="Y128" i="18"/>
  <c r="X128" i="18"/>
  <c r="Y122" i="18"/>
  <c r="X122" i="18"/>
  <c r="R112" i="18"/>
  <c r="Q112" i="18"/>
  <c r="J110" i="18"/>
  <c r="I110" i="18"/>
  <c r="H118" i="18"/>
  <c r="R97" i="18"/>
  <c r="Q97" i="18"/>
  <c r="J97" i="18"/>
  <c r="I97" i="18"/>
  <c r="Y96" i="18"/>
  <c r="X96" i="18"/>
  <c r="W104" i="18"/>
  <c r="R88" i="18"/>
  <c r="Q88" i="18"/>
  <c r="J88" i="18"/>
  <c r="I88" i="18"/>
  <c r="Y87" i="18"/>
  <c r="X87" i="18"/>
  <c r="R80" i="18"/>
  <c r="Q80" i="18"/>
  <c r="J80" i="18"/>
  <c r="I80" i="18"/>
  <c r="Y79" i="18"/>
  <c r="X79" i="18"/>
  <c r="W78" i="18"/>
  <c r="R71" i="18"/>
  <c r="Q71" i="18"/>
  <c r="J71" i="18"/>
  <c r="I71" i="18"/>
  <c r="Y70" i="18"/>
  <c r="X70" i="18"/>
  <c r="Y61" i="18"/>
  <c r="X61" i="18"/>
  <c r="R54" i="18"/>
  <c r="Q54" i="18"/>
  <c r="P62" i="18"/>
  <c r="J54" i="18"/>
  <c r="I54" i="18"/>
  <c r="H62" i="18"/>
  <c r="Y53" i="18"/>
  <c r="X53" i="18"/>
  <c r="R45" i="18"/>
  <c r="Q45" i="18"/>
  <c r="J45" i="18"/>
  <c r="I45" i="18"/>
  <c r="Y44" i="18"/>
  <c r="X44" i="18"/>
  <c r="K159" i="17"/>
  <c r="I159" i="17"/>
  <c r="J159" i="17"/>
  <c r="R142" i="19"/>
  <c r="Q142" i="19"/>
  <c r="P142" i="19"/>
  <c r="J158" i="18"/>
  <c r="I158" i="18"/>
  <c r="Y155" i="18"/>
  <c r="X155" i="18"/>
  <c r="Y149" i="18"/>
  <c r="X149" i="18"/>
  <c r="W148" i="18"/>
  <c r="R145" i="18"/>
  <c r="Q145" i="18"/>
  <c r="R139" i="18"/>
  <c r="Q139" i="18"/>
  <c r="J137" i="18"/>
  <c r="I137" i="18"/>
  <c r="J130" i="18"/>
  <c r="I130" i="18"/>
  <c r="Y127" i="18"/>
  <c r="X127" i="18"/>
  <c r="H132" i="18"/>
  <c r="J124" i="18"/>
  <c r="I124" i="18"/>
  <c r="Y121" i="18"/>
  <c r="X121" i="18"/>
  <c r="W120" i="18"/>
  <c r="Y114" i="18"/>
  <c r="X114" i="18"/>
  <c r="R111" i="18"/>
  <c r="Q111" i="18"/>
  <c r="W20" i="17"/>
  <c r="V20" i="17"/>
  <c r="U20" i="17"/>
  <c r="V10" i="17"/>
  <c r="U10" i="17"/>
  <c r="T9" i="17"/>
  <c r="W10" i="17" s="1"/>
  <c r="M149" i="15"/>
  <c r="L149" i="15"/>
  <c r="K149" i="15"/>
  <c r="J149" i="15"/>
  <c r="I149" i="15"/>
  <c r="L140" i="15"/>
  <c r="K140" i="15"/>
  <c r="J140" i="15"/>
  <c r="I140" i="15"/>
  <c r="M140" i="15"/>
  <c r="L131" i="15"/>
  <c r="K131" i="15"/>
  <c r="M131" i="15"/>
  <c r="J131" i="15"/>
  <c r="I131" i="15"/>
  <c r="L123" i="15"/>
  <c r="K123" i="15"/>
  <c r="M123" i="15"/>
  <c r="J123" i="15"/>
  <c r="I123" i="15"/>
  <c r="L114" i="15"/>
  <c r="K114" i="15"/>
  <c r="M114" i="15"/>
  <c r="J114" i="15"/>
  <c r="I114" i="15"/>
  <c r="H105" i="15"/>
  <c r="L97" i="15"/>
  <c r="K97" i="15"/>
  <c r="M97" i="15"/>
  <c r="J97" i="15"/>
  <c r="I97" i="15"/>
  <c r="L88" i="15"/>
  <c r="K88" i="15"/>
  <c r="M88" i="15"/>
  <c r="J88" i="15"/>
  <c r="I88" i="15"/>
  <c r="L80" i="15"/>
  <c r="K80" i="15"/>
  <c r="I80" i="15"/>
  <c r="M80" i="15"/>
  <c r="J80" i="15"/>
  <c r="L71" i="15"/>
  <c r="K71" i="15"/>
  <c r="J71" i="15"/>
  <c r="I71" i="15"/>
  <c r="M71" i="15"/>
  <c r="L62" i="15"/>
  <c r="K62" i="15"/>
  <c r="M62" i="15"/>
  <c r="J62" i="15"/>
  <c r="I62" i="15"/>
  <c r="L54" i="15"/>
  <c r="K54" i="15"/>
  <c r="M54" i="15"/>
  <c r="J54" i="15"/>
  <c r="I54" i="15"/>
  <c r="L45" i="15"/>
  <c r="K45" i="15"/>
  <c r="M45" i="15"/>
  <c r="J45" i="15"/>
  <c r="I45" i="15"/>
  <c r="L37" i="15"/>
  <c r="K37" i="15"/>
  <c r="M37" i="15"/>
  <c r="J37" i="15"/>
  <c r="I37" i="15"/>
  <c r="L28" i="15"/>
  <c r="K28" i="15"/>
  <c r="M28" i="15"/>
  <c r="J28" i="15"/>
  <c r="I28" i="15"/>
  <c r="Y17" i="15"/>
  <c r="X17" i="15"/>
  <c r="W17" i="15"/>
  <c r="Y15" i="15"/>
  <c r="X15" i="15"/>
  <c r="W15" i="15"/>
  <c r="V21" i="15"/>
  <c r="Y13" i="15"/>
  <c r="X13" i="15"/>
  <c r="W13" i="15"/>
  <c r="Y11" i="15"/>
  <c r="X11" i="15"/>
  <c r="W11" i="15"/>
  <c r="Y9" i="15"/>
  <c r="W9" i="15"/>
  <c r="X9" i="15"/>
  <c r="W17" i="17"/>
  <c r="U17" i="17"/>
  <c r="V17" i="17"/>
  <c r="W11" i="17"/>
  <c r="V11" i="17"/>
  <c r="U11" i="17"/>
  <c r="U15" i="17"/>
  <c r="W15" i="17"/>
  <c r="V15" i="17"/>
  <c r="W19" i="17"/>
  <c r="V19" i="17"/>
  <c r="U19" i="17"/>
  <c r="I154" i="15"/>
  <c r="M154" i="15"/>
  <c r="L154" i="15"/>
  <c r="K154" i="15"/>
  <c r="J154" i="15"/>
  <c r="I145" i="15"/>
  <c r="M145" i="15"/>
  <c r="L145" i="15"/>
  <c r="K145" i="15"/>
  <c r="J145" i="15"/>
  <c r="I137" i="15"/>
  <c r="M137" i="15"/>
  <c r="L137" i="15"/>
  <c r="K137" i="15"/>
  <c r="J137" i="15"/>
  <c r="I128" i="15"/>
  <c r="M128" i="15"/>
  <c r="L128" i="15"/>
  <c r="K128" i="15"/>
  <c r="J128" i="15"/>
  <c r="I111" i="15"/>
  <c r="H119" i="15"/>
  <c r="M111" i="15"/>
  <c r="L111" i="15"/>
  <c r="J111" i="15"/>
  <c r="K111" i="15"/>
  <c r="I102" i="15"/>
  <c r="M102" i="15"/>
  <c r="L102" i="15"/>
  <c r="K102" i="15"/>
  <c r="J102" i="15"/>
  <c r="I94" i="15"/>
  <c r="M94" i="15"/>
  <c r="L94" i="15"/>
  <c r="K94" i="15"/>
  <c r="J94" i="15"/>
  <c r="I85" i="15"/>
  <c r="M85" i="15"/>
  <c r="L85" i="15"/>
  <c r="K85" i="15"/>
  <c r="J85" i="15"/>
  <c r="I76" i="15"/>
  <c r="M76" i="15"/>
  <c r="L76" i="15"/>
  <c r="K76" i="15"/>
  <c r="J76" i="15"/>
  <c r="I68" i="15"/>
  <c r="M68" i="15"/>
  <c r="L68" i="15"/>
  <c r="K68" i="15"/>
  <c r="J68" i="15"/>
  <c r="I59" i="15"/>
  <c r="M59" i="15"/>
  <c r="L59" i="15"/>
  <c r="K59" i="15"/>
  <c r="J59" i="15"/>
  <c r="I51" i="15"/>
  <c r="M51" i="15"/>
  <c r="L51" i="15"/>
  <c r="K51" i="15"/>
  <c r="J51" i="15"/>
  <c r="I42" i="15"/>
  <c r="M42" i="15"/>
  <c r="L42" i="15"/>
  <c r="J42" i="15"/>
  <c r="K42" i="15"/>
  <c r="I33" i="15"/>
  <c r="M33" i="15"/>
  <c r="L33" i="15"/>
  <c r="K33" i="15"/>
  <c r="J33" i="15"/>
  <c r="I25" i="15"/>
  <c r="M25" i="15"/>
  <c r="L25" i="15"/>
  <c r="K25" i="15"/>
  <c r="J25" i="15"/>
  <c r="J159" i="15"/>
  <c r="I159" i="15"/>
  <c r="M159" i="15"/>
  <c r="L159" i="15"/>
  <c r="K159" i="15"/>
  <c r="J151" i="15"/>
  <c r="I151" i="15"/>
  <c r="M151" i="15"/>
  <c r="L151" i="15"/>
  <c r="K151" i="15"/>
  <c r="J142" i="15"/>
  <c r="I142" i="15"/>
  <c r="M142" i="15"/>
  <c r="L142" i="15"/>
  <c r="K142" i="15"/>
  <c r="J125" i="15"/>
  <c r="I125" i="15"/>
  <c r="H133" i="15"/>
  <c r="M125" i="15"/>
  <c r="L125" i="15"/>
  <c r="K125" i="15"/>
  <c r="J116" i="15"/>
  <c r="I116" i="15"/>
  <c r="M116" i="15"/>
  <c r="L116" i="15"/>
  <c r="K116" i="15"/>
  <c r="J108" i="15"/>
  <c r="I108" i="15"/>
  <c r="M108" i="15"/>
  <c r="L108" i="15"/>
  <c r="K108" i="15"/>
  <c r="J99" i="15"/>
  <c r="I99" i="15"/>
  <c r="M99" i="15"/>
  <c r="L99" i="15"/>
  <c r="K99" i="15"/>
  <c r="J90" i="15"/>
  <c r="I90" i="15"/>
  <c r="M90" i="15"/>
  <c r="L90" i="15"/>
  <c r="K90" i="15"/>
  <c r="J82" i="15"/>
  <c r="I82" i="15"/>
  <c r="M82" i="15"/>
  <c r="L82" i="15"/>
  <c r="K82" i="15"/>
  <c r="J73" i="15"/>
  <c r="I73" i="15"/>
  <c r="M73" i="15"/>
  <c r="K73" i="15"/>
  <c r="L73" i="15"/>
  <c r="J65" i="15"/>
  <c r="I65" i="15"/>
  <c r="M65" i="15"/>
  <c r="L65" i="15"/>
  <c r="K65" i="15"/>
  <c r="J56" i="15"/>
  <c r="I56" i="15"/>
  <c r="M56" i="15"/>
  <c r="L56" i="15"/>
  <c r="K56" i="15"/>
  <c r="J47" i="15"/>
  <c r="I47" i="15"/>
  <c r="M47" i="15"/>
  <c r="L47" i="15"/>
  <c r="K47" i="15"/>
  <c r="J39" i="15"/>
  <c r="I39" i="15"/>
  <c r="M39" i="15"/>
  <c r="L39" i="15"/>
  <c r="K39" i="15"/>
  <c r="J30" i="15"/>
  <c r="I30" i="15"/>
  <c r="M30" i="15"/>
  <c r="L30" i="15"/>
  <c r="K30" i="15"/>
  <c r="C161" i="19"/>
  <c r="C149" i="19"/>
  <c r="C135" i="19"/>
  <c r="C133" i="19"/>
  <c r="C121" i="19"/>
  <c r="C119" i="19"/>
  <c r="C107" i="19"/>
  <c r="C105" i="19"/>
  <c r="C93" i="19"/>
  <c r="C91" i="19"/>
  <c r="C79" i="19"/>
  <c r="C77" i="19"/>
  <c r="C65" i="19"/>
  <c r="C63" i="19"/>
  <c r="C51" i="19"/>
  <c r="C9" i="19"/>
  <c r="C37" i="19"/>
  <c r="C35" i="19"/>
  <c r="C21" i="19"/>
  <c r="C147" i="19"/>
  <c r="C49" i="19"/>
  <c r="C23" i="19"/>
  <c r="L153" i="15"/>
  <c r="K153" i="15"/>
  <c r="J153" i="15"/>
  <c r="I153" i="15"/>
  <c r="H161" i="15"/>
  <c r="M153" i="15"/>
  <c r="L144" i="15"/>
  <c r="K144" i="15"/>
  <c r="J144" i="15"/>
  <c r="I144" i="15"/>
  <c r="M144" i="15"/>
  <c r="L136" i="15"/>
  <c r="K136" i="15"/>
  <c r="J136" i="15"/>
  <c r="M136" i="15"/>
  <c r="I136" i="15"/>
  <c r="L127" i="15"/>
  <c r="K127" i="15"/>
  <c r="J127" i="15"/>
  <c r="M127" i="15"/>
  <c r="I127" i="15"/>
  <c r="L118" i="15"/>
  <c r="K118" i="15"/>
  <c r="J118" i="15"/>
  <c r="M118" i="15"/>
  <c r="I118" i="15"/>
  <c r="L110" i="15"/>
  <c r="K110" i="15"/>
  <c r="J110" i="15"/>
  <c r="M110" i="15"/>
  <c r="I110" i="15"/>
  <c r="L101" i="15"/>
  <c r="K101" i="15"/>
  <c r="J101" i="15"/>
  <c r="M101" i="15"/>
  <c r="I101" i="15"/>
  <c r="L93" i="15"/>
  <c r="K93" i="15"/>
  <c r="J93" i="15"/>
  <c r="M93" i="15"/>
  <c r="I93" i="15"/>
  <c r="L84" i="15"/>
  <c r="K84" i="15"/>
  <c r="J84" i="15"/>
  <c r="M84" i="15"/>
  <c r="I84" i="15"/>
  <c r="L75" i="15"/>
  <c r="K75" i="15"/>
  <c r="J75" i="15"/>
  <c r="I75" i="15"/>
  <c r="M75" i="15"/>
  <c r="L67" i="15"/>
  <c r="K67" i="15"/>
  <c r="J67" i="15"/>
  <c r="M67" i="15"/>
  <c r="I67" i="15"/>
  <c r="L58" i="15"/>
  <c r="K58" i="15"/>
  <c r="J58" i="15"/>
  <c r="M58" i="15"/>
  <c r="I58" i="15"/>
  <c r="L41" i="15"/>
  <c r="K41" i="15"/>
  <c r="J41" i="15"/>
  <c r="H49" i="15"/>
  <c r="M41" i="15"/>
  <c r="I41" i="15"/>
  <c r="L32" i="15"/>
  <c r="K32" i="15"/>
  <c r="J32" i="15"/>
  <c r="M32" i="15"/>
  <c r="I32" i="15"/>
  <c r="L24" i="15"/>
  <c r="K24" i="15"/>
  <c r="J24" i="15"/>
  <c r="M24" i="15"/>
  <c r="I24" i="15"/>
  <c r="Y20" i="15"/>
  <c r="X20" i="15"/>
  <c r="W20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W16" i="17"/>
  <c r="V16" i="17"/>
  <c r="U16" i="17"/>
  <c r="M158" i="15"/>
  <c r="L158" i="15"/>
  <c r="K158" i="15"/>
  <c r="J158" i="15"/>
  <c r="I158" i="15"/>
  <c r="M150" i="15"/>
  <c r="L150" i="15"/>
  <c r="K150" i="15"/>
  <c r="J150" i="15"/>
  <c r="I150" i="15"/>
  <c r="M141" i="15"/>
  <c r="L141" i="15"/>
  <c r="K141" i="15"/>
  <c r="I141" i="15"/>
  <c r="J141" i="15"/>
  <c r="M132" i="15"/>
  <c r="L132" i="15"/>
  <c r="K132" i="15"/>
  <c r="I132" i="15"/>
  <c r="J132" i="15"/>
  <c r="M124" i="15"/>
  <c r="L124" i="15"/>
  <c r="K124" i="15"/>
  <c r="I124" i="15"/>
  <c r="J124" i="15"/>
  <c r="M115" i="15"/>
  <c r="L115" i="15"/>
  <c r="K115" i="15"/>
  <c r="I115" i="15"/>
  <c r="J115" i="15"/>
  <c r="M107" i="15"/>
  <c r="L107" i="15"/>
  <c r="K107" i="15"/>
  <c r="I107" i="15"/>
  <c r="J107" i="15"/>
  <c r="M98" i="15"/>
  <c r="L98" i="15"/>
  <c r="K98" i="15"/>
  <c r="I98" i="15"/>
  <c r="J98" i="15"/>
  <c r="M89" i="15"/>
  <c r="L89" i="15"/>
  <c r="K89" i="15"/>
  <c r="I89" i="15"/>
  <c r="J89" i="15"/>
  <c r="M81" i="15"/>
  <c r="L81" i="15"/>
  <c r="K81" i="15"/>
  <c r="I81" i="15"/>
  <c r="J81" i="15"/>
  <c r="M72" i="15"/>
  <c r="L72" i="15"/>
  <c r="K72" i="15"/>
  <c r="I72" i="15"/>
  <c r="J72" i="15"/>
  <c r="M55" i="15"/>
  <c r="L55" i="15"/>
  <c r="K55" i="15"/>
  <c r="I55" i="15"/>
  <c r="H63" i="15"/>
  <c r="J55" i="15"/>
  <c r="M46" i="15"/>
  <c r="L46" i="15"/>
  <c r="K46" i="15"/>
  <c r="I46" i="15"/>
  <c r="J46" i="15"/>
  <c r="M38" i="15"/>
  <c r="L38" i="15"/>
  <c r="K38" i="15"/>
  <c r="I38" i="15"/>
  <c r="J38" i="15"/>
  <c r="M29" i="15"/>
  <c r="L29" i="15"/>
  <c r="K29" i="15"/>
  <c r="I29" i="15"/>
  <c r="J29" i="15"/>
  <c r="U21" i="19"/>
  <c r="U9" i="19"/>
  <c r="Z27" i="19" s="1"/>
  <c r="Z136" i="19"/>
  <c r="U135" i="19"/>
  <c r="Z135" i="19" s="1"/>
  <c r="T161" i="19"/>
  <c r="T149" i="19"/>
  <c r="T135" i="19"/>
  <c r="T147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S7" i="19"/>
  <c r="Y7" i="19" s="1"/>
  <c r="T9" i="19"/>
  <c r="T21" i="19"/>
  <c r="U23" i="19"/>
  <c r="Z23" i="19" s="1"/>
  <c r="Z24" i="19"/>
  <c r="U35" i="19"/>
  <c r="U37" i="19"/>
  <c r="Z37" i="19" s="1"/>
  <c r="Z38" i="19"/>
  <c r="U49" i="19"/>
  <c r="Z49" i="19" s="1"/>
  <c r="Z41" i="19"/>
  <c r="U51" i="19"/>
  <c r="Z51" i="19" s="1"/>
  <c r="Z52" i="19"/>
  <c r="U63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47" i="19"/>
  <c r="Z147" i="19" s="1"/>
  <c r="Z139" i="19"/>
  <c r="U149" i="19"/>
  <c r="Z149" i="19" s="1"/>
  <c r="Z150" i="19"/>
  <c r="U161" i="19"/>
  <c r="Z161" i="19" s="1"/>
  <c r="Z153" i="19"/>
  <c r="W15" i="16"/>
  <c r="V15" i="16"/>
  <c r="U15" i="16"/>
  <c r="W12" i="16"/>
  <c r="V12" i="16"/>
  <c r="U12" i="16"/>
  <c r="W16" i="16"/>
  <c r="V16" i="16"/>
  <c r="U16" i="16"/>
  <c r="W20" i="16"/>
  <c r="V20" i="16"/>
  <c r="U20" i="16"/>
  <c r="V13" i="16"/>
  <c r="U13" i="16"/>
  <c r="T21" i="16"/>
  <c r="W17" i="16"/>
  <c r="V17" i="16"/>
  <c r="U17" i="16"/>
  <c r="U10" i="16"/>
  <c r="T9" i="16"/>
  <c r="W10" i="16" s="1"/>
  <c r="V10" i="16"/>
  <c r="U14" i="16"/>
  <c r="W14" i="16"/>
  <c r="V14" i="16"/>
  <c r="U18" i="16"/>
  <c r="W18" i="16"/>
  <c r="V18" i="16"/>
  <c r="T11" i="14"/>
  <c r="S11" i="14"/>
  <c r="S20" i="14"/>
  <c r="T20" i="14"/>
  <c r="S12" i="14"/>
  <c r="T12" i="14"/>
  <c r="V9" i="12"/>
  <c r="T9" i="12"/>
  <c r="S9" i="12"/>
  <c r="V7" i="12"/>
  <c r="T7" i="12"/>
  <c r="S7" i="12"/>
  <c r="T21" i="14"/>
  <c r="S21" i="14"/>
  <c r="T13" i="14"/>
  <c r="S13" i="14"/>
  <c r="I52" i="12"/>
  <c r="L52" i="12"/>
  <c r="K52" i="12"/>
  <c r="J52" i="12"/>
  <c r="I50" i="12"/>
  <c r="L50" i="12"/>
  <c r="K50" i="12"/>
  <c r="J50" i="12"/>
  <c r="I48" i="12"/>
  <c r="K48" i="12"/>
  <c r="J48" i="12"/>
  <c r="L48" i="12"/>
  <c r="I46" i="12"/>
  <c r="J46" i="12"/>
  <c r="L46" i="12"/>
  <c r="K46" i="12"/>
  <c r="I44" i="12"/>
  <c r="L44" i="12"/>
  <c r="K44" i="12"/>
  <c r="J44" i="12"/>
  <c r="I42" i="12"/>
  <c r="L42" i="12"/>
  <c r="K42" i="12"/>
  <c r="J42" i="12"/>
  <c r="I40" i="12"/>
  <c r="L40" i="12"/>
  <c r="K40" i="12"/>
  <c r="J40" i="12"/>
  <c r="I38" i="12"/>
  <c r="L38" i="12"/>
  <c r="K38" i="12"/>
  <c r="J38" i="12"/>
  <c r="I36" i="12"/>
  <c r="L36" i="12"/>
  <c r="K36" i="12"/>
  <c r="J36" i="12"/>
  <c r="I34" i="12"/>
  <c r="L34" i="12"/>
  <c r="K34" i="12"/>
  <c r="J34" i="12"/>
  <c r="I32" i="12"/>
  <c r="K32" i="12"/>
  <c r="J32" i="12"/>
  <c r="L32" i="12"/>
  <c r="I30" i="12"/>
  <c r="J30" i="12"/>
  <c r="L30" i="12"/>
  <c r="K30" i="12"/>
  <c r="I28" i="12"/>
  <c r="L28" i="12"/>
  <c r="K28" i="12"/>
  <c r="J28" i="12"/>
  <c r="I26" i="12"/>
  <c r="L26" i="12"/>
  <c r="K26" i="12"/>
  <c r="J26" i="12"/>
  <c r="I24" i="12"/>
  <c r="L24" i="12"/>
  <c r="K24" i="12"/>
  <c r="J24" i="12"/>
  <c r="I22" i="12"/>
  <c r="L22" i="12"/>
  <c r="K22" i="12"/>
  <c r="J22" i="12"/>
  <c r="I20" i="12"/>
  <c r="L20" i="12"/>
  <c r="K20" i="12"/>
  <c r="J20" i="12"/>
  <c r="I18" i="12"/>
  <c r="L18" i="12"/>
  <c r="K18" i="12"/>
  <c r="J18" i="12"/>
  <c r="I16" i="12"/>
  <c r="K16" i="12"/>
  <c r="J16" i="12"/>
  <c r="L16" i="12"/>
  <c r="T22" i="14"/>
  <c r="S22" i="14"/>
  <c r="T14" i="14"/>
  <c r="S14" i="14"/>
  <c r="J14" i="12"/>
  <c r="I14" i="12"/>
  <c r="K14" i="12"/>
  <c r="L14" i="12"/>
  <c r="T12" i="12"/>
  <c r="S12" i="12"/>
  <c r="V12" i="12"/>
  <c r="J9" i="12"/>
  <c r="H56" i="12"/>
  <c r="I9" i="12"/>
  <c r="L9" i="12"/>
  <c r="K9" i="12"/>
  <c r="J7" i="12"/>
  <c r="H54" i="12"/>
  <c r="I7" i="12"/>
  <c r="L7" i="12"/>
  <c r="K7" i="12"/>
  <c r="L19" i="10"/>
  <c r="L15" i="10"/>
  <c r="L18" i="10"/>
  <c r="L14" i="10"/>
  <c r="L11" i="10"/>
  <c r="L9" i="10"/>
  <c r="I7" i="10"/>
  <c r="L21" i="10"/>
  <c r="L17" i="10"/>
  <c r="L13" i="10"/>
  <c r="L8" i="10"/>
  <c r="L12" i="10"/>
  <c r="L16" i="10"/>
  <c r="L10" i="10"/>
  <c r="L20" i="10"/>
  <c r="T15" i="14"/>
  <c r="S15" i="14"/>
  <c r="R23" i="14"/>
  <c r="T57" i="12"/>
  <c r="S57" i="12"/>
  <c r="V57" i="12"/>
  <c r="T55" i="12"/>
  <c r="S55" i="12"/>
  <c r="V55" i="12"/>
  <c r="T53" i="12"/>
  <c r="S53" i="12"/>
  <c r="V53" i="12"/>
  <c r="T51" i="12"/>
  <c r="S51" i="12"/>
  <c r="V51" i="12"/>
  <c r="T49" i="12"/>
  <c r="S49" i="12"/>
  <c r="V49" i="12"/>
  <c r="T47" i="12"/>
  <c r="S47" i="12"/>
  <c r="V47" i="12"/>
  <c r="T45" i="12"/>
  <c r="S45" i="12"/>
  <c r="V45" i="12"/>
  <c r="T43" i="12"/>
  <c r="S43" i="12"/>
  <c r="V43" i="12"/>
  <c r="T41" i="12"/>
  <c r="S41" i="12"/>
  <c r="V41" i="12"/>
  <c r="T39" i="12"/>
  <c r="S39" i="12"/>
  <c r="V39" i="12"/>
  <c r="T37" i="12"/>
  <c r="S37" i="12"/>
  <c r="V37" i="12"/>
  <c r="T35" i="12"/>
  <c r="S35" i="12"/>
  <c r="V35" i="12"/>
  <c r="T33" i="12"/>
  <c r="S33" i="12"/>
  <c r="V33" i="12"/>
  <c r="T31" i="12"/>
  <c r="S31" i="12"/>
  <c r="V31" i="12"/>
  <c r="T29" i="12"/>
  <c r="S29" i="12"/>
  <c r="V29" i="12"/>
  <c r="T27" i="12"/>
  <c r="S27" i="12"/>
  <c r="V27" i="12"/>
  <c r="T25" i="12"/>
  <c r="S25" i="12"/>
  <c r="V25" i="12"/>
  <c r="T23" i="12"/>
  <c r="S23" i="12"/>
  <c r="V23" i="12"/>
  <c r="T21" i="12"/>
  <c r="S21" i="12"/>
  <c r="V21" i="12"/>
  <c r="T19" i="12"/>
  <c r="S19" i="12"/>
  <c r="V19" i="12"/>
  <c r="T17" i="12"/>
  <c r="S17" i="12"/>
  <c r="V17" i="12"/>
  <c r="T15" i="12"/>
  <c r="S15" i="12"/>
  <c r="V15" i="12"/>
  <c r="T16" i="14"/>
  <c r="S16" i="14"/>
  <c r="L12" i="12"/>
  <c r="K12" i="12"/>
  <c r="J12" i="12"/>
  <c r="I12" i="12"/>
  <c r="V10" i="12"/>
  <c r="T10" i="12"/>
  <c r="S10" i="12"/>
  <c r="V8" i="12"/>
  <c r="T8" i="12"/>
  <c r="S8" i="12"/>
  <c r="V6" i="12"/>
  <c r="T6" i="12"/>
  <c r="S6" i="12"/>
  <c r="K156" i="13"/>
  <c r="J156" i="13"/>
  <c r="I156" i="13"/>
  <c r="K122" i="13"/>
  <c r="J122" i="13"/>
  <c r="I122" i="13"/>
  <c r="K87" i="13"/>
  <c r="J87" i="13"/>
  <c r="I87" i="13"/>
  <c r="K69" i="13"/>
  <c r="J69" i="13"/>
  <c r="I69" i="13"/>
  <c r="K36" i="13"/>
  <c r="J36" i="13"/>
  <c r="I36" i="13"/>
  <c r="K33" i="13"/>
  <c r="J33" i="13"/>
  <c r="I33" i="13"/>
  <c r="K11" i="13"/>
  <c r="J11" i="13"/>
  <c r="I11" i="13"/>
  <c r="S41" i="6"/>
  <c r="Q41" i="6"/>
  <c r="R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I17" i="6"/>
  <c r="J17" i="6"/>
  <c r="S10" i="6"/>
  <c r="R10" i="6"/>
  <c r="Q10" i="6"/>
  <c r="K10" i="6"/>
  <c r="J10" i="6"/>
  <c r="I10" i="6"/>
  <c r="M38" i="5"/>
  <c r="L38" i="5"/>
  <c r="K38" i="5"/>
  <c r="J38" i="5"/>
  <c r="I38" i="5"/>
  <c r="M30" i="5"/>
  <c r="L30" i="5"/>
  <c r="K30" i="5"/>
  <c r="J30" i="5"/>
  <c r="I30" i="5"/>
  <c r="M22" i="5"/>
  <c r="L22" i="5"/>
  <c r="K22" i="5"/>
  <c r="J22" i="5"/>
  <c r="I22" i="5"/>
  <c r="M11" i="5"/>
  <c r="L11" i="5"/>
  <c r="K11" i="5"/>
  <c r="I11" i="5"/>
  <c r="J11" i="5"/>
  <c r="K129" i="13"/>
  <c r="J129" i="13"/>
  <c r="I129" i="13"/>
  <c r="K95" i="13"/>
  <c r="J95" i="13"/>
  <c r="I95" i="13"/>
  <c r="K43" i="13"/>
  <c r="J43" i="13"/>
  <c r="I43" i="13"/>
  <c r="W15" i="13"/>
  <c r="V15" i="13"/>
  <c r="U15" i="13"/>
  <c r="W14" i="13"/>
  <c r="U14" i="13"/>
  <c r="V14" i="13"/>
  <c r="W8" i="13"/>
  <c r="V8" i="13"/>
  <c r="U8" i="13"/>
  <c r="W12" i="13"/>
  <c r="V12" i="13"/>
  <c r="U12" i="13"/>
  <c r="T20" i="13"/>
  <c r="W16" i="13"/>
  <c r="V16" i="13"/>
  <c r="U16" i="13"/>
  <c r="U9" i="13"/>
  <c r="W9" i="13"/>
  <c r="V9" i="13"/>
  <c r="U13" i="13"/>
  <c r="W13" i="13"/>
  <c r="V13" i="13"/>
  <c r="U17" i="13"/>
  <c r="W17" i="13"/>
  <c r="V17" i="13"/>
  <c r="K8" i="13"/>
  <c r="J8" i="13"/>
  <c r="I8" i="13"/>
  <c r="K12" i="13"/>
  <c r="J12" i="13"/>
  <c r="I12" i="13"/>
  <c r="H20" i="13"/>
  <c r="K16" i="13"/>
  <c r="J16" i="13"/>
  <c r="I16" i="13"/>
  <c r="K28" i="13"/>
  <c r="J28" i="13"/>
  <c r="I28" i="13"/>
  <c r="K37" i="13"/>
  <c r="J37" i="13"/>
  <c r="I37" i="13"/>
  <c r="K45" i="13"/>
  <c r="J45" i="13"/>
  <c r="I45" i="13"/>
  <c r="K54" i="13"/>
  <c r="J54" i="13"/>
  <c r="I54" i="13"/>
  <c r="H62" i="13"/>
  <c r="K71" i="13"/>
  <c r="J71" i="13"/>
  <c r="I71" i="13"/>
  <c r="K80" i="13"/>
  <c r="J80" i="13"/>
  <c r="I80" i="13"/>
  <c r="K88" i="13"/>
  <c r="J88" i="13"/>
  <c r="I88" i="13"/>
  <c r="K97" i="13"/>
  <c r="J97" i="13"/>
  <c r="I97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K29" i="13"/>
  <c r="J29" i="13"/>
  <c r="I29" i="13"/>
  <c r="K38" i="13"/>
  <c r="J38" i="13"/>
  <c r="I38" i="13"/>
  <c r="K46" i="13"/>
  <c r="J46" i="13"/>
  <c r="I46" i="13"/>
  <c r="K55" i="13"/>
  <c r="J55" i="13"/>
  <c r="I55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K98" i="13"/>
  <c r="J98" i="13"/>
  <c r="I98" i="13"/>
  <c r="K107" i="13"/>
  <c r="J107" i="13"/>
  <c r="I107" i="13"/>
  <c r="K115" i="13"/>
  <c r="J115" i="13"/>
  <c r="I115" i="13"/>
  <c r="K124" i="13"/>
  <c r="J124" i="13"/>
  <c r="I124" i="13"/>
  <c r="H132" i="13"/>
  <c r="K141" i="13"/>
  <c r="J141" i="13"/>
  <c r="I141" i="13"/>
  <c r="K150" i="13"/>
  <c r="J150" i="13"/>
  <c r="I150" i="13"/>
  <c r="K158" i="13"/>
  <c r="J158" i="13"/>
  <c r="I158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K82" i="13"/>
  <c r="J82" i="13"/>
  <c r="I82" i="13"/>
  <c r="H90" i="13"/>
  <c r="K99" i="13"/>
  <c r="J99" i="13"/>
  <c r="I99" i="13"/>
  <c r="K108" i="13"/>
  <c r="J108" i="13"/>
  <c r="I108" i="13"/>
  <c r="K116" i="13"/>
  <c r="J116" i="13"/>
  <c r="I116" i="13"/>
  <c r="K125" i="13"/>
  <c r="J125" i="13"/>
  <c r="I125" i="13"/>
  <c r="K134" i="13"/>
  <c r="J134" i="13"/>
  <c r="I134" i="13"/>
  <c r="K142" i="13"/>
  <c r="J142" i="13"/>
  <c r="I142" i="13"/>
  <c r="K151" i="13"/>
  <c r="J151" i="13"/>
  <c r="I151" i="13"/>
  <c r="K159" i="13"/>
  <c r="J159" i="13"/>
  <c r="I159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J83" i="13"/>
  <c r="I83" i="13"/>
  <c r="K83" i="13"/>
  <c r="J92" i="13"/>
  <c r="I92" i="13"/>
  <c r="K92" i="13"/>
  <c r="J100" i="13"/>
  <c r="I100" i="13"/>
  <c r="K100" i="13"/>
  <c r="J109" i="13"/>
  <c r="I109" i="13"/>
  <c r="K109" i="13"/>
  <c r="J117" i="13"/>
  <c r="I117" i="13"/>
  <c r="K117" i="13"/>
  <c r="J126" i="13"/>
  <c r="I126" i="13"/>
  <c r="K126" i="13"/>
  <c r="J135" i="13"/>
  <c r="I135" i="13"/>
  <c r="K135" i="13"/>
  <c r="J143" i="13"/>
  <c r="I143" i="13"/>
  <c r="K143" i="13"/>
  <c r="J152" i="13"/>
  <c r="I152" i="13"/>
  <c r="H160" i="13"/>
  <c r="K152" i="13"/>
  <c r="K10" i="13"/>
  <c r="J10" i="13"/>
  <c r="I10" i="13"/>
  <c r="K14" i="13"/>
  <c r="J14" i="13"/>
  <c r="I14" i="13"/>
  <c r="J18" i="13"/>
  <c r="I18" i="13"/>
  <c r="K18" i="13"/>
  <c r="K24" i="13"/>
  <c r="J24" i="13"/>
  <c r="I24" i="13"/>
  <c r="K32" i="13"/>
  <c r="J32" i="13"/>
  <c r="I32" i="13"/>
  <c r="I41" i="13"/>
  <c r="K41" i="13"/>
  <c r="J41" i="13"/>
  <c r="K50" i="13"/>
  <c r="J50" i="13"/>
  <c r="I50" i="13"/>
  <c r="K58" i="13"/>
  <c r="J58" i="13"/>
  <c r="I58" i="13"/>
  <c r="K67" i="13"/>
  <c r="J67" i="13"/>
  <c r="I67" i="13"/>
  <c r="K75" i="13"/>
  <c r="J75" i="13"/>
  <c r="I75" i="13"/>
  <c r="I84" i="13"/>
  <c r="K84" i="13"/>
  <c r="J84" i="13"/>
  <c r="I93" i="13"/>
  <c r="K93" i="13"/>
  <c r="J93" i="13"/>
  <c r="I101" i="13"/>
  <c r="K101" i="13"/>
  <c r="J101" i="13"/>
  <c r="I110" i="13"/>
  <c r="H118" i="13"/>
  <c r="K110" i="13"/>
  <c r="J110" i="13"/>
  <c r="I127" i="13"/>
  <c r="K127" i="13"/>
  <c r="J127" i="13"/>
  <c r="I136" i="13"/>
  <c r="K136" i="13"/>
  <c r="J136" i="13"/>
  <c r="I144" i="13"/>
  <c r="K144" i="13"/>
  <c r="J144" i="13"/>
  <c r="I153" i="13"/>
  <c r="K153" i="13"/>
  <c r="J153" i="13"/>
  <c r="K85" i="13"/>
  <c r="J85" i="13"/>
  <c r="I85" i="13"/>
  <c r="K94" i="13"/>
  <c r="J94" i="13"/>
  <c r="I94" i="13"/>
  <c r="K102" i="13"/>
  <c r="J102" i="13"/>
  <c r="I102" i="13"/>
  <c r="K111" i="13"/>
  <c r="J111" i="13"/>
  <c r="I111" i="13"/>
  <c r="K120" i="13"/>
  <c r="J120" i="13"/>
  <c r="I120" i="13"/>
  <c r="K128" i="13"/>
  <c r="J128" i="13"/>
  <c r="I128" i="13"/>
  <c r="K137" i="13"/>
  <c r="J137" i="13"/>
  <c r="I137" i="13"/>
  <c r="K145" i="13"/>
  <c r="J145" i="13"/>
  <c r="I145" i="13"/>
  <c r="K154" i="13"/>
  <c r="J154" i="13"/>
  <c r="I154" i="13"/>
  <c r="Q48" i="6"/>
  <c r="S48" i="6"/>
  <c r="R48" i="6"/>
  <c r="I48" i="6"/>
  <c r="K48" i="6"/>
  <c r="J48" i="6"/>
  <c r="Q40" i="6"/>
  <c r="S40" i="6"/>
  <c r="R40" i="6"/>
  <c r="I40" i="6"/>
  <c r="K40" i="6"/>
  <c r="J40" i="6"/>
  <c r="Q32" i="6"/>
  <c r="S32" i="6"/>
  <c r="R32" i="6"/>
  <c r="I32" i="6"/>
  <c r="J32" i="6"/>
  <c r="K32" i="6"/>
  <c r="Q24" i="6"/>
  <c r="R24" i="6"/>
  <c r="S24" i="6"/>
  <c r="I24" i="6"/>
  <c r="K24" i="6"/>
  <c r="J24" i="6"/>
  <c r="Q9" i="6"/>
  <c r="R9" i="6"/>
  <c r="S9" i="6"/>
  <c r="I9" i="6"/>
  <c r="K9" i="6"/>
  <c r="J9" i="6"/>
  <c r="I49" i="5"/>
  <c r="M49" i="5"/>
  <c r="L49" i="5"/>
  <c r="J49" i="5"/>
  <c r="K49" i="5"/>
  <c r="I41" i="5"/>
  <c r="M41" i="5"/>
  <c r="L41" i="5"/>
  <c r="K41" i="5"/>
  <c r="J41" i="5"/>
  <c r="I33" i="5"/>
  <c r="M33" i="5"/>
  <c r="L33" i="5"/>
  <c r="K33" i="5"/>
  <c r="J33" i="5"/>
  <c r="I25" i="5"/>
  <c r="M25" i="5"/>
  <c r="L25" i="5"/>
  <c r="K25" i="5"/>
  <c r="J25" i="5"/>
  <c r="I17" i="5"/>
  <c r="M17" i="5"/>
  <c r="L17" i="5"/>
  <c r="J17" i="5"/>
  <c r="K17" i="5"/>
  <c r="I14" i="5"/>
  <c r="M14" i="5"/>
  <c r="L14" i="5"/>
  <c r="K14" i="5"/>
  <c r="J14" i="5"/>
  <c r="J103" i="16"/>
  <c r="I103" i="16"/>
  <c r="K113" i="13"/>
  <c r="J113" i="13"/>
  <c r="I113" i="13"/>
  <c r="K79" i="13"/>
  <c r="J79" i="13"/>
  <c r="I79" i="13"/>
  <c r="K53" i="13"/>
  <c r="J53" i="13"/>
  <c r="I53" i="13"/>
  <c r="K51" i="13"/>
  <c r="J51" i="13"/>
  <c r="I51" i="13"/>
  <c r="K19" i="13"/>
  <c r="J19" i="13"/>
  <c r="I19" i="13"/>
  <c r="R47" i="6"/>
  <c r="Q47" i="6"/>
  <c r="S47" i="6"/>
  <c r="J47" i="6"/>
  <c r="I47" i="6"/>
  <c r="K47" i="6"/>
  <c r="R39" i="6"/>
  <c r="Q39" i="6"/>
  <c r="S39" i="6"/>
  <c r="J39" i="6"/>
  <c r="I39" i="6"/>
  <c r="K39" i="6"/>
  <c r="R31" i="6"/>
  <c r="Q31" i="6"/>
  <c r="S31" i="6"/>
  <c r="J31" i="6"/>
  <c r="I31" i="6"/>
  <c r="K31" i="6"/>
  <c r="R23" i="6"/>
  <c r="Q23" i="6"/>
  <c r="S23" i="6"/>
  <c r="J23" i="6"/>
  <c r="I23" i="6"/>
  <c r="K23" i="6"/>
  <c r="R16" i="6"/>
  <c r="Q16" i="6"/>
  <c r="S16" i="6"/>
  <c r="J16" i="6"/>
  <c r="I16" i="6"/>
  <c r="K16" i="6"/>
  <c r="J52" i="5"/>
  <c r="I52" i="5"/>
  <c r="M52" i="5"/>
  <c r="K52" i="5"/>
  <c r="L52" i="5"/>
  <c r="J44" i="5"/>
  <c r="I44" i="5"/>
  <c r="M44" i="5"/>
  <c r="L44" i="5"/>
  <c r="K44" i="5"/>
  <c r="J36" i="5"/>
  <c r="I36" i="5"/>
  <c r="M36" i="5"/>
  <c r="L36" i="5"/>
  <c r="K36" i="5"/>
  <c r="J28" i="5"/>
  <c r="I28" i="5"/>
  <c r="M28" i="5"/>
  <c r="L28" i="5"/>
  <c r="K28" i="5"/>
  <c r="J20" i="5"/>
  <c r="I20" i="5"/>
  <c r="M20" i="5"/>
  <c r="K20" i="5"/>
  <c r="L20" i="5"/>
  <c r="J16" i="16"/>
  <c r="I16" i="16"/>
  <c r="J43" i="16"/>
  <c r="I43" i="16"/>
  <c r="J112" i="16"/>
  <c r="I112" i="16"/>
  <c r="J26" i="16"/>
  <c r="I26" i="16"/>
  <c r="H51" i="16"/>
  <c r="J52" i="16"/>
  <c r="I52" i="16"/>
  <c r="J20" i="16"/>
  <c r="I20" i="16"/>
  <c r="J60" i="16"/>
  <c r="I60" i="16"/>
  <c r="J129" i="16"/>
  <c r="I129" i="16"/>
  <c r="J34" i="16"/>
  <c r="I34" i="16"/>
  <c r="J69" i="16"/>
  <c r="I69" i="16"/>
  <c r="H77" i="16"/>
  <c r="J138" i="16"/>
  <c r="I138" i="16"/>
  <c r="J27" i="16"/>
  <c r="I27" i="16"/>
  <c r="H35" i="16"/>
  <c r="J146" i="16"/>
  <c r="I146" i="16"/>
  <c r="J86" i="16"/>
  <c r="I86" i="16"/>
  <c r="J155" i="16"/>
  <c r="I155" i="16"/>
  <c r="J44" i="16"/>
  <c r="I44" i="16"/>
  <c r="J53" i="16"/>
  <c r="I53" i="16"/>
  <c r="J61" i="16"/>
  <c r="I61" i="16"/>
  <c r="J70" i="16"/>
  <c r="I70" i="16"/>
  <c r="J87" i="16"/>
  <c r="I87" i="16"/>
  <c r="J96" i="16"/>
  <c r="I96" i="16"/>
  <c r="J104" i="16"/>
  <c r="I104" i="16"/>
  <c r="J113" i="16"/>
  <c r="I113" i="16"/>
  <c r="J122" i="16"/>
  <c r="I122" i="16"/>
  <c r="H121" i="16"/>
  <c r="J130" i="16"/>
  <c r="I130" i="16"/>
  <c r="J139" i="16"/>
  <c r="I139" i="16"/>
  <c r="H147" i="16"/>
  <c r="J156" i="16"/>
  <c r="I156" i="16"/>
  <c r="J159" i="16"/>
  <c r="I159" i="16"/>
  <c r="J28" i="16"/>
  <c r="I28" i="16"/>
  <c r="J45" i="16"/>
  <c r="I45" i="16"/>
  <c r="J54" i="16"/>
  <c r="I54" i="16"/>
  <c r="J62" i="16"/>
  <c r="I62" i="16"/>
  <c r="J71" i="16"/>
  <c r="I71" i="16"/>
  <c r="J80" i="16"/>
  <c r="I80" i="16"/>
  <c r="H79" i="16"/>
  <c r="J88" i="16"/>
  <c r="I88" i="16"/>
  <c r="J97" i="16"/>
  <c r="I97" i="16"/>
  <c r="H105" i="16"/>
  <c r="J114" i="16"/>
  <c r="I114" i="16"/>
  <c r="J123" i="16"/>
  <c r="I123" i="16"/>
  <c r="J131" i="16"/>
  <c r="I131" i="16"/>
  <c r="J140" i="16"/>
  <c r="I140" i="16"/>
  <c r="J157" i="16"/>
  <c r="I157" i="16"/>
  <c r="K13" i="16"/>
  <c r="J13" i="16"/>
  <c r="I13" i="16"/>
  <c r="H21" i="16"/>
  <c r="J17" i="16"/>
  <c r="I17" i="16"/>
  <c r="J29" i="16"/>
  <c r="I29" i="16"/>
  <c r="J38" i="16"/>
  <c r="I38" i="16"/>
  <c r="H37" i="16"/>
  <c r="J46" i="16"/>
  <c r="I46" i="16"/>
  <c r="J55" i="16"/>
  <c r="I55" i="16"/>
  <c r="H63" i="16"/>
  <c r="J72" i="16"/>
  <c r="I72" i="16"/>
  <c r="K81" i="16"/>
  <c r="J81" i="16"/>
  <c r="I81" i="16"/>
  <c r="J89" i="16"/>
  <c r="I89" i="16"/>
  <c r="J98" i="16"/>
  <c r="I98" i="16"/>
  <c r="J115" i="16"/>
  <c r="I115" i="16"/>
  <c r="J124" i="16"/>
  <c r="I124" i="16"/>
  <c r="J132" i="16"/>
  <c r="I132" i="16"/>
  <c r="J141" i="16"/>
  <c r="I141" i="16"/>
  <c r="J150" i="16"/>
  <c r="I150" i="16"/>
  <c r="H149" i="16"/>
  <c r="J158" i="16"/>
  <c r="I158" i="16"/>
  <c r="J30" i="16"/>
  <c r="I30" i="16"/>
  <c r="J39" i="16"/>
  <c r="I39" i="16"/>
  <c r="K47" i="16"/>
  <c r="J47" i="16"/>
  <c r="I47" i="16"/>
  <c r="J56" i="16"/>
  <c r="I56" i="16"/>
  <c r="K73" i="16"/>
  <c r="J73" i="16"/>
  <c r="I73" i="16"/>
  <c r="K82" i="16"/>
  <c r="J82" i="16"/>
  <c r="I82" i="16"/>
  <c r="J90" i="16"/>
  <c r="I90" i="16"/>
  <c r="J99" i="16"/>
  <c r="I99" i="16"/>
  <c r="J108" i="16"/>
  <c r="I108" i="16"/>
  <c r="H107" i="16"/>
  <c r="K116" i="16"/>
  <c r="J116" i="16"/>
  <c r="I116" i="16"/>
  <c r="K125" i="16"/>
  <c r="J125" i="16"/>
  <c r="I125" i="16"/>
  <c r="H133" i="16"/>
  <c r="J142" i="16"/>
  <c r="I142" i="16"/>
  <c r="K151" i="16"/>
  <c r="J151" i="16"/>
  <c r="I151" i="16"/>
  <c r="J10" i="16"/>
  <c r="I10" i="16"/>
  <c r="H9" i="16"/>
  <c r="K86" i="16" s="1"/>
  <c r="K10" i="16"/>
  <c r="J14" i="16"/>
  <c r="I14" i="16"/>
  <c r="K14" i="16"/>
  <c r="J18" i="16"/>
  <c r="I18" i="16"/>
  <c r="K18" i="16"/>
  <c r="J31" i="16"/>
  <c r="I31" i="16"/>
  <c r="J40" i="16"/>
  <c r="I40" i="16"/>
  <c r="J48" i="16"/>
  <c r="I48" i="16"/>
  <c r="K48" i="16"/>
  <c r="J57" i="16"/>
  <c r="I57" i="16"/>
  <c r="K57" i="16"/>
  <c r="J66" i="16"/>
  <c r="I66" i="16"/>
  <c r="H65" i="16"/>
  <c r="K66" i="16"/>
  <c r="J74" i="16"/>
  <c r="I74" i="16"/>
  <c r="J83" i="16"/>
  <c r="I83" i="16"/>
  <c r="H91" i="16"/>
  <c r="K83" i="16"/>
  <c r="J100" i="16"/>
  <c r="I100" i="16"/>
  <c r="K100" i="16"/>
  <c r="J109" i="16"/>
  <c r="I109" i="16"/>
  <c r="K109" i="16"/>
  <c r="J117" i="16"/>
  <c r="I117" i="16"/>
  <c r="K117" i="16"/>
  <c r="J126" i="16"/>
  <c r="I126" i="16"/>
  <c r="J143" i="16"/>
  <c r="I143" i="16"/>
  <c r="K143" i="16"/>
  <c r="J152" i="16"/>
  <c r="I152" i="16"/>
  <c r="K152" i="16"/>
  <c r="I24" i="16"/>
  <c r="H23" i="16"/>
  <c r="J24" i="16"/>
  <c r="K24" i="16"/>
  <c r="I32" i="16"/>
  <c r="K32" i="16"/>
  <c r="J32" i="16"/>
  <c r="I41" i="16"/>
  <c r="H49" i="16"/>
  <c r="K41" i="16"/>
  <c r="J41" i="16"/>
  <c r="I58" i="16"/>
  <c r="K58" i="16"/>
  <c r="J58" i="16"/>
  <c r="I67" i="16"/>
  <c r="K67" i="16"/>
  <c r="J67" i="16"/>
  <c r="I75" i="16"/>
  <c r="K75" i="16"/>
  <c r="J75" i="16"/>
  <c r="I84" i="16"/>
  <c r="K84" i="16"/>
  <c r="J84" i="16"/>
  <c r="I101" i="16"/>
  <c r="K101" i="16"/>
  <c r="J101" i="16"/>
  <c r="I110" i="16"/>
  <c r="K110" i="16"/>
  <c r="J110" i="16"/>
  <c r="I118" i="16"/>
  <c r="K118" i="16"/>
  <c r="J118" i="16"/>
  <c r="I127" i="16"/>
  <c r="K127" i="16"/>
  <c r="J127" i="16"/>
  <c r="I136" i="16"/>
  <c r="H135" i="16"/>
  <c r="K136" i="16"/>
  <c r="J136" i="16"/>
  <c r="I144" i="16"/>
  <c r="K144" i="16"/>
  <c r="J144" i="16"/>
  <c r="H161" i="16"/>
  <c r="I153" i="16"/>
  <c r="K153" i="16"/>
  <c r="J153" i="16"/>
  <c r="K11" i="16"/>
  <c r="J11" i="16"/>
  <c r="I11" i="16"/>
  <c r="K15" i="16"/>
  <c r="J15" i="16"/>
  <c r="I15" i="16"/>
  <c r="K19" i="16"/>
  <c r="I19" i="16"/>
  <c r="J19" i="16"/>
  <c r="K25" i="16"/>
  <c r="J25" i="16"/>
  <c r="I25" i="16"/>
  <c r="K33" i="16"/>
  <c r="J33" i="16"/>
  <c r="I33" i="16"/>
  <c r="K42" i="16"/>
  <c r="J42" i="16"/>
  <c r="I42" i="16"/>
  <c r="K59" i="16"/>
  <c r="J59" i="16"/>
  <c r="I59" i="16"/>
  <c r="K68" i="16"/>
  <c r="J68" i="16"/>
  <c r="I68" i="16"/>
  <c r="K76" i="16"/>
  <c r="J76" i="16"/>
  <c r="I76" i="16"/>
  <c r="K85" i="16"/>
  <c r="J85" i="16"/>
  <c r="I85" i="16"/>
  <c r="H93" i="16"/>
  <c r="K94" i="16"/>
  <c r="J94" i="16"/>
  <c r="I94" i="16"/>
  <c r="K102" i="16"/>
  <c r="J102" i="16"/>
  <c r="I102" i="16"/>
  <c r="H119" i="16"/>
  <c r="K111" i="16"/>
  <c r="J111" i="16"/>
  <c r="I111" i="16"/>
  <c r="K128" i="16"/>
  <c r="J128" i="16"/>
  <c r="I128" i="16"/>
  <c r="K137" i="16"/>
  <c r="J137" i="16"/>
  <c r="I137" i="16"/>
  <c r="K145" i="16"/>
  <c r="J145" i="16"/>
  <c r="I145" i="16"/>
  <c r="K154" i="16"/>
  <c r="J154" i="16"/>
  <c r="I154" i="16"/>
  <c r="K160" i="16"/>
  <c r="I160" i="16"/>
  <c r="J160" i="16"/>
  <c r="K155" i="13"/>
  <c r="J155" i="13"/>
  <c r="I155" i="13"/>
  <c r="K121" i="13"/>
  <c r="J121" i="13"/>
  <c r="I121" i="13"/>
  <c r="K86" i="13"/>
  <c r="J86" i="13"/>
  <c r="I86" i="13"/>
  <c r="K60" i="13"/>
  <c r="J60" i="13"/>
  <c r="I60" i="13"/>
  <c r="K27" i="13"/>
  <c r="J27" i="13"/>
  <c r="I27" i="13"/>
  <c r="K25" i="13"/>
  <c r="J25" i="13"/>
  <c r="I25" i="13"/>
  <c r="S46" i="6"/>
  <c r="R46" i="6"/>
  <c r="Q46" i="6"/>
  <c r="K46" i="6"/>
  <c r="J46" i="6"/>
  <c r="I46" i="6"/>
  <c r="S38" i="6"/>
  <c r="R38" i="6"/>
  <c r="Q38" i="6"/>
  <c r="K38" i="6"/>
  <c r="J38" i="6"/>
  <c r="I38" i="6"/>
  <c r="S30" i="6"/>
  <c r="R30" i="6"/>
  <c r="Q30" i="6"/>
  <c r="K30" i="6"/>
  <c r="J30" i="6"/>
  <c r="I30" i="6"/>
  <c r="S22" i="6"/>
  <c r="R22" i="6"/>
  <c r="Q22" i="6"/>
  <c r="K22" i="6"/>
  <c r="J22" i="6"/>
  <c r="I22" i="6"/>
  <c r="S15" i="6"/>
  <c r="R15" i="6"/>
  <c r="Q15" i="6"/>
  <c r="K15" i="6"/>
  <c r="J15" i="6"/>
  <c r="I15" i="6"/>
  <c r="K47" i="5"/>
  <c r="J47" i="5"/>
  <c r="I47" i="5"/>
  <c r="M47" i="5"/>
  <c r="L47" i="5"/>
  <c r="K39" i="5"/>
  <c r="J39" i="5"/>
  <c r="I39" i="5"/>
  <c r="M39" i="5"/>
  <c r="L39" i="5"/>
  <c r="K31" i="5"/>
  <c r="J31" i="5"/>
  <c r="I31" i="5"/>
  <c r="M31" i="5"/>
  <c r="L31" i="5"/>
  <c r="K23" i="5"/>
  <c r="J23" i="5"/>
  <c r="I23" i="5"/>
  <c r="M23" i="5"/>
  <c r="L23" i="5"/>
  <c r="K12" i="5"/>
  <c r="J12" i="5"/>
  <c r="I12" i="5"/>
  <c r="M12" i="5"/>
  <c r="L12" i="5"/>
  <c r="K139" i="13"/>
  <c r="J139" i="13"/>
  <c r="I139" i="13"/>
  <c r="K70" i="13"/>
  <c r="J70" i="13"/>
  <c r="I70" i="13"/>
  <c r="K68" i="13"/>
  <c r="H76" i="13"/>
  <c r="J68" i="13"/>
  <c r="I68" i="13"/>
  <c r="W10" i="13"/>
  <c r="V10" i="13"/>
  <c r="U10" i="13"/>
  <c r="L282" i="8"/>
  <c r="L278" i="8"/>
  <c r="L275" i="8"/>
  <c r="L273" i="8"/>
  <c r="K271" i="8"/>
  <c r="L272" i="8" s="1"/>
  <c r="L260" i="8"/>
  <c r="L256" i="8"/>
  <c r="L253" i="8"/>
  <c r="L251" i="8"/>
  <c r="K249" i="8"/>
  <c r="L250" i="8" s="1"/>
  <c r="L284" i="8"/>
  <c r="L280" i="8"/>
  <c r="L276" i="8"/>
  <c r="L274" i="8"/>
  <c r="L262" i="8"/>
  <c r="L258" i="8"/>
  <c r="L254" i="8"/>
  <c r="L252" i="8"/>
  <c r="L279" i="8"/>
  <c r="L238" i="8"/>
  <c r="L234" i="8"/>
  <c r="L231" i="8"/>
  <c r="L229" i="8"/>
  <c r="K227" i="8"/>
  <c r="L228" i="8" s="1"/>
  <c r="L216" i="8"/>
  <c r="L212" i="8"/>
  <c r="L209" i="8"/>
  <c r="L207" i="8"/>
  <c r="K205" i="8"/>
  <c r="L206" i="8" s="1"/>
  <c r="L194" i="8"/>
  <c r="L190" i="8"/>
  <c r="L187" i="8"/>
  <c r="L185" i="8"/>
  <c r="K183" i="8"/>
  <c r="L184" i="8" s="1"/>
  <c r="L172" i="8"/>
  <c r="L168" i="8"/>
  <c r="L165" i="8"/>
  <c r="L163" i="8"/>
  <c r="K161" i="8"/>
  <c r="L162" i="8" s="1"/>
  <c r="L150" i="8"/>
  <c r="L146" i="8"/>
  <c r="L143" i="8"/>
  <c r="L141" i="8"/>
  <c r="K139" i="8"/>
  <c r="L140" i="8" s="1"/>
  <c r="L128" i="8"/>
  <c r="L124" i="8"/>
  <c r="L121" i="8"/>
  <c r="L119" i="8"/>
  <c r="K117" i="8"/>
  <c r="L118" i="8" s="1"/>
  <c r="L106" i="8"/>
  <c r="L102" i="8"/>
  <c r="L99" i="8"/>
  <c r="L97" i="8"/>
  <c r="K95" i="8"/>
  <c r="L96" i="8" s="1"/>
  <c r="L263" i="8"/>
  <c r="L241" i="8"/>
  <c r="L237" i="8"/>
  <c r="L233" i="8"/>
  <c r="L219" i="8"/>
  <c r="L215" i="8"/>
  <c r="L211" i="8"/>
  <c r="L197" i="8"/>
  <c r="L193" i="8"/>
  <c r="L189" i="8"/>
  <c r="L175" i="8"/>
  <c r="L171" i="8"/>
  <c r="L167" i="8"/>
  <c r="L153" i="8"/>
  <c r="L149" i="8"/>
  <c r="L145" i="8"/>
  <c r="L131" i="8"/>
  <c r="L127" i="8"/>
  <c r="L123" i="8"/>
  <c r="L109" i="8"/>
  <c r="L105" i="8"/>
  <c r="L101" i="8"/>
  <c r="L285" i="8"/>
  <c r="L255" i="8"/>
  <c r="L281" i="8"/>
  <c r="L257" i="8"/>
  <c r="L240" i="8"/>
  <c r="L236" i="8"/>
  <c r="L232" i="8"/>
  <c r="L230" i="8"/>
  <c r="L218" i="8"/>
  <c r="L214" i="8"/>
  <c r="L210" i="8"/>
  <c r="L208" i="8"/>
  <c r="L196" i="8"/>
  <c r="L192" i="8"/>
  <c r="L188" i="8"/>
  <c r="L186" i="8"/>
  <c r="L174" i="8"/>
  <c r="L170" i="8"/>
  <c r="L166" i="8"/>
  <c r="L164" i="8"/>
  <c r="L152" i="8"/>
  <c r="L148" i="8"/>
  <c r="L144" i="8"/>
  <c r="L142" i="8"/>
  <c r="L130" i="8"/>
  <c r="L126" i="8"/>
  <c r="L122" i="8"/>
  <c r="L120" i="8"/>
  <c r="L108" i="8"/>
  <c r="L104" i="8"/>
  <c r="L100" i="8"/>
  <c r="L98" i="8"/>
  <c r="L277" i="8"/>
  <c r="L259" i="8"/>
  <c r="K29" i="8"/>
  <c r="L30" i="8" s="1"/>
  <c r="I7" i="8"/>
  <c r="L239" i="8"/>
  <c r="L191" i="8"/>
  <c r="K73" i="8"/>
  <c r="L213" i="8"/>
  <c r="L261" i="8"/>
  <c r="L235" i="8"/>
  <c r="L107" i="8"/>
  <c r="L8" i="8"/>
  <c r="L283" i="8"/>
  <c r="L129" i="8"/>
  <c r="L151" i="8"/>
  <c r="L103" i="8"/>
  <c r="L173" i="8"/>
  <c r="L125" i="8"/>
  <c r="L169" i="8"/>
  <c r="L195" i="8"/>
  <c r="L147" i="8"/>
  <c r="K51" i="8"/>
  <c r="L217" i="8"/>
  <c r="S45" i="6"/>
  <c r="R45" i="6"/>
  <c r="Q45" i="6"/>
  <c r="K45" i="6"/>
  <c r="J45" i="6"/>
  <c r="I45" i="6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L50" i="5"/>
  <c r="K50" i="5"/>
  <c r="J50" i="5"/>
  <c r="I50" i="5"/>
  <c r="M50" i="5"/>
  <c r="L42" i="5"/>
  <c r="K42" i="5"/>
  <c r="J42" i="5"/>
  <c r="I42" i="5"/>
  <c r="M42" i="5"/>
  <c r="L34" i="5"/>
  <c r="K34" i="5"/>
  <c r="J34" i="5"/>
  <c r="I34" i="5"/>
  <c r="M34" i="5"/>
  <c r="L26" i="5"/>
  <c r="K26" i="5"/>
  <c r="J26" i="5"/>
  <c r="I26" i="5"/>
  <c r="M26" i="5"/>
  <c r="L18" i="5"/>
  <c r="K18" i="5"/>
  <c r="J18" i="5"/>
  <c r="I18" i="5"/>
  <c r="M18" i="5"/>
  <c r="L15" i="5"/>
  <c r="K15" i="5"/>
  <c r="J15" i="5"/>
  <c r="I15" i="5"/>
  <c r="M15" i="5"/>
  <c r="L7" i="5"/>
  <c r="K7" i="5"/>
  <c r="J7" i="5"/>
  <c r="I7" i="5"/>
  <c r="M7" i="5"/>
  <c r="K112" i="13"/>
  <c r="J112" i="13"/>
  <c r="I112" i="13"/>
  <c r="K78" i="13"/>
  <c r="J78" i="13"/>
  <c r="I78" i="13"/>
  <c r="K44" i="13"/>
  <c r="J44" i="13"/>
  <c r="I44" i="13"/>
  <c r="K42" i="13"/>
  <c r="J42" i="13"/>
  <c r="I42" i="13"/>
  <c r="K15" i="13"/>
  <c r="J15" i="13"/>
  <c r="I15" i="13"/>
  <c r="N54" i="8"/>
  <c r="N55" i="8"/>
  <c r="N53" i="8"/>
  <c r="N52" i="8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M45" i="5"/>
  <c r="L45" i="5"/>
  <c r="K45" i="5"/>
  <c r="J45" i="5"/>
  <c r="I45" i="5"/>
  <c r="M37" i="5"/>
  <c r="L37" i="5"/>
  <c r="K37" i="5"/>
  <c r="J37" i="5"/>
  <c r="I37" i="5"/>
  <c r="M29" i="5"/>
  <c r="L29" i="5"/>
  <c r="K29" i="5"/>
  <c r="J29" i="5"/>
  <c r="I29" i="5"/>
  <c r="M21" i="5"/>
  <c r="L21" i="5"/>
  <c r="K21" i="5"/>
  <c r="J21" i="5"/>
  <c r="I21" i="5"/>
  <c r="M10" i="5"/>
  <c r="L10" i="5"/>
  <c r="K10" i="5"/>
  <c r="J10" i="5"/>
  <c r="I10" i="5"/>
  <c r="W30" i="5"/>
  <c r="V30" i="5"/>
  <c r="U30" i="5"/>
  <c r="T30" i="5"/>
  <c r="S30" i="5"/>
  <c r="G196" i="3"/>
  <c r="H193" i="3"/>
  <c r="G188" i="3"/>
  <c r="J165" i="3"/>
  <c r="K165" i="3"/>
  <c r="L165" i="3"/>
  <c r="J164" i="3"/>
  <c r="L164" i="3"/>
  <c r="K164" i="3"/>
  <c r="J163" i="3"/>
  <c r="L163" i="3"/>
  <c r="K163" i="3"/>
  <c r="J162" i="3"/>
  <c r="L162" i="3"/>
  <c r="K162" i="3"/>
  <c r="J161" i="3"/>
  <c r="L161" i="3"/>
  <c r="K161" i="3"/>
  <c r="J160" i="3"/>
  <c r="L160" i="3"/>
  <c r="K160" i="3"/>
  <c r="L159" i="3"/>
  <c r="J159" i="3"/>
  <c r="K159" i="3"/>
  <c r="J158" i="3"/>
  <c r="L158" i="3"/>
  <c r="K158" i="3"/>
  <c r="L157" i="3"/>
  <c r="K157" i="3"/>
  <c r="J157" i="3"/>
  <c r="J156" i="3"/>
  <c r="L156" i="3"/>
  <c r="K156" i="3"/>
  <c r="J155" i="3"/>
  <c r="L155" i="3"/>
  <c r="K155" i="3"/>
  <c r="J154" i="3"/>
  <c r="L154" i="3"/>
  <c r="K154" i="3"/>
  <c r="L153" i="3"/>
  <c r="J153" i="3"/>
  <c r="K153" i="3"/>
  <c r="K174" i="3"/>
  <c r="J174" i="3"/>
  <c r="L174" i="3"/>
  <c r="K175" i="3"/>
  <c r="J175" i="3"/>
  <c r="I186" i="3"/>
  <c r="L175" i="3"/>
  <c r="K176" i="3"/>
  <c r="J176" i="3"/>
  <c r="I187" i="3"/>
  <c r="L176" i="3"/>
  <c r="K177" i="3"/>
  <c r="J177" i="3"/>
  <c r="I188" i="3"/>
  <c r="L177" i="3"/>
  <c r="I189" i="3"/>
  <c r="K178" i="3"/>
  <c r="J178" i="3"/>
  <c r="L178" i="3"/>
  <c r="I190" i="3"/>
  <c r="K179" i="3"/>
  <c r="J179" i="3"/>
  <c r="L179" i="3"/>
  <c r="K180" i="3"/>
  <c r="J180" i="3"/>
  <c r="L180" i="3"/>
  <c r="I191" i="3"/>
  <c r="I192" i="3"/>
  <c r="K181" i="3"/>
  <c r="J181" i="3"/>
  <c r="L181" i="3"/>
  <c r="K182" i="3"/>
  <c r="I193" i="3"/>
  <c r="J182" i="3"/>
  <c r="L182" i="3"/>
  <c r="K183" i="3"/>
  <c r="J183" i="3"/>
  <c r="I194" i="3"/>
  <c r="L183" i="3"/>
  <c r="K184" i="3"/>
  <c r="J184" i="3"/>
  <c r="L184" i="3"/>
  <c r="I195" i="3"/>
  <c r="K185" i="3"/>
  <c r="J185" i="3"/>
  <c r="I196" i="3"/>
  <c r="L185" i="3"/>
  <c r="L208" i="3"/>
  <c r="K208" i="3"/>
  <c r="J208" i="3"/>
  <c r="L209" i="3"/>
  <c r="K209" i="3"/>
  <c r="J209" i="3"/>
  <c r="L210" i="3"/>
  <c r="K210" i="3"/>
  <c r="J210" i="3"/>
  <c r="L211" i="3"/>
  <c r="K211" i="3"/>
  <c r="J211" i="3"/>
  <c r="L212" i="3"/>
  <c r="K212" i="3"/>
  <c r="J212" i="3"/>
  <c r="L213" i="3"/>
  <c r="K213" i="3"/>
  <c r="J213" i="3"/>
  <c r="L214" i="3"/>
  <c r="K214" i="3"/>
  <c r="J214" i="3"/>
  <c r="L215" i="3"/>
  <c r="K215" i="3"/>
  <c r="J215" i="3"/>
  <c r="L216" i="3"/>
  <c r="K216" i="3"/>
  <c r="J216" i="3"/>
  <c r="L217" i="3"/>
  <c r="K217" i="3"/>
  <c r="J217" i="3"/>
  <c r="L218" i="3"/>
  <c r="K218" i="3"/>
  <c r="J218" i="3"/>
  <c r="J144" i="3"/>
  <c r="L144" i="3"/>
  <c r="K144" i="3"/>
  <c r="L143" i="3"/>
  <c r="J143" i="3"/>
  <c r="K143" i="3"/>
  <c r="J142" i="3"/>
  <c r="L142" i="3"/>
  <c r="K142" i="3"/>
  <c r="J141" i="3"/>
  <c r="L141" i="3"/>
  <c r="K141" i="3"/>
  <c r="J140" i="3"/>
  <c r="L140" i="3"/>
  <c r="K140" i="3"/>
  <c r="L139" i="3"/>
  <c r="K139" i="3"/>
  <c r="J139" i="3"/>
  <c r="J138" i="3"/>
  <c r="L138" i="3"/>
  <c r="K138" i="3"/>
  <c r="L137" i="3"/>
  <c r="J137" i="3"/>
  <c r="K137" i="3"/>
  <c r="J136" i="3"/>
  <c r="L136" i="3"/>
  <c r="K136" i="3"/>
  <c r="L135" i="3"/>
  <c r="K135" i="3"/>
  <c r="J135" i="3"/>
  <c r="J52" i="3"/>
  <c r="K52" i="3"/>
  <c r="J44" i="3"/>
  <c r="K44" i="3"/>
  <c r="S18" i="6"/>
  <c r="R18" i="6"/>
  <c r="Q18" i="6"/>
  <c r="W33" i="5"/>
  <c r="V33" i="5"/>
  <c r="U33" i="5"/>
  <c r="T33" i="5"/>
  <c r="S33" i="5"/>
  <c r="G193" i="3"/>
  <c r="H190" i="3"/>
  <c r="J166" i="3"/>
  <c r="K166" i="3"/>
  <c r="L166" i="3"/>
  <c r="J61" i="3"/>
  <c r="K61" i="3"/>
  <c r="J53" i="3"/>
  <c r="K53" i="3"/>
  <c r="J45" i="3"/>
  <c r="K45" i="3"/>
  <c r="H68" i="2"/>
  <c r="H67" i="2"/>
  <c r="W22" i="5"/>
  <c r="V22" i="5"/>
  <c r="U22" i="5"/>
  <c r="T22" i="5"/>
  <c r="S22" i="5"/>
  <c r="G190" i="3"/>
  <c r="K112" i="3"/>
  <c r="L112" i="3"/>
  <c r="J112" i="3"/>
  <c r="I123" i="3"/>
  <c r="K111" i="3"/>
  <c r="J111" i="3"/>
  <c r="L111" i="3"/>
  <c r="I122" i="3"/>
  <c r="K110" i="3"/>
  <c r="J110" i="3"/>
  <c r="I121" i="3"/>
  <c r="L110" i="3"/>
  <c r="K109" i="3"/>
  <c r="I120" i="3"/>
  <c r="J109" i="3"/>
  <c r="L109" i="3"/>
  <c r="I119" i="3"/>
  <c r="K108" i="3"/>
  <c r="J108" i="3"/>
  <c r="L108" i="3"/>
  <c r="K107" i="3"/>
  <c r="J107" i="3"/>
  <c r="I118" i="3"/>
  <c r="L107" i="3"/>
  <c r="K106" i="3"/>
  <c r="J106" i="3"/>
  <c r="I117" i="3"/>
  <c r="L106" i="3"/>
  <c r="K105" i="3"/>
  <c r="L105" i="3"/>
  <c r="J105" i="3"/>
  <c r="I116" i="3"/>
  <c r="K104" i="3"/>
  <c r="J104" i="3"/>
  <c r="L104" i="3"/>
  <c r="I115" i="3"/>
  <c r="K103" i="3"/>
  <c r="J103" i="3"/>
  <c r="L103" i="3"/>
  <c r="I114" i="3"/>
  <c r="K102" i="3"/>
  <c r="J102" i="3"/>
  <c r="I113" i="3"/>
  <c r="L102" i="3"/>
  <c r="K101" i="3"/>
  <c r="J101" i="3"/>
  <c r="L101" i="3"/>
  <c r="K100" i="3"/>
  <c r="J100" i="3"/>
  <c r="L100" i="3"/>
  <c r="K99" i="3"/>
  <c r="L99" i="3"/>
  <c r="J99" i="3"/>
  <c r="K98" i="3"/>
  <c r="J98" i="3"/>
  <c r="L98" i="3"/>
  <c r="K97" i="3"/>
  <c r="J97" i="3"/>
  <c r="L97" i="3"/>
  <c r="K96" i="3"/>
  <c r="J96" i="3"/>
  <c r="L96" i="3"/>
  <c r="K95" i="3"/>
  <c r="J95" i="3"/>
  <c r="L95" i="3"/>
  <c r="K94" i="3"/>
  <c r="L94" i="3"/>
  <c r="J94" i="3"/>
  <c r="K93" i="3"/>
  <c r="J93" i="3"/>
  <c r="L93" i="3"/>
  <c r="K92" i="3"/>
  <c r="J92" i="3"/>
  <c r="L92" i="3"/>
  <c r="K91" i="3"/>
  <c r="J91" i="3"/>
  <c r="L91" i="3"/>
  <c r="K90" i="3"/>
  <c r="J90" i="3"/>
  <c r="L90" i="3"/>
  <c r="K89" i="3"/>
  <c r="L89" i="3"/>
  <c r="J89" i="3"/>
  <c r="K88" i="3"/>
  <c r="J88" i="3"/>
  <c r="L88" i="3"/>
  <c r="K87" i="3"/>
  <c r="J87" i="3"/>
  <c r="L87" i="3"/>
  <c r="K86" i="3"/>
  <c r="J86" i="3"/>
  <c r="L86" i="3"/>
  <c r="K85" i="3"/>
  <c r="J85" i="3"/>
  <c r="L85" i="3"/>
  <c r="K84" i="3"/>
  <c r="J84" i="3"/>
  <c r="L84" i="3"/>
  <c r="K83" i="3"/>
  <c r="L83" i="3"/>
  <c r="J83" i="3"/>
  <c r="K82" i="3"/>
  <c r="J82" i="3"/>
  <c r="L82" i="3"/>
  <c r="K81" i="3"/>
  <c r="J81" i="3"/>
  <c r="L81" i="3"/>
  <c r="K80" i="3"/>
  <c r="J80" i="3"/>
  <c r="L80" i="3"/>
  <c r="K72" i="3"/>
  <c r="J72" i="3"/>
  <c r="L72" i="3"/>
  <c r="K71" i="3"/>
  <c r="L71" i="3"/>
  <c r="J71" i="3"/>
  <c r="K70" i="3"/>
  <c r="J70" i="3"/>
  <c r="L70" i="3"/>
  <c r="K69" i="3"/>
  <c r="J69" i="3"/>
  <c r="L69" i="3"/>
  <c r="K68" i="3"/>
  <c r="J68" i="3"/>
  <c r="L68" i="3"/>
  <c r="K67" i="3"/>
  <c r="J67" i="3"/>
  <c r="L67" i="3"/>
  <c r="K66" i="3"/>
  <c r="L66" i="3"/>
  <c r="J66" i="3"/>
  <c r="K65" i="3"/>
  <c r="J65" i="3"/>
  <c r="L65" i="3"/>
  <c r="K64" i="3"/>
  <c r="J64" i="3"/>
  <c r="L64" i="3"/>
  <c r="K63" i="3"/>
  <c r="J63" i="3"/>
  <c r="L63" i="3"/>
  <c r="K62" i="3"/>
  <c r="L62" i="3"/>
  <c r="J62" i="3"/>
  <c r="G68" i="2"/>
  <c r="G67" i="2"/>
  <c r="W41" i="5"/>
  <c r="V41" i="5"/>
  <c r="U41" i="5"/>
  <c r="T41" i="5"/>
  <c r="S41" i="5"/>
  <c r="W25" i="5"/>
  <c r="V25" i="5"/>
  <c r="U25" i="5"/>
  <c r="T25" i="5"/>
  <c r="S25" i="5"/>
  <c r="G187" i="3"/>
  <c r="F186" i="3"/>
  <c r="F187" i="3"/>
  <c r="F188" i="3"/>
  <c r="F189" i="3"/>
  <c r="F190" i="3"/>
  <c r="F191" i="3"/>
  <c r="F192" i="3"/>
  <c r="F193" i="3"/>
  <c r="F194" i="3"/>
  <c r="F195" i="3"/>
  <c r="F196" i="3"/>
  <c r="H123" i="3"/>
  <c r="H122" i="3"/>
  <c r="H121" i="3"/>
  <c r="H120" i="3"/>
  <c r="H119" i="3"/>
  <c r="H118" i="3"/>
  <c r="H117" i="3"/>
  <c r="H116" i="3"/>
  <c r="H115" i="3"/>
  <c r="H114" i="3"/>
  <c r="H113" i="3"/>
  <c r="S19" i="6"/>
  <c r="R19" i="6"/>
  <c r="Q19" i="6"/>
  <c r="W46" i="5"/>
  <c r="V46" i="5"/>
  <c r="U46" i="5"/>
  <c r="T46" i="5"/>
  <c r="S46" i="5"/>
  <c r="W11" i="5"/>
  <c r="V11" i="5"/>
  <c r="U11" i="5"/>
  <c r="T11" i="5"/>
  <c r="S11" i="5"/>
  <c r="G192" i="3"/>
  <c r="E186" i="3"/>
  <c r="E187" i="3"/>
  <c r="E188" i="3"/>
  <c r="E189" i="3"/>
  <c r="E190" i="3"/>
  <c r="E191" i="3"/>
  <c r="E192" i="3"/>
  <c r="E193" i="3"/>
  <c r="E194" i="3"/>
  <c r="E195" i="3"/>
  <c r="E196" i="3"/>
  <c r="G123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J48" i="3"/>
  <c r="K48" i="3"/>
  <c r="K40" i="3"/>
  <c r="J40" i="3"/>
  <c r="L39" i="3"/>
  <c r="J39" i="3"/>
  <c r="K39" i="3"/>
  <c r="L38" i="3"/>
  <c r="K38" i="3"/>
  <c r="J38" i="3"/>
  <c r="L37" i="3"/>
  <c r="K37" i="3"/>
  <c r="J37" i="3"/>
  <c r="L36" i="3"/>
  <c r="K36" i="3"/>
  <c r="J36" i="3"/>
  <c r="L35" i="3"/>
  <c r="J35" i="3"/>
  <c r="K35" i="3"/>
  <c r="L34" i="3"/>
  <c r="K34" i="3"/>
  <c r="J34" i="3"/>
  <c r="L33" i="3"/>
  <c r="K33" i="3"/>
  <c r="J33" i="3"/>
  <c r="L32" i="3"/>
  <c r="J32" i="3"/>
  <c r="K32" i="3"/>
  <c r="L31" i="3"/>
  <c r="K31" i="3"/>
  <c r="J31" i="3"/>
  <c r="L30" i="3"/>
  <c r="J30" i="3"/>
  <c r="K30" i="3"/>
  <c r="L29" i="3"/>
  <c r="K29" i="3"/>
  <c r="J29" i="3"/>
  <c r="L28" i="3"/>
  <c r="K28" i="3"/>
  <c r="J28" i="3"/>
  <c r="L27" i="3"/>
  <c r="J27" i="3"/>
  <c r="K27" i="3"/>
  <c r="L26" i="3"/>
  <c r="K26" i="3"/>
  <c r="J26" i="3"/>
  <c r="L25" i="3"/>
  <c r="J25" i="3"/>
  <c r="K25" i="3"/>
  <c r="L24" i="3"/>
  <c r="K24" i="3"/>
  <c r="J24" i="3"/>
  <c r="L23" i="3"/>
  <c r="J23" i="3"/>
  <c r="K23" i="3"/>
  <c r="L22" i="3"/>
  <c r="J22" i="3"/>
  <c r="K22" i="3"/>
  <c r="L21" i="3"/>
  <c r="K21" i="3"/>
  <c r="J21" i="3"/>
  <c r="L20" i="3"/>
  <c r="K20" i="3"/>
  <c r="J20" i="3"/>
  <c r="L19" i="3"/>
  <c r="J19" i="3"/>
  <c r="K19" i="3"/>
  <c r="L18" i="3"/>
  <c r="K18" i="3"/>
  <c r="J18" i="3"/>
  <c r="L17" i="3"/>
  <c r="K17" i="3"/>
  <c r="J17" i="3"/>
  <c r="L16" i="3"/>
  <c r="J16" i="3"/>
  <c r="K16" i="3"/>
  <c r="L15" i="3"/>
  <c r="K15" i="3"/>
  <c r="J15" i="3"/>
  <c r="L14" i="3"/>
  <c r="K14" i="3"/>
  <c r="J14" i="3"/>
  <c r="J13" i="3"/>
  <c r="L13" i="3"/>
  <c r="K13" i="3"/>
  <c r="L12" i="3"/>
  <c r="J12" i="3"/>
  <c r="K12" i="3"/>
  <c r="L11" i="3"/>
  <c r="K11" i="3"/>
  <c r="J11" i="3"/>
  <c r="L10" i="3"/>
  <c r="J10" i="3"/>
  <c r="K10" i="3"/>
  <c r="L9" i="3"/>
  <c r="K9" i="3"/>
  <c r="J9" i="3"/>
  <c r="L8" i="3"/>
  <c r="K8" i="3"/>
  <c r="J8" i="3"/>
  <c r="L7" i="3"/>
  <c r="K7" i="3"/>
  <c r="J7" i="3"/>
  <c r="W49" i="5"/>
  <c r="V49" i="5"/>
  <c r="U49" i="5"/>
  <c r="T49" i="5"/>
  <c r="S49" i="5"/>
  <c r="M19" i="5"/>
  <c r="L19" i="5"/>
  <c r="K19" i="5"/>
  <c r="J19" i="5"/>
  <c r="I19" i="5"/>
  <c r="W17" i="5"/>
  <c r="V17" i="5"/>
  <c r="U17" i="5"/>
  <c r="T17" i="5"/>
  <c r="S17" i="5"/>
  <c r="W14" i="5"/>
  <c r="V14" i="5"/>
  <c r="U14" i="5"/>
  <c r="T14" i="5"/>
  <c r="S14" i="5"/>
  <c r="H194" i="3"/>
  <c r="G189" i="3"/>
  <c r="H186" i="3"/>
  <c r="K173" i="3"/>
  <c r="J173" i="3"/>
  <c r="L173" i="3"/>
  <c r="K169" i="3"/>
  <c r="J169" i="3"/>
  <c r="L169" i="3"/>
  <c r="F122" i="3"/>
  <c r="F121" i="3"/>
  <c r="F120" i="3"/>
  <c r="F119" i="3"/>
  <c r="F118" i="3"/>
  <c r="F117" i="3"/>
  <c r="F116" i="3"/>
  <c r="F115" i="3"/>
  <c r="F114" i="3"/>
  <c r="F113" i="3"/>
  <c r="K57" i="3"/>
  <c r="J57" i="3"/>
  <c r="K49" i="3"/>
  <c r="J49" i="3"/>
  <c r="K41" i="3"/>
  <c r="J41" i="3"/>
  <c r="H43" i="2"/>
  <c r="H42" i="2"/>
  <c r="W8" i="5"/>
  <c r="V8" i="5"/>
  <c r="U8" i="5"/>
  <c r="T8" i="5"/>
  <c r="S8" i="5"/>
  <c r="W16" i="5"/>
  <c r="V16" i="5"/>
  <c r="U16" i="5"/>
  <c r="T16" i="5"/>
  <c r="S16" i="5"/>
  <c r="W19" i="5"/>
  <c r="V19" i="5"/>
  <c r="U19" i="5"/>
  <c r="T19" i="5"/>
  <c r="S19" i="5"/>
  <c r="W27" i="5"/>
  <c r="V27" i="5"/>
  <c r="U27" i="5"/>
  <c r="T27" i="5"/>
  <c r="S27" i="5"/>
  <c r="W35" i="5"/>
  <c r="V35" i="5"/>
  <c r="U35" i="5"/>
  <c r="T35" i="5"/>
  <c r="S35" i="5"/>
  <c r="W43" i="5"/>
  <c r="V43" i="5"/>
  <c r="U43" i="5"/>
  <c r="T43" i="5"/>
  <c r="S43" i="5"/>
  <c r="W51" i="5"/>
  <c r="V51" i="5"/>
  <c r="U51" i="5"/>
  <c r="T51" i="5"/>
  <c r="S51" i="5"/>
  <c r="V13" i="5"/>
  <c r="U13" i="5"/>
  <c r="T13" i="5"/>
  <c r="S13" i="5"/>
  <c r="W13" i="5"/>
  <c r="V24" i="5"/>
  <c r="U24" i="5"/>
  <c r="T24" i="5"/>
  <c r="S24" i="5"/>
  <c r="W24" i="5"/>
  <c r="V32" i="5"/>
  <c r="U32" i="5"/>
  <c r="T32" i="5"/>
  <c r="S32" i="5"/>
  <c r="W32" i="5"/>
  <c r="V40" i="5"/>
  <c r="U40" i="5"/>
  <c r="T40" i="5"/>
  <c r="S40" i="5"/>
  <c r="W40" i="5"/>
  <c r="V48" i="5"/>
  <c r="U48" i="5"/>
  <c r="T48" i="5"/>
  <c r="S48" i="5"/>
  <c r="W48" i="5"/>
  <c r="U10" i="5"/>
  <c r="T10" i="5"/>
  <c r="S10" i="5"/>
  <c r="W10" i="5"/>
  <c r="V10" i="5"/>
  <c r="U21" i="5"/>
  <c r="T21" i="5"/>
  <c r="S21" i="5"/>
  <c r="V21" i="5"/>
  <c r="W21" i="5"/>
  <c r="U29" i="5"/>
  <c r="T29" i="5"/>
  <c r="S29" i="5"/>
  <c r="W29" i="5"/>
  <c r="V29" i="5"/>
  <c r="U37" i="5"/>
  <c r="T37" i="5"/>
  <c r="S37" i="5"/>
  <c r="W37" i="5"/>
  <c r="V37" i="5"/>
  <c r="U45" i="5"/>
  <c r="T45" i="5"/>
  <c r="S45" i="5"/>
  <c r="W45" i="5"/>
  <c r="V45" i="5"/>
  <c r="T7" i="5"/>
  <c r="S7" i="5"/>
  <c r="W7" i="5"/>
  <c r="V7" i="5"/>
  <c r="U7" i="5"/>
  <c r="T15" i="5"/>
  <c r="S15" i="5"/>
  <c r="W15" i="5"/>
  <c r="U15" i="5"/>
  <c r="V15" i="5"/>
  <c r="T18" i="5"/>
  <c r="S18" i="5"/>
  <c r="W18" i="5"/>
  <c r="U18" i="5"/>
  <c r="V18" i="5"/>
  <c r="T26" i="5"/>
  <c r="S26" i="5"/>
  <c r="W26" i="5"/>
  <c r="V26" i="5"/>
  <c r="U26" i="5"/>
  <c r="T34" i="5"/>
  <c r="S34" i="5"/>
  <c r="W34" i="5"/>
  <c r="V34" i="5"/>
  <c r="U34" i="5"/>
  <c r="T42" i="5"/>
  <c r="S42" i="5"/>
  <c r="W42" i="5"/>
  <c r="V42" i="5"/>
  <c r="U42" i="5"/>
  <c r="T50" i="5"/>
  <c r="S50" i="5"/>
  <c r="W50" i="5"/>
  <c r="U50" i="5"/>
  <c r="V50" i="5"/>
  <c r="S12" i="5"/>
  <c r="W12" i="5"/>
  <c r="V12" i="5"/>
  <c r="T12" i="5"/>
  <c r="U12" i="5"/>
  <c r="S23" i="5"/>
  <c r="W23" i="5"/>
  <c r="V23" i="5"/>
  <c r="U23" i="5"/>
  <c r="T23" i="5"/>
  <c r="S31" i="5"/>
  <c r="W31" i="5"/>
  <c r="V31" i="5"/>
  <c r="U31" i="5"/>
  <c r="T31" i="5"/>
  <c r="S39" i="5"/>
  <c r="W39" i="5"/>
  <c r="V39" i="5"/>
  <c r="U39" i="5"/>
  <c r="T39" i="5"/>
  <c r="S47" i="5"/>
  <c r="W47" i="5"/>
  <c r="V47" i="5"/>
  <c r="T47" i="5"/>
  <c r="U47" i="5"/>
  <c r="W9" i="5"/>
  <c r="V9" i="5"/>
  <c r="U9" i="5"/>
  <c r="S9" i="5"/>
  <c r="T9" i="5"/>
  <c r="W20" i="5"/>
  <c r="V20" i="5"/>
  <c r="U20" i="5"/>
  <c r="T20" i="5"/>
  <c r="S20" i="5"/>
  <c r="W28" i="5"/>
  <c r="V28" i="5"/>
  <c r="U28" i="5"/>
  <c r="T28" i="5"/>
  <c r="S28" i="5"/>
  <c r="W36" i="5"/>
  <c r="V36" i="5"/>
  <c r="U36" i="5"/>
  <c r="T36" i="5"/>
  <c r="S36" i="5"/>
  <c r="W44" i="5"/>
  <c r="V44" i="5"/>
  <c r="U44" i="5"/>
  <c r="S44" i="5"/>
  <c r="T44" i="5"/>
  <c r="W52" i="5"/>
  <c r="V52" i="5"/>
  <c r="U52" i="5"/>
  <c r="T52" i="5"/>
  <c r="S52" i="5"/>
  <c r="G194" i="3"/>
  <c r="H191" i="3"/>
  <c r="G186" i="3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G43" i="2"/>
  <c r="G42" i="2"/>
  <c r="J16" i="43"/>
  <c r="I16" i="43"/>
  <c r="H16" i="43"/>
  <c r="R16" i="43"/>
  <c r="Q16" i="43"/>
  <c r="T16" i="43"/>
  <c r="S16" i="43"/>
  <c r="P16" i="43"/>
  <c r="N16" i="42"/>
  <c r="M16" i="42"/>
  <c r="L16" i="42"/>
  <c r="N16" i="43"/>
  <c r="M16" i="43"/>
  <c r="L16" i="43"/>
  <c r="Q16" i="42"/>
  <c r="P16" i="42"/>
  <c r="T16" i="42"/>
  <c r="S16" i="42"/>
  <c r="R16" i="42"/>
  <c r="M11" i="37"/>
  <c r="K11" i="37"/>
  <c r="L11" i="37"/>
  <c r="S16" i="41"/>
  <c r="R16" i="41"/>
  <c r="Q16" i="41"/>
  <c r="T16" i="41"/>
  <c r="P16" i="41"/>
  <c r="S11" i="37"/>
  <c r="R11" i="37"/>
  <c r="Q11" i="37"/>
  <c r="T11" i="37"/>
  <c r="O11" i="37"/>
  <c r="P11" i="37"/>
  <c r="I11" i="37"/>
  <c r="H11" i="37"/>
  <c r="G11" i="37"/>
  <c r="I146" i="41"/>
  <c r="H146" i="41"/>
  <c r="K146" i="41" s="1"/>
  <c r="G146" i="41"/>
  <c r="I16" i="42"/>
  <c r="J16" i="42"/>
  <c r="H16" i="42"/>
  <c r="J16" i="41"/>
  <c r="I16" i="41"/>
  <c r="H16" i="41"/>
  <c r="O129" i="37"/>
  <c r="N129" i="37"/>
  <c r="L129" i="37"/>
  <c r="K129" i="37"/>
  <c r="M129" i="37"/>
  <c r="J34" i="28"/>
  <c r="I34" i="28"/>
  <c r="M34" i="28"/>
  <c r="L34" i="28"/>
  <c r="K34" i="28"/>
  <c r="K48" i="27"/>
  <c r="J48" i="27"/>
  <c r="I48" i="27"/>
  <c r="M132" i="28"/>
  <c r="L132" i="28"/>
  <c r="J132" i="28"/>
  <c r="K132" i="28"/>
  <c r="I132" i="28"/>
  <c r="K20" i="27"/>
  <c r="J20" i="27"/>
  <c r="I20" i="27"/>
  <c r="K132" i="27"/>
  <c r="I132" i="27"/>
  <c r="J132" i="27"/>
  <c r="H162" i="21"/>
  <c r="I162" i="21"/>
  <c r="I92" i="21"/>
  <c r="H92" i="21"/>
  <c r="I22" i="21"/>
  <c r="H22" i="21"/>
  <c r="I134" i="21"/>
  <c r="H134" i="21"/>
  <c r="I64" i="21"/>
  <c r="H64" i="21"/>
  <c r="R22" i="18"/>
  <c r="Q22" i="18"/>
  <c r="J22" i="18"/>
  <c r="I22" i="18"/>
  <c r="X21" i="19"/>
  <c r="Y76" i="18"/>
  <c r="X76" i="18"/>
  <c r="Y50" i="18"/>
  <c r="X50" i="18"/>
  <c r="I49" i="19"/>
  <c r="H49" i="19"/>
  <c r="J49" i="19"/>
  <c r="I23" i="19"/>
  <c r="H23" i="19"/>
  <c r="J23" i="19"/>
  <c r="I9" i="19"/>
  <c r="H9" i="19"/>
  <c r="J9" i="19"/>
  <c r="R36" i="18"/>
  <c r="Q36" i="18"/>
  <c r="J36" i="18"/>
  <c r="I36" i="18"/>
  <c r="R106" i="18"/>
  <c r="Q106" i="18"/>
  <c r="J106" i="18"/>
  <c r="I106" i="18"/>
  <c r="P9" i="19"/>
  <c r="R9" i="19"/>
  <c r="J64" i="18"/>
  <c r="I64" i="18"/>
  <c r="R8" i="18"/>
  <c r="Q8" i="18"/>
  <c r="K147" i="17"/>
  <c r="J147" i="17"/>
  <c r="I147" i="17"/>
  <c r="K135" i="17"/>
  <c r="J135" i="17"/>
  <c r="I135" i="17"/>
  <c r="K133" i="17"/>
  <c r="I133" i="17"/>
  <c r="J133" i="17"/>
  <c r="K37" i="17"/>
  <c r="J37" i="17"/>
  <c r="I37" i="17"/>
  <c r="Y36" i="18"/>
  <c r="X36" i="18"/>
  <c r="J34" i="18"/>
  <c r="I34" i="18"/>
  <c r="J20" i="18"/>
  <c r="I20" i="18"/>
  <c r="K161" i="17"/>
  <c r="J161" i="17"/>
  <c r="I161" i="17"/>
  <c r="K35" i="17"/>
  <c r="J35" i="17"/>
  <c r="I35" i="17"/>
  <c r="K23" i="17"/>
  <c r="J23" i="17"/>
  <c r="I23" i="17"/>
  <c r="I21" i="19"/>
  <c r="H21" i="19"/>
  <c r="J21" i="19"/>
  <c r="Y106" i="18"/>
  <c r="X106" i="18"/>
  <c r="K121" i="17"/>
  <c r="J121" i="17"/>
  <c r="I121" i="17"/>
  <c r="J107" i="17"/>
  <c r="K107" i="17"/>
  <c r="I107" i="17"/>
  <c r="J163" i="14"/>
  <c r="I163" i="14"/>
  <c r="J149" i="14"/>
  <c r="I149" i="14"/>
  <c r="J8" i="18"/>
  <c r="I8" i="18"/>
  <c r="K105" i="17"/>
  <c r="J105" i="17"/>
  <c r="I105" i="17"/>
  <c r="R146" i="18"/>
  <c r="Q146" i="18"/>
  <c r="R118" i="18"/>
  <c r="Q118" i="18"/>
  <c r="Y20" i="18"/>
  <c r="X20" i="18"/>
  <c r="J21" i="17"/>
  <c r="K21" i="17"/>
  <c r="I21" i="17"/>
  <c r="R90" i="18"/>
  <c r="Q90" i="18"/>
  <c r="Y62" i="18"/>
  <c r="X62" i="18"/>
  <c r="K79" i="17"/>
  <c r="J79" i="17"/>
  <c r="I79" i="17"/>
  <c r="J90" i="18"/>
  <c r="I90" i="18"/>
  <c r="R64" i="18"/>
  <c r="Q64" i="18"/>
  <c r="R34" i="18"/>
  <c r="Q34" i="18"/>
  <c r="R20" i="18"/>
  <c r="Q20" i="18"/>
  <c r="J63" i="17"/>
  <c r="I63" i="17"/>
  <c r="K63" i="17"/>
  <c r="W21" i="17"/>
  <c r="U21" i="17"/>
  <c r="V21" i="17"/>
  <c r="J49" i="17"/>
  <c r="I49" i="17"/>
  <c r="K49" i="17"/>
  <c r="J135" i="14"/>
  <c r="I135" i="14"/>
  <c r="J79" i="14"/>
  <c r="I79" i="14"/>
  <c r="K149" i="17"/>
  <c r="J149" i="17"/>
  <c r="I149" i="17"/>
  <c r="M77" i="15"/>
  <c r="L77" i="15"/>
  <c r="J77" i="15"/>
  <c r="I77" i="15"/>
  <c r="K77" i="15"/>
  <c r="K35" i="15"/>
  <c r="J35" i="15"/>
  <c r="I35" i="15"/>
  <c r="L35" i="15"/>
  <c r="M35" i="15"/>
  <c r="J93" i="14"/>
  <c r="I93" i="14"/>
  <c r="J23" i="14"/>
  <c r="I23" i="14"/>
  <c r="M91" i="15"/>
  <c r="K91" i="15"/>
  <c r="J91" i="15"/>
  <c r="L91" i="15"/>
  <c r="I91" i="15"/>
  <c r="J107" i="14"/>
  <c r="I107" i="14"/>
  <c r="J37" i="14"/>
  <c r="I37" i="14"/>
  <c r="K147" i="15"/>
  <c r="J147" i="15"/>
  <c r="I147" i="15"/>
  <c r="M147" i="15"/>
  <c r="L147" i="15"/>
  <c r="J121" i="14"/>
  <c r="I121" i="14"/>
  <c r="K21" i="15"/>
  <c r="J21" i="15"/>
  <c r="I21" i="15"/>
  <c r="M21" i="15"/>
  <c r="L21" i="15"/>
  <c r="J51" i="14"/>
  <c r="I51" i="14"/>
  <c r="J65" i="14"/>
  <c r="I65" i="14"/>
  <c r="K104" i="13"/>
  <c r="J104" i="13"/>
  <c r="I104" i="13"/>
  <c r="L53" i="12"/>
  <c r="K53" i="12"/>
  <c r="J53" i="12"/>
  <c r="I53" i="12"/>
  <c r="H57" i="12"/>
  <c r="L55" i="12"/>
  <c r="K55" i="12"/>
  <c r="J55" i="12"/>
  <c r="I55" i="12"/>
  <c r="L71" i="2"/>
  <c r="K71" i="2"/>
  <c r="J71" i="2"/>
  <c r="K68" i="2"/>
  <c r="J68" i="2"/>
  <c r="L68" i="2"/>
  <c r="K70" i="2"/>
  <c r="J70" i="2"/>
  <c r="J67" i="2"/>
  <c r="K67" i="2"/>
  <c r="K69" i="2"/>
  <c r="J69" i="2"/>
  <c r="K18" i="2"/>
  <c r="J18" i="2"/>
  <c r="J17" i="2"/>
  <c r="K17" i="2"/>
  <c r="K146" i="13"/>
  <c r="J146" i="13"/>
  <c r="I146" i="13"/>
  <c r="K43" i="2"/>
  <c r="J43" i="2"/>
  <c r="J46" i="2"/>
  <c r="K46" i="2"/>
  <c r="K42" i="2"/>
  <c r="J42" i="2"/>
  <c r="J45" i="2"/>
  <c r="K45" i="2"/>
  <c r="K44" i="2"/>
  <c r="J44" i="2"/>
  <c r="K34" i="13"/>
  <c r="J34" i="13"/>
  <c r="I34" i="13"/>
  <c r="K56" i="16" l="1"/>
  <c r="K150" i="16"/>
  <c r="K72" i="16"/>
  <c r="K157" i="16"/>
  <c r="K97" i="16"/>
  <c r="K54" i="16"/>
  <c r="K159" i="16"/>
  <c r="K139" i="16"/>
  <c r="K96" i="16"/>
  <c r="K146" i="16"/>
  <c r="K103" i="16"/>
  <c r="Z10" i="19"/>
  <c r="K110" i="17"/>
  <c r="K80" i="17"/>
  <c r="K13" i="17"/>
  <c r="K101" i="17"/>
  <c r="K141" i="17"/>
  <c r="K144" i="17"/>
  <c r="K89" i="17"/>
  <c r="K118" i="17"/>
  <c r="K38" i="17"/>
  <c r="K67" i="17"/>
  <c r="K139" i="17"/>
  <c r="K30" i="17"/>
  <c r="K131" i="17"/>
  <c r="K99" i="17"/>
  <c r="K113" i="17"/>
  <c r="K73" i="17"/>
  <c r="K72" i="17"/>
  <c r="K104" i="17"/>
  <c r="K70" i="17"/>
  <c r="K44" i="17"/>
  <c r="K20" i="17"/>
  <c r="K157" i="17"/>
  <c r="K46" i="17"/>
  <c r="K108" i="17"/>
  <c r="K27" i="17"/>
  <c r="K132" i="17"/>
  <c r="K124" i="17"/>
  <c r="K90" i="17"/>
  <c r="K16" i="17"/>
  <c r="K156" i="17"/>
  <c r="K53" i="17"/>
  <c r="K96" i="17"/>
  <c r="K151" i="17"/>
  <c r="K56" i="17"/>
  <c r="K125" i="17"/>
  <c r="K17" i="17"/>
  <c r="K58" i="17"/>
  <c r="K127" i="17"/>
  <c r="K32" i="17"/>
  <c r="K123" i="17"/>
  <c r="K115" i="17"/>
  <c r="K71" i="17"/>
  <c r="K122" i="17"/>
  <c r="K45" i="17"/>
  <c r="K12" i="17"/>
  <c r="K88" i="17"/>
  <c r="K82" i="17"/>
  <c r="K150" i="17"/>
  <c r="K142" i="17"/>
  <c r="K29" i="17"/>
  <c r="K61" i="17"/>
  <c r="K98" i="17"/>
  <c r="K130" i="17"/>
  <c r="K54" i="17"/>
  <c r="K140" i="17"/>
  <c r="K114" i="17"/>
  <c r="K158" i="17"/>
  <c r="K97" i="17"/>
  <c r="K81" i="17"/>
  <c r="K62" i="17"/>
  <c r="K41" i="17"/>
  <c r="K84" i="17"/>
  <c r="K28" i="17"/>
  <c r="K75" i="17"/>
  <c r="K39" i="17"/>
  <c r="K153" i="17"/>
  <c r="K136" i="17"/>
  <c r="K24" i="17"/>
  <c r="K55" i="17"/>
  <c r="K87" i="17"/>
  <c r="K47" i="17"/>
  <c r="K116" i="17"/>
  <c r="K18" i="17"/>
  <c r="K66" i="17"/>
  <c r="K117" i="17"/>
  <c r="K15" i="17"/>
  <c r="Y124" i="18"/>
  <c r="Y142" i="18"/>
  <c r="K86" i="17"/>
  <c r="Y23" i="18"/>
  <c r="Y74" i="18"/>
  <c r="Y111" i="18"/>
  <c r="Y47" i="18"/>
  <c r="Y73" i="18"/>
  <c r="K40" i="16"/>
  <c r="K108" i="16"/>
  <c r="K30" i="16"/>
  <c r="K124" i="16"/>
  <c r="K17" i="16"/>
  <c r="K123" i="16"/>
  <c r="K61" i="16"/>
  <c r="K129" i="16"/>
  <c r="K112" i="16"/>
  <c r="Z13" i="19"/>
  <c r="K48" i="17"/>
  <c r="K152" i="17"/>
  <c r="K33" i="17"/>
  <c r="K137" i="17"/>
  <c r="Y15" i="18"/>
  <c r="K60" i="17"/>
  <c r="K112" i="17"/>
  <c r="K146" i="17"/>
  <c r="Y139" i="18"/>
  <c r="Y39" i="18"/>
  <c r="Y65" i="18"/>
  <c r="K145" i="43"/>
  <c r="K89" i="16"/>
  <c r="K71" i="16"/>
  <c r="K113" i="16"/>
  <c r="K155" i="16"/>
  <c r="K52" i="16"/>
  <c r="Z83" i="19"/>
  <c r="Z55" i="19"/>
  <c r="Z21" i="19"/>
  <c r="K10" i="17"/>
  <c r="K100" i="17"/>
  <c r="Y43" i="18"/>
  <c r="Y157" i="18"/>
  <c r="Y102" i="18"/>
  <c r="K19" i="17"/>
  <c r="K68" i="17"/>
  <c r="K111" i="17"/>
  <c r="Y158" i="18"/>
  <c r="Y125" i="18"/>
  <c r="K43" i="17"/>
  <c r="Y14" i="18"/>
  <c r="Y66" i="18"/>
  <c r="Y100" i="18"/>
  <c r="Y152" i="18"/>
  <c r="Y140" i="18"/>
  <c r="K141" i="16"/>
  <c r="K38" i="16"/>
  <c r="K140" i="16"/>
  <c r="K88" i="16"/>
  <c r="K45" i="16"/>
  <c r="K130" i="16"/>
  <c r="K87" i="16"/>
  <c r="K69" i="16"/>
  <c r="W11" i="16"/>
  <c r="W19" i="16"/>
  <c r="W13" i="16"/>
  <c r="Z63" i="19"/>
  <c r="Z35" i="19"/>
  <c r="W18" i="17"/>
  <c r="W14" i="17"/>
  <c r="W12" i="17"/>
  <c r="W13" i="17"/>
  <c r="K31" i="17"/>
  <c r="K74" i="17"/>
  <c r="K126" i="17"/>
  <c r="Y130" i="18"/>
  <c r="K94" i="17"/>
  <c r="Y115" i="18"/>
  <c r="Y41" i="18"/>
  <c r="Y110" i="18"/>
  <c r="K95" i="17"/>
  <c r="Y145" i="18"/>
  <c r="Y56" i="18"/>
  <c r="Y112" i="18"/>
  <c r="K126" i="16"/>
  <c r="K74" i="16"/>
  <c r="K31" i="16"/>
  <c r="K99" i="16"/>
  <c r="K158" i="16"/>
  <c r="K115" i="16"/>
  <c r="K55" i="16"/>
  <c r="K114" i="16"/>
  <c r="K156" i="16"/>
  <c r="K53" i="16"/>
  <c r="K27" i="16"/>
  <c r="K60" i="16"/>
  <c r="K43" i="16"/>
  <c r="K57" i="17"/>
  <c r="K160" i="17"/>
  <c r="Y123" i="18"/>
  <c r="Y94" i="18"/>
  <c r="K42" i="17"/>
  <c r="K145" i="17"/>
  <c r="Y150" i="18"/>
  <c r="Y159" i="18"/>
  <c r="Y116" i="18"/>
  <c r="Y101" i="18"/>
  <c r="Y144" i="18"/>
  <c r="K26" i="17"/>
  <c r="K69" i="17"/>
  <c r="K103" i="17"/>
  <c r="K129" i="17"/>
  <c r="K155" i="17"/>
  <c r="K137" i="43"/>
  <c r="K144" i="43"/>
  <c r="K142" i="43"/>
  <c r="K62" i="16"/>
  <c r="K104" i="16"/>
  <c r="K14" i="17"/>
  <c r="K109" i="17"/>
  <c r="Y38" i="18"/>
  <c r="Y28" i="18"/>
  <c r="Y107" i="18"/>
  <c r="Y80" i="18"/>
  <c r="Y72" i="18"/>
  <c r="Y10" i="18"/>
  <c r="Y42" i="18"/>
  <c r="Y46" i="18"/>
  <c r="Y54" i="18"/>
  <c r="Y113" i="18"/>
  <c r="Y25" i="18"/>
  <c r="Y29" i="18"/>
  <c r="Y89" i="18"/>
  <c r="Y71" i="18"/>
  <c r="Y98" i="18"/>
  <c r="Y13" i="18"/>
  <c r="Y16" i="18"/>
  <c r="Y33" i="18"/>
  <c r="Y126" i="18"/>
  <c r="Y37" i="18"/>
  <c r="Y97" i="18"/>
  <c r="Y68" i="18"/>
  <c r="Y12" i="18"/>
  <c r="Y18" i="18"/>
  <c r="Y81" i="18"/>
  <c r="Y11" i="18"/>
  <c r="Y55" i="18"/>
  <c r="Y27" i="18"/>
  <c r="Y51" i="18"/>
  <c r="Y30" i="18"/>
  <c r="Y45" i="18"/>
  <c r="Y154" i="18"/>
  <c r="Y143" i="18"/>
  <c r="Y88" i="18"/>
  <c r="Y59" i="18"/>
  <c r="Y19" i="18"/>
  <c r="Y17" i="18"/>
  <c r="Y137" i="18"/>
  <c r="K11" i="17"/>
  <c r="K76" i="17"/>
  <c r="Y32" i="18"/>
  <c r="Y67" i="18"/>
  <c r="Y75" i="18"/>
  <c r="Y131" i="18"/>
  <c r="K34" i="17"/>
  <c r="K52" i="17"/>
  <c r="Y40" i="18"/>
  <c r="Y117" i="18"/>
  <c r="Y99" i="18"/>
  <c r="K12" i="16"/>
  <c r="K95" i="16"/>
  <c r="K142" i="16"/>
  <c r="K39" i="16"/>
  <c r="K132" i="16"/>
  <c r="K29" i="16"/>
  <c r="K131" i="16"/>
  <c r="K28" i="16"/>
  <c r="K70" i="16"/>
  <c r="K34" i="16"/>
  <c r="K26" i="16"/>
  <c r="K40" i="17"/>
  <c r="K143" i="17"/>
  <c r="Y60" i="18"/>
  <c r="Y95" i="18"/>
  <c r="Y103" i="18"/>
  <c r="Y129" i="18"/>
  <c r="Y85" i="18"/>
  <c r="K25" i="17"/>
  <c r="K128" i="17"/>
  <c r="K154" i="17"/>
  <c r="Y141" i="18"/>
  <c r="Y151" i="18"/>
  <c r="Y108" i="18"/>
  <c r="Y93" i="18"/>
  <c r="Y83" i="18"/>
  <c r="Y82" i="18"/>
  <c r="Y153" i="18"/>
  <c r="K140" i="43"/>
  <c r="K139" i="43"/>
  <c r="K90" i="16"/>
  <c r="K98" i="16"/>
  <c r="K46" i="16"/>
  <c r="K80" i="16"/>
  <c r="K122" i="16"/>
  <c r="K44" i="16"/>
  <c r="K138" i="16"/>
  <c r="K20" i="16"/>
  <c r="K16" i="16"/>
  <c r="Z9" i="19"/>
  <c r="Z160" i="19"/>
  <c r="Z151" i="19"/>
  <c r="Z130" i="19"/>
  <c r="Z117" i="19"/>
  <c r="Z104" i="19"/>
  <c r="Z95" i="19"/>
  <c r="Z82" i="19"/>
  <c r="Z70" i="19"/>
  <c r="Z57" i="19"/>
  <c r="Z44" i="19"/>
  <c r="Z31" i="19"/>
  <c r="Z18" i="19"/>
  <c r="Z140" i="19"/>
  <c r="Z131" i="19"/>
  <c r="Z84" i="19"/>
  <c r="Z58" i="19"/>
  <c r="Z11" i="19"/>
  <c r="Z159" i="19"/>
  <c r="Z146" i="19"/>
  <c r="Z129" i="19"/>
  <c r="Z116" i="19"/>
  <c r="Z103" i="19"/>
  <c r="Z90" i="19"/>
  <c r="Z81" i="19"/>
  <c r="Z68" i="19"/>
  <c r="Z56" i="19"/>
  <c r="Z43" i="19"/>
  <c r="Z30" i="19"/>
  <c r="Z17" i="19"/>
  <c r="Z14" i="19"/>
  <c r="Z152" i="19"/>
  <c r="Z96" i="19"/>
  <c r="Z71" i="19"/>
  <c r="Z32" i="19"/>
  <c r="Z158" i="19"/>
  <c r="Z145" i="19"/>
  <c r="Z128" i="19"/>
  <c r="Z115" i="19"/>
  <c r="Z102" i="19"/>
  <c r="Z89" i="19"/>
  <c r="Z76" i="19"/>
  <c r="Z67" i="19"/>
  <c r="Z54" i="19"/>
  <c r="Z42" i="19"/>
  <c r="Z29" i="19"/>
  <c r="Z141" i="19"/>
  <c r="Z118" i="19"/>
  <c r="Z157" i="19"/>
  <c r="Z144" i="19"/>
  <c r="Z127" i="19"/>
  <c r="Z114" i="19"/>
  <c r="Z101" i="19"/>
  <c r="Z88" i="19"/>
  <c r="Z75" i="19"/>
  <c r="Z62" i="19"/>
  <c r="Z53" i="19"/>
  <c r="Z40" i="19"/>
  <c r="Z28" i="19"/>
  <c r="Z137" i="19"/>
  <c r="Z19" i="19"/>
  <c r="Z156" i="19"/>
  <c r="Z143" i="19"/>
  <c r="Z126" i="19"/>
  <c r="Z113" i="19"/>
  <c r="Z100" i="19"/>
  <c r="Z87" i="19"/>
  <c r="Z74" i="19"/>
  <c r="Z61" i="19"/>
  <c r="Z48" i="19"/>
  <c r="Z39" i="19"/>
  <c r="Z26" i="19"/>
  <c r="Z132" i="19"/>
  <c r="Z109" i="19"/>
  <c r="Z155" i="19"/>
  <c r="Z142" i="19"/>
  <c r="Z124" i="19"/>
  <c r="Z112" i="19"/>
  <c r="Z99" i="19"/>
  <c r="Z86" i="19"/>
  <c r="Z73" i="19"/>
  <c r="Z60" i="19"/>
  <c r="Z47" i="19"/>
  <c r="Z34" i="19"/>
  <c r="Z25" i="19"/>
  <c r="Z12" i="19"/>
  <c r="Z45" i="19"/>
  <c r="Z16" i="19"/>
  <c r="Z154" i="19"/>
  <c r="Z138" i="19"/>
  <c r="Z123" i="19"/>
  <c r="Z110" i="19"/>
  <c r="Z98" i="19"/>
  <c r="Z85" i="19"/>
  <c r="Z72" i="19"/>
  <c r="Z59" i="19"/>
  <c r="Z46" i="19"/>
  <c r="Z33" i="19"/>
  <c r="Z20" i="19"/>
  <c r="Z15" i="19"/>
  <c r="K83" i="17"/>
  <c r="K59" i="17"/>
  <c r="K85" i="17"/>
  <c r="K102" i="17"/>
  <c r="Y24" i="18"/>
  <c r="Y58" i="18"/>
  <c r="Y84" i="18"/>
  <c r="Y138" i="18"/>
  <c r="K138" i="17"/>
  <c r="Y31" i="18"/>
  <c r="L96" i="25"/>
  <c r="L57" i="12"/>
  <c r="K57" i="12"/>
  <c r="J57" i="12"/>
  <c r="I57" i="12"/>
  <c r="K124" i="3"/>
  <c r="J124" i="3"/>
  <c r="K113" i="3"/>
  <c r="J113" i="3"/>
  <c r="K125" i="3"/>
  <c r="J125" i="3"/>
  <c r="K114" i="3"/>
  <c r="J114" i="3"/>
  <c r="K126" i="3"/>
  <c r="J126" i="3"/>
  <c r="K115" i="3"/>
  <c r="J115" i="3"/>
  <c r="K116" i="3"/>
  <c r="J116" i="3"/>
  <c r="J127" i="3"/>
  <c r="K127" i="3"/>
  <c r="K117" i="3"/>
  <c r="J117" i="3"/>
  <c r="J128" i="3"/>
  <c r="K128" i="3"/>
  <c r="K118" i="3"/>
  <c r="J118" i="3"/>
  <c r="K129" i="3"/>
  <c r="J129" i="3"/>
  <c r="K130" i="3"/>
  <c r="J130" i="3"/>
  <c r="K119" i="3"/>
  <c r="J119" i="3"/>
  <c r="K131" i="3"/>
  <c r="J131" i="3"/>
  <c r="J120" i="3"/>
  <c r="K120" i="3"/>
  <c r="K132" i="3"/>
  <c r="J132" i="3"/>
  <c r="K121" i="3"/>
  <c r="J121" i="3"/>
  <c r="K133" i="3"/>
  <c r="J133" i="3"/>
  <c r="K122" i="3"/>
  <c r="J122" i="3"/>
  <c r="K134" i="3"/>
  <c r="J134" i="3"/>
  <c r="K123" i="3"/>
  <c r="J123" i="3"/>
  <c r="K207" i="3"/>
  <c r="J207" i="3"/>
  <c r="K196" i="3"/>
  <c r="J196" i="3"/>
  <c r="K195" i="3"/>
  <c r="J195" i="3"/>
  <c r="J206" i="3"/>
  <c r="K206" i="3"/>
  <c r="K194" i="3"/>
  <c r="J194" i="3"/>
  <c r="K205" i="3"/>
  <c r="J205" i="3"/>
  <c r="K204" i="3"/>
  <c r="J204" i="3"/>
  <c r="J193" i="3"/>
  <c r="K193" i="3"/>
  <c r="K203" i="3"/>
  <c r="J203" i="3"/>
  <c r="K192" i="3"/>
  <c r="J192" i="3"/>
  <c r="K191" i="3"/>
  <c r="J191" i="3"/>
  <c r="K202" i="3"/>
  <c r="J202" i="3"/>
  <c r="J201" i="3"/>
  <c r="K201" i="3"/>
  <c r="J190" i="3"/>
  <c r="K190" i="3"/>
  <c r="K200" i="3"/>
  <c r="J200" i="3"/>
  <c r="K189" i="3"/>
  <c r="J189" i="3"/>
  <c r="K188" i="3"/>
  <c r="J188" i="3"/>
  <c r="K199" i="3"/>
  <c r="J199" i="3"/>
  <c r="K187" i="3"/>
  <c r="J187" i="3"/>
  <c r="J198" i="3"/>
  <c r="K198" i="3"/>
  <c r="K186" i="3"/>
  <c r="J186" i="3"/>
  <c r="J197" i="3"/>
  <c r="K197" i="3"/>
  <c r="L65" i="8"/>
  <c r="L61" i="8"/>
  <c r="L57" i="8"/>
  <c r="L52" i="8"/>
  <c r="L87" i="8"/>
  <c r="L64" i="8"/>
  <c r="L60" i="8"/>
  <c r="L56" i="8"/>
  <c r="L54" i="8"/>
  <c r="L63" i="8"/>
  <c r="L59" i="8"/>
  <c r="L62" i="8"/>
  <c r="L53" i="8"/>
  <c r="L58" i="8"/>
  <c r="L55" i="8"/>
  <c r="L83" i="8"/>
  <c r="L79" i="8"/>
  <c r="L74" i="8"/>
  <c r="L86" i="8"/>
  <c r="L82" i="8"/>
  <c r="L78" i="8"/>
  <c r="L76" i="8"/>
  <c r="L85" i="8"/>
  <c r="L81" i="8"/>
  <c r="L84" i="8"/>
  <c r="L75" i="8"/>
  <c r="L80" i="8"/>
  <c r="L77" i="8"/>
  <c r="J283" i="8"/>
  <c r="J279" i="8"/>
  <c r="J261" i="8"/>
  <c r="J257" i="8"/>
  <c r="J285" i="8"/>
  <c r="J281" i="8"/>
  <c r="J277" i="8"/>
  <c r="J263" i="8"/>
  <c r="J259" i="8"/>
  <c r="J255" i="8"/>
  <c r="J278" i="8"/>
  <c r="J239" i="8"/>
  <c r="J235" i="8"/>
  <c r="J217" i="8"/>
  <c r="J213" i="8"/>
  <c r="J195" i="8"/>
  <c r="J191" i="8"/>
  <c r="J173" i="8"/>
  <c r="J169" i="8"/>
  <c r="J151" i="8"/>
  <c r="J147" i="8"/>
  <c r="J129" i="8"/>
  <c r="J125" i="8"/>
  <c r="J107" i="8"/>
  <c r="J103" i="8"/>
  <c r="I73" i="8"/>
  <c r="J262" i="8"/>
  <c r="I227" i="8"/>
  <c r="J228" i="8" s="1"/>
  <c r="I205" i="8"/>
  <c r="J206" i="8" s="1"/>
  <c r="I183" i="8"/>
  <c r="J184" i="8" s="1"/>
  <c r="I161" i="8"/>
  <c r="J162" i="8" s="1"/>
  <c r="I139" i="8"/>
  <c r="J140" i="8" s="1"/>
  <c r="I117" i="8"/>
  <c r="J118" i="8" s="1"/>
  <c r="I95" i="8"/>
  <c r="J96" i="8" s="1"/>
  <c r="J284" i="8"/>
  <c r="I249" i="8"/>
  <c r="J250" i="8" s="1"/>
  <c r="J238" i="8"/>
  <c r="J234" i="8"/>
  <c r="J231" i="8"/>
  <c r="J229" i="8"/>
  <c r="J216" i="8"/>
  <c r="J212" i="8"/>
  <c r="J209" i="8"/>
  <c r="J207" i="8"/>
  <c r="J194" i="8"/>
  <c r="J190" i="8"/>
  <c r="J187" i="8"/>
  <c r="J185" i="8"/>
  <c r="J172" i="8"/>
  <c r="J168" i="8"/>
  <c r="J165" i="8"/>
  <c r="J163" i="8"/>
  <c r="J150" i="8"/>
  <c r="J146" i="8"/>
  <c r="J143" i="8"/>
  <c r="J141" i="8"/>
  <c r="J128" i="8"/>
  <c r="J124" i="8"/>
  <c r="J121" i="8"/>
  <c r="J119" i="8"/>
  <c r="J106" i="8"/>
  <c r="J102" i="8"/>
  <c r="J99" i="8"/>
  <c r="J97" i="8"/>
  <c r="J280" i="8"/>
  <c r="J274" i="8"/>
  <c r="J273" i="8"/>
  <c r="J276" i="8"/>
  <c r="J275" i="8"/>
  <c r="I271" i="8"/>
  <c r="J272" i="8" s="1"/>
  <c r="J254" i="8"/>
  <c r="J241" i="8"/>
  <c r="J237" i="8"/>
  <c r="J233" i="8"/>
  <c r="J219" i="8"/>
  <c r="J215" i="8"/>
  <c r="J211" i="8"/>
  <c r="J197" i="8"/>
  <c r="J193" i="8"/>
  <c r="J189" i="8"/>
  <c r="J175" i="8"/>
  <c r="J171" i="8"/>
  <c r="J167" i="8"/>
  <c r="J153" i="8"/>
  <c r="J149" i="8"/>
  <c r="J145" i="8"/>
  <c r="J131" i="8"/>
  <c r="J127" i="8"/>
  <c r="J123" i="8"/>
  <c r="J109" i="8"/>
  <c r="J105" i="8"/>
  <c r="J101" i="8"/>
  <c r="J256" i="8"/>
  <c r="J253" i="8"/>
  <c r="J258" i="8"/>
  <c r="J236" i="8"/>
  <c r="J230" i="8"/>
  <c r="J188" i="8"/>
  <c r="J108" i="8"/>
  <c r="J210" i="8"/>
  <c r="J130" i="8"/>
  <c r="J232" i="8"/>
  <c r="J152" i="8"/>
  <c r="J104" i="8"/>
  <c r="J98" i="8"/>
  <c r="I51" i="8"/>
  <c r="J174" i="8"/>
  <c r="J126" i="8"/>
  <c r="J120" i="8"/>
  <c r="J8" i="8"/>
  <c r="J252" i="8"/>
  <c r="J196" i="8"/>
  <c r="J148" i="8"/>
  <c r="J142" i="8"/>
  <c r="J100" i="8"/>
  <c r="J282" i="8"/>
  <c r="J260" i="8"/>
  <c r="J218" i="8"/>
  <c r="J170" i="8"/>
  <c r="J164" i="8"/>
  <c r="J122" i="8"/>
  <c r="I29" i="8"/>
  <c r="J30" i="8" s="1"/>
  <c r="G7" i="8"/>
  <c r="J251" i="8"/>
  <c r="J214" i="8"/>
  <c r="J240" i="8"/>
  <c r="J192" i="8"/>
  <c r="J186" i="8"/>
  <c r="J144" i="8"/>
  <c r="J208" i="8"/>
  <c r="J166" i="8"/>
  <c r="K76" i="13"/>
  <c r="I76" i="13"/>
  <c r="J76" i="13"/>
  <c r="K119" i="16"/>
  <c r="J119" i="16"/>
  <c r="I119" i="16"/>
  <c r="I93" i="16"/>
  <c r="K93" i="16"/>
  <c r="J93" i="16"/>
  <c r="K161" i="16"/>
  <c r="J161" i="16"/>
  <c r="I161" i="16"/>
  <c r="J135" i="16"/>
  <c r="I135" i="16"/>
  <c r="K135" i="16"/>
  <c r="I49" i="16"/>
  <c r="K49" i="16"/>
  <c r="J49" i="16"/>
  <c r="J23" i="16"/>
  <c r="I23" i="16"/>
  <c r="K23" i="16"/>
  <c r="J91" i="16"/>
  <c r="I91" i="16"/>
  <c r="K91" i="16"/>
  <c r="K65" i="16"/>
  <c r="J65" i="16"/>
  <c r="I65" i="16"/>
  <c r="K9" i="16"/>
  <c r="J9" i="16"/>
  <c r="I9" i="16"/>
  <c r="K133" i="16"/>
  <c r="J133" i="16"/>
  <c r="I133" i="16"/>
  <c r="K107" i="16"/>
  <c r="J107" i="16"/>
  <c r="I107" i="16"/>
  <c r="K149" i="16"/>
  <c r="J149" i="16"/>
  <c r="I149" i="16"/>
  <c r="K63" i="16"/>
  <c r="J63" i="16"/>
  <c r="I63" i="16"/>
  <c r="K37" i="16"/>
  <c r="J37" i="16"/>
  <c r="I37" i="16"/>
  <c r="K21" i="16"/>
  <c r="J21" i="16"/>
  <c r="I21" i="16"/>
  <c r="K105" i="16"/>
  <c r="J105" i="16"/>
  <c r="I105" i="16"/>
  <c r="K79" i="16"/>
  <c r="J79" i="16"/>
  <c r="I79" i="16"/>
  <c r="K147" i="16"/>
  <c r="J147" i="16"/>
  <c r="I147" i="16"/>
  <c r="K121" i="16"/>
  <c r="J121" i="16"/>
  <c r="I121" i="16"/>
  <c r="K35" i="16"/>
  <c r="J35" i="16"/>
  <c r="I35" i="16"/>
  <c r="K77" i="16"/>
  <c r="J77" i="16"/>
  <c r="I77" i="16"/>
  <c r="K51" i="16"/>
  <c r="J51" i="16"/>
  <c r="I51" i="16"/>
  <c r="I118" i="13"/>
  <c r="K118" i="13"/>
  <c r="J118" i="13"/>
  <c r="J160" i="13"/>
  <c r="I160" i="13"/>
  <c r="K160" i="13"/>
  <c r="I48" i="13"/>
  <c r="J48" i="13"/>
  <c r="K48" i="13"/>
  <c r="K90" i="13"/>
  <c r="J90" i="13"/>
  <c r="I90" i="13"/>
  <c r="K132" i="13"/>
  <c r="J132" i="13"/>
  <c r="I132" i="13"/>
  <c r="K62" i="13"/>
  <c r="J62" i="13"/>
  <c r="I62" i="13"/>
  <c r="K20" i="13"/>
  <c r="J20" i="13"/>
  <c r="I20" i="13"/>
  <c r="W20" i="13"/>
  <c r="V20" i="13"/>
  <c r="U20" i="13"/>
  <c r="T23" i="14"/>
  <c r="S23" i="14"/>
  <c r="J20" i="10"/>
  <c r="J16" i="10"/>
  <c r="J12" i="10"/>
  <c r="J10" i="10"/>
  <c r="J19" i="10"/>
  <c r="J15" i="10"/>
  <c r="J18" i="10"/>
  <c r="J14" i="10"/>
  <c r="J11" i="10"/>
  <c r="J9" i="10"/>
  <c r="G7" i="10"/>
  <c r="J13" i="10"/>
  <c r="J17" i="10"/>
  <c r="J21" i="10"/>
  <c r="J8" i="10"/>
  <c r="I54" i="12"/>
  <c r="L54" i="12"/>
  <c r="K54" i="12"/>
  <c r="J54" i="12"/>
  <c r="I56" i="12"/>
  <c r="L56" i="12"/>
  <c r="K56" i="12"/>
  <c r="J56" i="12"/>
  <c r="W9" i="16"/>
  <c r="V9" i="16"/>
  <c r="U9" i="16"/>
  <c r="W21" i="16"/>
  <c r="V21" i="16"/>
  <c r="U21" i="16"/>
  <c r="S161" i="19"/>
  <c r="S149" i="19"/>
  <c r="S135" i="19"/>
  <c r="S147" i="19"/>
  <c r="S133" i="19"/>
  <c r="S121" i="19"/>
  <c r="Y121" i="19" s="1"/>
  <c r="S119" i="19"/>
  <c r="Y119" i="19" s="1"/>
  <c r="S107" i="19"/>
  <c r="S105" i="19"/>
  <c r="S93" i="19"/>
  <c r="S91" i="19"/>
  <c r="Y91" i="19" s="1"/>
  <c r="S79" i="19"/>
  <c r="S77" i="19"/>
  <c r="S65" i="19"/>
  <c r="Y65" i="19" s="1"/>
  <c r="S63" i="19"/>
  <c r="Y63" i="19" s="1"/>
  <c r="S51" i="19"/>
  <c r="S37" i="19"/>
  <c r="S35" i="19"/>
  <c r="S9" i="19"/>
  <c r="S21" i="19"/>
  <c r="Y21" i="19" s="1"/>
  <c r="S49" i="19"/>
  <c r="S23" i="19"/>
  <c r="Y23" i="19" s="1"/>
  <c r="M63" i="15"/>
  <c r="L63" i="15"/>
  <c r="K63" i="15"/>
  <c r="I63" i="15"/>
  <c r="J63" i="15"/>
  <c r="L49" i="15"/>
  <c r="K49" i="15"/>
  <c r="J49" i="15"/>
  <c r="M49" i="15"/>
  <c r="I49" i="15"/>
  <c r="L161" i="15"/>
  <c r="K161" i="15"/>
  <c r="J161" i="15"/>
  <c r="I161" i="15"/>
  <c r="M161" i="15"/>
  <c r="J133" i="15"/>
  <c r="I133" i="15"/>
  <c r="M133" i="15"/>
  <c r="L133" i="15"/>
  <c r="K133" i="15"/>
  <c r="I119" i="15"/>
  <c r="M119" i="15"/>
  <c r="L119" i="15"/>
  <c r="K119" i="15"/>
  <c r="J119" i="15"/>
  <c r="Y21" i="15"/>
  <c r="X21" i="15"/>
  <c r="W21" i="15"/>
  <c r="L105" i="15"/>
  <c r="K105" i="15"/>
  <c r="M105" i="15"/>
  <c r="J105" i="15"/>
  <c r="I105" i="15"/>
  <c r="W9" i="17"/>
  <c r="U9" i="17"/>
  <c r="V9" i="17"/>
  <c r="Y120" i="18"/>
  <c r="X120" i="18"/>
  <c r="J132" i="18"/>
  <c r="I132" i="18"/>
  <c r="Y148" i="18"/>
  <c r="X148" i="18"/>
  <c r="J62" i="18"/>
  <c r="I62" i="18"/>
  <c r="R62" i="18"/>
  <c r="Q62" i="18"/>
  <c r="Y78" i="18"/>
  <c r="X78" i="18"/>
  <c r="Y104" i="18"/>
  <c r="X104" i="18"/>
  <c r="J118" i="18"/>
  <c r="I118" i="18"/>
  <c r="X134" i="18"/>
  <c r="Y134" i="18"/>
  <c r="J146" i="18"/>
  <c r="I146" i="18"/>
  <c r="Y161" i="19"/>
  <c r="X161" i="19"/>
  <c r="Y133" i="19"/>
  <c r="X133" i="19"/>
  <c r="X121" i="19"/>
  <c r="X119" i="19"/>
  <c r="Y107" i="19"/>
  <c r="X107" i="19"/>
  <c r="Y105" i="19"/>
  <c r="X105" i="19"/>
  <c r="Y93" i="19"/>
  <c r="X93" i="19"/>
  <c r="X91" i="19"/>
  <c r="Y79" i="19"/>
  <c r="X79" i="19"/>
  <c r="Y77" i="19"/>
  <c r="X77" i="19"/>
  <c r="X65" i="19"/>
  <c r="X63" i="19"/>
  <c r="Y51" i="19"/>
  <c r="X51" i="19"/>
  <c r="Y149" i="19"/>
  <c r="X149" i="19"/>
  <c r="Y135" i="19"/>
  <c r="X135" i="19"/>
  <c r="X23" i="19"/>
  <c r="P35" i="19"/>
  <c r="R35" i="19"/>
  <c r="P37" i="19"/>
  <c r="R37" i="19"/>
  <c r="Y49" i="19"/>
  <c r="X49" i="19"/>
  <c r="J9" i="17"/>
  <c r="I9" i="17"/>
  <c r="K9" i="17"/>
  <c r="K65" i="17"/>
  <c r="I65" i="17"/>
  <c r="J65" i="17"/>
  <c r="K91" i="17"/>
  <c r="J91" i="17"/>
  <c r="I91" i="17"/>
  <c r="Y8" i="18"/>
  <c r="X8" i="18"/>
  <c r="Y34" i="18"/>
  <c r="X34" i="18"/>
  <c r="J78" i="18"/>
  <c r="I78" i="18"/>
  <c r="R78" i="18"/>
  <c r="Q78" i="18"/>
  <c r="J104" i="18"/>
  <c r="I104" i="18"/>
  <c r="R104" i="18"/>
  <c r="Q104" i="18"/>
  <c r="M161" i="19"/>
  <c r="M149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135" i="19"/>
  <c r="M9" i="19"/>
  <c r="M21" i="19"/>
  <c r="M147" i="19"/>
  <c r="L7" i="19"/>
  <c r="Y147" i="19"/>
  <c r="X147" i="19"/>
  <c r="R120" i="18"/>
  <c r="Q120" i="18"/>
  <c r="R148" i="18"/>
  <c r="Q148" i="18"/>
  <c r="R133" i="19"/>
  <c r="P133" i="19"/>
  <c r="P121" i="19"/>
  <c r="R121" i="19"/>
  <c r="P119" i="19"/>
  <c r="R119" i="19"/>
  <c r="P107" i="19"/>
  <c r="R107" i="19"/>
  <c r="P105" i="19"/>
  <c r="R105" i="19"/>
  <c r="P93" i="19"/>
  <c r="R93" i="19"/>
  <c r="P91" i="19"/>
  <c r="R91" i="19"/>
  <c r="P79" i="19"/>
  <c r="R79" i="19"/>
  <c r="P77" i="19"/>
  <c r="R77" i="19"/>
  <c r="P65" i="19"/>
  <c r="R65" i="19"/>
  <c r="P63" i="19"/>
  <c r="R63" i="19"/>
  <c r="P51" i="19"/>
  <c r="R51" i="19"/>
  <c r="R161" i="19"/>
  <c r="P161" i="19"/>
  <c r="R135" i="19"/>
  <c r="P135" i="19"/>
  <c r="R147" i="19"/>
  <c r="P147" i="19"/>
  <c r="R149" i="19"/>
  <c r="P149" i="19"/>
  <c r="J93" i="17"/>
  <c r="I93" i="17"/>
  <c r="K93" i="17"/>
  <c r="I119" i="17"/>
  <c r="K119" i="17"/>
  <c r="J119" i="17"/>
  <c r="X132" i="18"/>
  <c r="Y132" i="18"/>
  <c r="I50" i="18"/>
  <c r="J50" i="18"/>
  <c r="Q50" i="18"/>
  <c r="R50" i="18"/>
  <c r="J76" i="18"/>
  <c r="I76" i="18"/>
  <c r="R76" i="18"/>
  <c r="Q76" i="18"/>
  <c r="X92" i="18"/>
  <c r="Y92" i="18"/>
  <c r="Y118" i="18"/>
  <c r="X118" i="18"/>
  <c r="Y146" i="18"/>
  <c r="X146" i="18"/>
  <c r="I51" i="17"/>
  <c r="K51" i="17"/>
  <c r="J51" i="17"/>
  <c r="I77" i="17"/>
  <c r="K77" i="17"/>
  <c r="J77" i="17"/>
  <c r="I160" i="18"/>
  <c r="J160" i="18"/>
  <c r="J134" i="18"/>
  <c r="I134" i="18"/>
  <c r="Q160" i="18"/>
  <c r="R160" i="18"/>
  <c r="R134" i="18"/>
  <c r="Q134" i="18"/>
  <c r="Y22" i="18"/>
  <c r="X22" i="18"/>
  <c r="X48" i="18"/>
  <c r="Y48" i="18"/>
  <c r="J92" i="18"/>
  <c r="I92" i="18"/>
  <c r="R92" i="18"/>
  <c r="Q92" i="18"/>
  <c r="J120" i="18"/>
  <c r="I120" i="18"/>
  <c r="J148" i="18"/>
  <c r="I148" i="18"/>
  <c r="Y160" i="18"/>
  <c r="X160" i="18"/>
  <c r="J149" i="19"/>
  <c r="I149" i="19"/>
  <c r="H149" i="19"/>
  <c r="J135" i="19"/>
  <c r="I135" i="19"/>
  <c r="H135" i="19"/>
  <c r="J133" i="19"/>
  <c r="I133" i="19"/>
  <c r="H133" i="19"/>
  <c r="I121" i="19"/>
  <c r="H121" i="19"/>
  <c r="J121" i="19"/>
  <c r="I119" i="19"/>
  <c r="H119" i="19"/>
  <c r="J119" i="19"/>
  <c r="I107" i="19"/>
  <c r="H107" i="19"/>
  <c r="J107" i="19"/>
  <c r="I105" i="19"/>
  <c r="H105" i="19"/>
  <c r="J105" i="19"/>
  <c r="I93" i="19"/>
  <c r="H93" i="19"/>
  <c r="J93" i="19"/>
  <c r="I91" i="19"/>
  <c r="H91" i="19"/>
  <c r="J91" i="19"/>
  <c r="I79" i="19"/>
  <c r="H79" i="19"/>
  <c r="J79" i="19"/>
  <c r="I77" i="19"/>
  <c r="H77" i="19"/>
  <c r="J77" i="19"/>
  <c r="I65" i="19"/>
  <c r="H65" i="19"/>
  <c r="J65" i="19"/>
  <c r="I63" i="19"/>
  <c r="H63" i="19"/>
  <c r="J63" i="19"/>
  <c r="I51" i="19"/>
  <c r="H51" i="19"/>
  <c r="J51" i="19"/>
  <c r="J147" i="19"/>
  <c r="I147" i="19"/>
  <c r="H147" i="19"/>
  <c r="J161" i="19"/>
  <c r="I161" i="19"/>
  <c r="H161" i="19"/>
  <c r="Y9" i="19"/>
  <c r="X9" i="19"/>
  <c r="P21" i="19"/>
  <c r="R21" i="19"/>
  <c r="P23" i="19"/>
  <c r="R23" i="19"/>
  <c r="I35" i="19"/>
  <c r="H35" i="19"/>
  <c r="J35" i="19"/>
  <c r="Y35" i="19"/>
  <c r="X35" i="19"/>
  <c r="I37" i="19"/>
  <c r="H37" i="19"/>
  <c r="J37" i="19"/>
  <c r="Y37" i="19"/>
  <c r="X37" i="19"/>
  <c r="P49" i="19"/>
  <c r="R49" i="19"/>
  <c r="J48" i="18"/>
  <c r="I48" i="18"/>
  <c r="R48" i="18"/>
  <c r="Q48" i="18"/>
  <c r="Y64" i="18"/>
  <c r="X64" i="18"/>
  <c r="Y90" i="18"/>
  <c r="X90" i="18"/>
  <c r="R132" i="18"/>
  <c r="Q132" i="18"/>
  <c r="R22" i="21"/>
  <c r="Q22" i="21"/>
  <c r="H58" i="24"/>
  <c r="H57" i="24"/>
  <c r="H56" i="24"/>
  <c r="H53" i="24"/>
  <c r="H65" i="24"/>
  <c r="H64" i="24"/>
  <c r="H63" i="24"/>
  <c r="H55" i="24"/>
  <c r="H87" i="24"/>
  <c r="H62" i="24"/>
  <c r="H61" i="24"/>
  <c r="H59" i="24"/>
  <c r="H54" i="24"/>
  <c r="H60" i="24"/>
  <c r="E253" i="24"/>
  <c r="E227" i="24"/>
  <c r="E205" i="24"/>
  <c r="E183" i="24"/>
  <c r="E161" i="24"/>
  <c r="E139" i="24"/>
  <c r="E117" i="24"/>
  <c r="E95" i="24"/>
  <c r="F20" i="24"/>
  <c r="F16" i="24"/>
  <c r="F12" i="24"/>
  <c r="F10" i="24"/>
  <c r="E73" i="24"/>
  <c r="F8" i="24"/>
  <c r="F18" i="24"/>
  <c r="F14" i="24"/>
  <c r="F11" i="24"/>
  <c r="F9" i="24"/>
  <c r="F17" i="24"/>
  <c r="F15" i="24"/>
  <c r="F21" i="24"/>
  <c r="F19" i="24"/>
  <c r="E29" i="24"/>
  <c r="E51" i="24"/>
  <c r="F13" i="24"/>
  <c r="C7" i="24"/>
  <c r="H84" i="24"/>
  <c r="H80" i="24"/>
  <c r="H77" i="24"/>
  <c r="H75" i="24"/>
  <c r="H83" i="24"/>
  <c r="H82" i="24"/>
  <c r="H76" i="24"/>
  <c r="H81" i="24"/>
  <c r="H79" i="24"/>
  <c r="H78" i="24"/>
  <c r="H85" i="24"/>
  <c r="H86" i="24"/>
  <c r="J147" i="22"/>
  <c r="L147" i="22"/>
  <c r="K147" i="22"/>
  <c r="J91" i="22"/>
  <c r="L91" i="22"/>
  <c r="K91" i="22"/>
  <c r="L133" i="22"/>
  <c r="K133" i="22"/>
  <c r="J133" i="22"/>
  <c r="L77" i="22"/>
  <c r="K77" i="22"/>
  <c r="J77" i="22"/>
  <c r="K119" i="22"/>
  <c r="J119" i="22"/>
  <c r="L119" i="22"/>
  <c r="K63" i="22"/>
  <c r="J63" i="22"/>
  <c r="L63" i="22"/>
  <c r="L21" i="22"/>
  <c r="K21" i="22"/>
  <c r="J21" i="22"/>
  <c r="I106" i="21"/>
  <c r="H106" i="21"/>
  <c r="X21" i="22"/>
  <c r="W21" i="22"/>
  <c r="V21" i="22"/>
  <c r="I36" i="21"/>
  <c r="H36" i="21"/>
  <c r="I148" i="21"/>
  <c r="H148" i="21"/>
  <c r="L105" i="22"/>
  <c r="K105" i="22"/>
  <c r="J105" i="22"/>
  <c r="I78" i="21"/>
  <c r="H78" i="21"/>
  <c r="J35" i="22"/>
  <c r="L35" i="22"/>
  <c r="K35" i="22"/>
  <c r="K49" i="22"/>
  <c r="L49" i="22"/>
  <c r="J49" i="22"/>
  <c r="H120" i="21"/>
  <c r="I120" i="21"/>
  <c r="I50" i="21"/>
  <c r="H50" i="21"/>
  <c r="L161" i="22"/>
  <c r="K161" i="22"/>
  <c r="J161" i="22"/>
  <c r="K132" i="26"/>
  <c r="J132" i="26"/>
  <c r="I132" i="26"/>
  <c r="K20" i="26"/>
  <c r="I20" i="26"/>
  <c r="J20" i="26"/>
  <c r="I62" i="26"/>
  <c r="K62" i="26"/>
  <c r="J62" i="26"/>
  <c r="J104" i="26"/>
  <c r="I104" i="26"/>
  <c r="K104" i="26"/>
  <c r="K146" i="26"/>
  <c r="J146" i="26"/>
  <c r="I146" i="26"/>
  <c r="K34" i="26"/>
  <c r="J34" i="26"/>
  <c r="I34" i="26"/>
  <c r="K76" i="26"/>
  <c r="J76" i="26"/>
  <c r="I76" i="26"/>
  <c r="K160" i="26"/>
  <c r="J160" i="26"/>
  <c r="I160" i="26"/>
  <c r="K48" i="26"/>
  <c r="J48" i="26"/>
  <c r="I48" i="26"/>
  <c r="K118" i="26"/>
  <c r="J118" i="26"/>
  <c r="I118" i="26"/>
  <c r="G73" i="25"/>
  <c r="G95" i="25"/>
  <c r="J96" i="25" s="1"/>
  <c r="E7" i="25"/>
  <c r="H8" i="25"/>
  <c r="G29" i="25"/>
  <c r="G51" i="25"/>
  <c r="J106" i="25"/>
  <c r="J102" i="25"/>
  <c r="J99" i="25"/>
  <c r="J97" i="25"/>
  <c r="J108" i="25"/>
  <c r="J104" i="25"/>
  <c r="J100" i="25"/>
  <c r="J98" i="25"/>
  <c r="J101" i="25"/>
  <c r="J105" i="25"/>
  <c r="J103" i="25"/>
  <c r="J30" i="25"/>
  <c r="J109" i="25"/>
  <c r="J107" i="25"/>
  <c r="K90" i="26"/>
  <c r="I90" i="26"/>
  <c r="J90" i="26"/>
  <c r="K90" i="27"/>
  <c r="J90" i="27"/>
  <c r="I90" i="27"/>
  <c r="J146" i="27"/>
  <c r="I146" i="27"/>
  <c r="K146" i="27"/>
  <c r="K118" i="27"/>
  <c r="J118" i="27"/>
  <c r="I118" i="27"/>
  <c r="K76" i="27"/>
  <c r="J76" i="27"/>
  <c r="I76" i="27"/>
  <c r="J34" i="27"/>
  <c r="I34" i="27"/>
  <c r="K34" i="27"/>
  <c r="J160" i="27"/>
  <c r="I160" i="27"/>
  <c r="K160" i="27"/>
  <c r="I104" i="27"/>
  <c r="K104" i="27"/>
  <c r="J104" i="27"/>
  <c r="K62" i="27"/>
  <c r="J62" i="27"/>
  <c r="I62" i="27"/>
  <c r="I104" i="28"/>
  <c r="L104" i="28"/>
  <c r="M104" i="28"/>
  <c r="K104" i="28"/>
  <c r="J104" i="28"/>
  <c r="K48" i="28"/>
  <c r="J48" i="28"/>
  <c r="M48" i="28"/>
  <c r="L48" i="28"/>
  <c r="I48" i="28"/>
  <c r="I20" i="28"/>
  <c r="L20" i="28"/>
  <c r="K20" i="28"/>
  <c r="J20" i="28"/>
  <c r="M20" i="28"/>
  <c r="L62" i="28"/>
  <c r="K62" i="28"/>
  <c r="J62" i="28"/>
  <c r="I62" i="28"/>
  <c r="M62" i="28"/>
  <c r="M146" i="28"/>
  <c r="L146" i="28"/>
  <c r="J146" i="28"/>
  <c r="K146" i="28"/>
  <c r="I146" i="28"/>
  <c r="J160" i="28"/>
  <c r="I160" i="28"/>
  <c r="M160" i="28"/>
  <c r="L160" i="28"/>
  <c r="K160" i="28"/>
  <c r="M90" i="28"/>
  <c r="K90" i="28"/>
  <c r="L90" i="28"/>
  <c r="J90" i="28"/>
  <c r="I90" i="28"/>
  <c r="L118" i="28"/>
  <c r="J118" i="28"/>
  <c r="I118" i="28"/>
  <c r="K118" i="28"/>
  <c r="M118" i="28"/>
  <c r="M76" i="28"/>
  <c r="L76" i="28"/>
  <c r="J76" i="28"/>
  <c r="K76" i="28"/>
  <c r="I76" i="28"/>
  <c r="M146" i="42"/>
  <c r="L146" i="42"/>
  <c r="O146" i="42"/>
  <c r="N146" i="42"/>
  <c r="G129" i="37"/>
  <c r="I129" i="37"/>
  <c r="H129" i="37"/>
  <c r="I146" i="43"/>
  <c r="H146" i="43"/>
  <c r="K146" i="43" s="1"/>
  <c r="G146" i="43"/>
  <c r="N16" i="41"/>
  <c r="M16" i="41"/>
  <c r="L16" i="41"/>
  <c r="M146" i="41"/>
  <c r="O146" i="41"/>
  <c r="N146" i="41"/>
  <c r="L146" i="41"/>
  <c r="O146" i="43"/>
  <c r="M146" i="43"/>
  <c r="L146" i="43"/>
  <c r="N146" i="43"/>
  <c r="H146" i="42"/>
  <c r="K146" i="42" s="1"/>
  <c r="I146" i="42"/>
  <c r="G146" i="42"/>
  <c r="J52" i="25" l="1"/>
  <c r="J74" i="25"/>
  <c r="H107" i="25"/>
  <c r="H103" i="25"/>
  <c r="H109" i="25"/>
  <c r="H105" i="25"/>
  <c r="H101" i="25"/>
  <c r="H102" i="25"/>
  <c r="H100" i="25"/>
  <c r="H106" i="25"/>
  <c r="H104" i="25"/>
  <c r="H98" i="25"/>
  <c r="H108" i="25"/>
  <c r="H99" i="25"/>
  <c r="H97" i="25"/>
  <c r="E51" i="25"/>
  <c r="F8" i="25"/>
  <c r="E73" i="25"/>
  <c r="E95" i="25"/>
  <c r="E29" i="25"/>
  <c r="H30" i="25" s="1"/>
  <c r="C7" i="25"/>
  <c r="C73" i="24"/>
  <c r="D74" i="24" s="1"/>
  <c r="C161" i="24"/>
  <c r="D162" i="24" s="1"/>
  <c r="C117" i="24"/>
  <c r="D118" i="24" s="1"/>
  <c r="C51" i="24"/>
  <c r="C227" i="24"/>
  <c r="D228" i="24" s="1"/>
  <c r="C183" i="24"/>
  <c r="D184" i="24" s="1"/>
  <c r="C29" i="24"/>
  <c r="D30" i="24" s="1"/>
  <c r="D8" i="24"/>
  <c r="C95" i="24"/>
  <c r="D96" i="24" s="1"/>
  <c r="C253" i="24"/>
  <c r="D254" i="24" s="1"/>
  <c r="C205" i="24"/>
  <c r="D206" i="24" s="1"/>
  <c r="C139" i="24"/>
  <c r="D140" i="24" s="1"/>
  <c r="F60" i="24"/>
  <c r="F54" i="24"/>
  <c r="F59" i="24"/>
  <c r="F58" i="24"/>
  <c r="F57" i="24"/>
  <c r="F53" i="24"/>
  <c r="F56" i="24"/>
  <c r="F65" i="24"/>
  <c r="F64" i="24"/>
  <c r="F55" i="24"/>
  <c r="F63" i="24"/>
  <c r="F62" i="24"/>
  <c r="F87" i="24"/>
  <c r="F61" i="24"/>
  <c r="F40" i="24"/>
  <c r="F36" i="24"/>
  <c r="F35" i="24"/>
  <c r="F34" i="24"/>
  <c r="F32" i="24"/>
  <c r="F43" i="24"/>
  <c r="F42" i="24"/>
  <c r="F41" i="24"/>
  <c r="F39" i="24"/>
  <c r="F33" i="24"/>
  <c r="F31" i="24"/>
  <c r="F38" i="24"/>
  <c r="F37" i="24"/>
  <c r="F85" i="24"/>
  <c r="F81" i="24"/>
  <c r="F86" i="24"/>
  <c r="F77" i="24"/>
  <c r="F84" i="24"/>
  <c r="F83" i="24"/>
  <c r="F82" i="24"/>
  <c r="F76" i="24"/>
  <c r="F80" i="24"/>
  <c r="F79" i="24"/>
  <c r="F75" i="24"/>
  <c r="F78" i="24"/>
  <c r="F109" i="24"/>
  <c r="F105" i="24"/>
  <c r="F101" i="24"/>
  <c r="F107" i="24"/>
  <c r="F106" i="24"/>
  <c r="F97" i="24"/>
  <c r="F108" i="24"/>
  <c r="F100" i="24"/>
  <c r="F103" i="24"/>
  <c r="F99" i="24"/>
  <c r="F102" i="24"/>
  <c r="F98" i="24"/>
  <c r="F104" i="24"/>
  <c r="F128" i="24"/>
  <c r="F131" i="24"/>
  <c r="F127" i="24"/>
  <c r="F123" i="24"/>
  <c r="F130" i="24"/>
  <c r="F126" i="24"/>
  <c r="F129" i="24"/>
  <c r="F122" i="24"/>
  <c r="F121" i="24"/>
  <c r="F124" i="24"/>
  <c r="F120" i="24"/>
  <c r="F125" i="24"/>
  <c r="F119" i="24"/>
  <c r="F150" i="24"/>
  <c r="F146" i="24"/>
  <c r="F143" i="24"/>
  <c r="F141" i="24"/>
  <c r="F153" i="24"/>
  <c r="F149" i="24"/>
  <c r="F145" i="24"/>
  <c r="F152" i="24"/>
  <c r="F148" i="24"/>
  <c r="F144" i="24"/>
  <c r="F142" i="24"/>
  <c r="F151" i="24"/>
  <c r="F147" i="24"/>
  <c r="F172" i="24"/>
  <c r="F168" i="24"/>
  <c r="F165" i="24"/>
  <c r="F163" i="24"/>
  <c r="F175" i="24"/>
  <c r="F171" i="24"/>
  <c r="F167" i="24"/>
  <c r="F174" i="24"/>
  <c r="F170" i="24"/>
  <c r="F166" i="24"/>
  <c r="F164" i="24"/>
  <c r="F173" i="24"/>
  <c r="F169" i="24"/>
  <c r="F194" i="24"/>
  <c r="F190" i="24"/>
  <c r="F187" i="24"/>
  <c r="F185" i="24"/>
  <c r="F197" i="24"/>
  <c r="F193" i="24"/>
  <c r="F189" i="24"/>
  <c r="F196" i="24"/>
  <c r="F192" i="24"/>
  <c r="F188" i="24"/>
  <c r="F186" i="24"/>
  <c r="F191" i="24"/>
  <c r="F195" i="24"/>
  <c r="F216" i="24"/>
  <c r="F212" i="24"/>
  <c r="F209" i="24"/>
  <c r="F207" i="24"/>
  <c r="F219" i="24"/>
  <c r="F215" i="24"/>
  <c r="F211" i="24"/>
  <c r="F218" i="24"/>
  <c r="F214" i="24"/>
  <c r="F210" i="24"/>
  <c r="F208" i="24"/>
  <c r="F217" i="24"/>
  <c r="F213" i="24"/>
  <c r="F238" i="24"/>
  <c r="F234" i="24"/>
  <c r="F231" i="24"/>
  <c r="F229" i="24"/>
  <c r="F241" i="24"/>
  <c r="F237" i="24"/>
  <c r="F233" i="24"/>
  <c r="F240" i="24"/>
  <c r="F236" i="24"/>
  <c r="F232" i="24"/>
  <c r="F230" i="24"/>
  <c r="F235" i="24"/>
  <c r="F239" i="24"/>
  <c r="F264" i="24"/>
  <c r="F260" i="24"/>
  <c r="F257" i="24"/>
  <c r="F255" i="24"/>
  <c r="F267" i="24"/>
  <c r="F263" i="24"/>
  <c r="F259" i="24"/>
  <c r="F266" i="24"/>
  <c r="F262" i="24"/>
  <c r="F258" i="24"/>
  <c r="F256" i="24"/>
  <c r="F265" i="24"/>
  <c r="F261" i="24"/>
  <c r="L161" i="19"/>
  <c r="L149" i="19"/>
  <c r="L147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135" i="19"/>
  <c r="L9" i="19"/>
  <c r="L21" i="19"/>
  <c r="K7" i="19"/>
  <c r="Q7" i="19" s="1"/>
  <c r="H21" i="10"/>
  <c r="H17" i="10"/>
  <c r="H13" i="10"/>
  <c r="H20" i="10"/>
  <c r="H16" i="10"/>
  <c r="H12" i="10"/>
  <c r="H10" i="10"/>
  <c r="H19" i="10"/>
  <c r="H15" i="10"/>
  <c r="E7" i="10"/>
  <c r="H11" i="10"/>
  <c r="H9" i="10"/>
  <c r="H8" i="10"/>
  <c r="H14" i="10"/>
  <c r="H18" i="10"/>
  <c r="H284" i="8"/>
  <c r="H280" i="8"/>
  <c r="H276" i="8"/>
  <c r="H274" i="8"/>
  <c r="H262" i="8"/>
  <c r="H258" i="8"/>
  <c r="H254" i="8"/>
  <c r="H252" i="8"/>
  <c r="H282" i="8"/>
  <c r="H278" i="8"/>
  <c r="H275" i="8"/>
  <c r="H273" i="8"/>
  <c r="H260" i="8"/>
  <c r="H256" i="8"/>
  <c r="H253" i="8"/>
  <c r="H251" i="8"/>
  <c r="H259" i="8"/>
  <c r="H240" i="8"/>
  <c r="H236" i="8"/>
  <c r="H232" i="8"/>
  <c r="H230" i="8"/>
  <c r="H218" i="8"/>
  <c r="H214" i="8"/>
  <c r="H210" i="8"/>
  <c r="H208" i="8"/>
  <c r="H196" i="8"/>
  <c r="H192" i="8"/>
  <c r="H188" i="8"/>
  <c r="H186" i="8"/>
  <c r="H174" i="8"/>
  <c r="H170" i="8"/>
  <c r="H166" i="8"/>
  <c r="H164" i="8"/>
  <c r="H152" i="8"/>
  <c r="H148" i="8"/>
  <c r="H144" i="8"/>
  <c r="H142" i="8"/>
  <c r="H130" i="8"/>
  <c r="H126" i="8"/>
  <c r="H122" i="8"/>
  <c r="H120" i="8"/>
  <c r="H108" i="8"/>
  <c r="H104" i="8"/>
  <c r="H100" i="8"/>
  <c r="H98" i="8"/>
  <c r="G51" i="8"/>
  <c r="H8" i="8"/>
  <c r="H261" i="8"/>
  <c r="G73" i="8"/>
  <c r="H283" i="8"/>
  <c r="H239" i="8"/>
  <c r="H235" i="8"/>
  <c r="G227" i="8"/>
  <c r="H228" i="8" s="1"/>
  <c r="H217" i="8"/>
  <c r="H213" i="8"/>
  <c r="G205" i="8"/>
  <c r="H206" i="8" s="1"/>
  <c r="H195" i="8"/>
  <c r="H191" i="8"/>
  <c r="G183" i="8"/>
  <c r="H184" i="8" s="1"/>
  <c r="H173" i="8"/>
  <c r="H169" i="8"/>
  <c r="G161" i="8"/>
  <c r="H162" i="8" s="1"/>
  <c r="H151" i="8"/>
  <c r="H147" i="8"/>
  <c r="G139" i="8"/>
  <c r="H140" i="8" s="1"/>
  <c r="H129" i="8"/>
  <c r="H125" i="8"/>
  <c r="G117" i="8"/>
  <c r="H118" i="8" s="1"/>
  <c r="H107" i="8"/>
  <c r="H103" i="8"/>
  <c r="G95" i="8"/>
  <c r="H96" i="8" s="1"/>
  <c r="H279" i="8"/>
  <c r="G249" i="8"/>
  <c r="H250" i="8" s="1"/>
  <c r="H263" i="8"/>
  <c r="H238" i="8"/>
  <c r="H234" i="8"/>
  <c r="H231" i="8"/>
  <c r="H229" i="8"/>
  <c r="H216" i="8"/>
  <c r="H212" i="8"/>
  <c r="H209" i="8"/>
  <c r="H207" i="8"/>
  <c r="H194" i="8"/>
  <c r="H190" i="8"/>
  <c r="H187" i="8"/>
  <c r="H185" i="8"/>
  <c r="H172" i="8"/>
  <c r="H168" i="8"/>
  <c r="H165" i="8"/>
  <c r="H163" i="8"/>
  <c r="H150" i="8"/>
  <c r="H146" i="8"/>
  <c r="H143" i="8"/>
  <c r="H141" i="8"/>
  <c r="H128" i="8"/>
  <c r="H124" i="8"/>
  <c r="H121" i="8"/>
  <c r="H119" i="8"/>
  <c r="H106" i="8"/>
  <c r="H102" i="8"/>
  <c r="H99" i="8"/>
  <c r="H97" i="8"/>
  <c r="H285" i="8"/>
  <c r="G271" i="8"/>
  <c r="H272" i="8" s="1"/>
  <c r="H233" i="8"/>
  <c r="H153" i="8"/>
  <c r="H105" i="8"/>
  <c r="H175" i="8"/>
  <c r="H127" i="8"/>
  <c r="H197" i="8"/>
  <c r="H149" i="8"/>
  <c r="H101" i="8"/>
  <c r="H257" i="8"/>
  <c r="H219" i="8"/>
  <c r="H171" i="8"/>
  <c r="H123" i="8"/>
  <c r="H241" i="8"/>
  <c r="H193" i="8"/>
  <c r="H145" i="8"/>
  <c r="H277" i="8"/>
  <c r="H215" i="8"/>
  <c r="H167" i="8"/>
  <c r="H211" i="8"/>
  <c r="H131" i="8"/>
  <c r="H281" i="8"/>
  <c r="H255" i="8"/>
  <c r="H237" i="8"/>
  <c r="H189" i="8"/>
  <c r="H109" i="8"/>
  <c r="G29" i="8"/>
  <c r="H30" i="8" s="1"/>
  <c r="E7" i="8"/>
  <c r="J62" i="8"/>
  <c r="J58" i="8"/>
  <c r="J55" i="8"/>
  <c r="J53" i="8"/>
  <c r="J52" i="8"/>
  <c r="J65" i="8"/>
  <c r="J61" i="8"/>
  <c r="J57" i="8"/>
  <c r="J87" i="8"/>
  <c r="J64" i="8"/>
  <c r="J60" i="8"/>
  <c r="J56" i="8"/>
  <c r="J54" i="8"/>
  <c r="J63" i="8"/>
  <c r="J59" i="8"/>
  <c r="J84" i="8"/>
  <c r="J80" i="8"/>
  <c r="J77" i="8"/>
  <c r="J75" i="8"/>
  <c r="J74" i="8"/>
  <c r="J83" i="8"/>
  <c r="J79" i="8"/>
  <c r="J86" i="8"/>
  <c r="J82" i="8"/>
  <c r="J78" i="8"/>
  <c r="J76" i="8"/>
  <c r="J85" i="8"/>
  <c r="J81" i="8"/>
  <c r="H96" i="25" l="1"/>
  <c r="H52" i="25"/>
  <c r="H74" i="25"/>
  <c r="F285" i="8"/>
  <c r="F281" i="8"/>
  <c r="F277" i="8"/>
  <c r="F263" i="8"/>
  <c r="F259" i="8"/>
  <c r="F255" i="8"/>
  <c r="E271" i="8"/>
  <c r="F272" i="8" s="1"/>
  <c r="F283" i="8"/>
  <c r="F279" i="8"/>
  <c r="F261" i="8"/>
  <c r="F257" i="8"/>
  <c r="F256" i="8"/>
  <c r="F253" i="8"/>
  <c r="F241" i="8"/>
  <c r="F237" i="8"/>
  <c r="F233" i="8"/>
  <c r="F219" i="8"/>
  <c r="F215" i="8"/>
  <c r="F211" i="8"/>
  <c r="F197" i="8"/>
  <c r="F193" i="8"/>
  <c r="F189" i="8"/>
  <c r="F175" i="8"/>
  <c r="F171" i="8"/>
  <c r="F167" i="8"/>
  <c r="F153" i="8"/>
  <c r="F149" i="8"/>
  <c r="F145" i="8"/>
  <c r="F131" i="8"/>
  <c r="F127" i="8"/>
  <c r="F123" i="8"/>
  <c r="F109" i="8"/>
  <c r="F105" i="8"/>
  <c r="F101" i="8"/>
  <c r="E29" i="8"/>
  <c r="F30" i="8" s="1"/>
  <c r="F19" i="8"/>
  <c r="F15" i="8"/>
  <c r="C7" i="8"/>
  <c r="F282" i="8"/>
  <c r="F258" i="8"/>
  <c r="F252" i="8"/>
  <c r="E51" i="8"/>
  <c r="F41" i="8"/>
  <c r="F37" i="8"/>
  <c r="F8" i="8"/>
  <c r="F278" i="8"/>
  <c r="F260" i="8"/>
  <c r="F251" i="8"/>
  <c r="F240" i="8"/>
  <c r="F236" i="8"/>
  <c r="F232" i="8"/>
  <c r="F230" i="8"/>
  <c r="F218" i="8"/>
  <c r="F214" i="8"/>
  <c r="F210" i="8"/>
  <c r="F208" i="8"/>
  <c r="F196" i="8"/>
  <c r="F192" i="8"/>
  <c r="F188" i="8"/>
  <c r="F186" i="8"/>
  <c r="F174" i="8"/>
  <c r="F170" i="8"/>
  <c r="F166" i="8"/>
  <c r="F164" i="8"/>
  <c r="F152" i="8"/>
  <c r="F148" i="8"/>
  <c r="F144" i="8"/>
  <c r="F142" i="8"/>
  <c r="F130" i="8"/>
  <c r="F126" i="8"/>
  <c r="F122" i="8"/>
  <c r="F120" i="8"/>
  <c r="F108" i="8"/>
  <c r="F104" i="8"/>
  <c r="F100" i="8"/>
  <c r="F98" i="8"/>
  <c r="E73" i="8"/>
  <c r="F18" i="8"/>
  <c r="F14" i="8"/>
  <c r="F11" i="8"/>
  <c r="F9" i="8"/>
  <c r="E227" i="8"/>
  <c r="F228" i="8" s="1"/>
  <c r="E205" i="8"/>
  <c r="F206" i="8" s="1"/>
  <c r="E183" i="8"/>
  <c r="F184" i="8" s="1"/>
  <c r="E161" i="8"/>
  <c r="F162" i="8" s="1"/>
  <c r="E139" i="8"/>
  <c r="F140" i="8" s="1"/>
  <c r="E117" i="8"/>
  <c r="F118" i="8" s="1"/>
  <c r="E95" i="8"/>
  <c r="F96" i="8" s="1"/>
  <c r="F40" i="8"/>
  <c r="F36" i="8"/>
  <c r="F33" i="8"/>
  <c r="F31" i="8"/>
  <c r="F262" i="8"/>
  <c r="E249" i="8"/>
  <c r="F250" i="8" s="1"/>
  <c r="F239" i="8"/>
  <c r="F235" i="8"/>
  <c r="F217" i="8"/>
  <c r="F213" i="8"/>
  <c r="F195" i="8"/>
  <c r="F191" i="8"/>
  <c r="F173" i="8"/>
  <c r="F169" i="8"/>
  <c r="F151" i="8"/>
  <c r="F147" i="8"/>
  <c r="F129" i="8"/>
  <c r="F125" i="8"/>
  <c r="F107" i="8"/>
  <c r="F103" i="8"/>
  <c r="F21" i="8"/>
  <c r="F17" i="8"/>
  <c r="F13" i="8"/>
  <c r="F284" i="8"/>
  <c r="F273" i="8"/>
  <c r="F43" i="8"/>
  <c r="F39" i="8"/>
  <c r="F35" i="8"/>
  <c r="F280" i="8"/>
  <c r="F275" i="8"/>
  <c r="F150" i="8"/>
  <c r="F141" i="8"/>
  <c r="F102" i="8"/>
  <c r="F99" i="8"/>
  <c r="F38" i="8"/>
  <c r="F32" i="8"/>
  <c r="F12" i="8"/>
  <c r="F254" i="8"/>
  <c r="F172" i="8"/>
  <c r="F163" i="8"/>
  <c r="F124" i="8"/>
  <c r="F121" i="8"/>
  <c r="F274" i="8"/>
  <c r="F194" i="8"/>
  <c r="F185" i="8"/>
  <c r="F146" i="8"/>
  <c r="F143" i="8"/>
  <c r="F34" i="8"/>
  <c r="F276" i="8"/>
  <c r="F216" i="8"/>
  <c r="F207" i="8"/>
  <c r="F168" i="8"/>
  <c r="F165" i="8"/>
  <c r="F238" i="8"/>
  <c r="F229" i="8"/>
  <c r="F190" i="8"/>
  <c r="F187" i="8"/>
  <c r="F20" i="8"/>
  <c r="F128" i="8"/>
  <c r="F119" i="8"/>
  <c r="F212" i="8"/>
  <c r="F209" i="8"/>
  <c r="F234" i="8"/>
  <c r="F231" i="8"/>
  <c r="F106" i="8"/>
  <c r="F97" i="8"/>
  <c r="F42" i="8"/>
  <c r="F16" i="8"/>
  <c r="F10" i="8"/>
  <c r="H85" i="8"/>
  <c r="H81" i="8"/>
  <c r="H84" i="8"/>
  <c r="H80" i="8"/>
  <c r="H77" i="8"/>
  <c r="H75" i="8"/>
  <c r="H74" i="8"/>
  <c r="H83" i="8"/>
  <c r="H79" i="8"/>
  <c r="H86" i="8"/>
  <c r="H82" i="8"/>
  <c r="H76" i="8"/>
  <c r="H78" i="8"/>
  <c r="H63" i="8"/>
  <c r="H59" i="8"/>
  <c r="H62" i="8"/>
  <c r="H58" i="8"/>
  <c r="H55" i="8"/>
  <c r="H53" i="8"/>
  <c r="H52" i="8"/>
  <c r="H65" i="8"/>
  <c r="H61" i="8"/>
  <c r="H57" i="8"/>
  <c r="H87" i="8"/>
  <c r="H60" i="8"/>
  <c r="H54" i="8"/>
  <c r="H56" i="8"/>
  <c r="H64" i="8"/>
  <c r="F18" i="10"/>
  <c r="F14" i="10"/>
  <c r="F11" i="10"/>
  <c r="F9" i="10"/>
  <c r="F21" i="10"/>
  <c r="F17" i="10"/>
  <c r="F13" i="10"/>
  <c r="F20" i="10"/>
  <c r="F16" i="10"/>
  <c r="F12" i="10"/>
  <c r="F10" i="10"/>
  <c r="C7" i="10"/>
  <c r="F15" i="10"/>
  <c r="F19" i="10"/>
  <c r="F8" i="10"/>
  <c r="K161" i="19"/>
  <c r="Q161" i="19" s="1"/>
  <c r="K149" i="19"/>
  <c r="Q149" i="19" s="1"/>
  <c r="K147" i="19"/>
  <c r="Q147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23" i="19"/>
  <c r="Q23" i="19" s="1"/>
  <c r="K9" i="19"/>
  <c r="Q9" i="19" s="1"/>
  <c r="K135" i="19"/>
  <c r="Q135" i="19" s="1"/>
  <c r="K21" i="19"/>
  <c r="Q21" i="19" s="1"/>
  <c r="K35" i="19"/>
  <c r="Q35" i="19" s="1"/>
  <c r="K37" i="19"/>
  <c r="Q37" i="19" s="1"/>
  <c r="D52" i="24"/>
  <c r="C29" i="25"/>
  <c r="C51" i="25"/>
  <c r="D52" i="25" s="1"/>
  <c r="D8" i="25"/>
  <c r="C73" i="25"/>
  <c r="D74" i="25" s="1"/>
  <c r="C95" i="25"/>
  <c r="D96" i="25" s="1"/>
  <c r="F108" i="25"/>
  <c r="F104" i="25"/>
  <c r="F100" i="25"/>
  <c r="F98" i="25"/>
  <c r="F30" i="25"/>
  <c r="F106" i="25"/>
  <c r="F102" i="25"/>
  <c r="F99" i="25"/>
  <c r="F97" i="25"/>
  <c r="F109" i="25"/>
  <c r="F101" i="25"/>
  <c r="F107" i="25"/>
  <c r="F105" i="25"/>
  <c r="F103" i="25"/>
  <c r="F52" i="25" l="1"/>
  <c r="F74" i="25"/>
  <c r="F96" i="25"/>
  <c r="D30" i="25"/>
  <c r="E73" i="10"/>
  <c r="C51" i="10"/>
  <c r="D52" i="10" s="1"/>
  <c r="D8" i="10"/>
  <c r="E95" i="10"/>
  <c r="C73" i="10"/>
  <c r="D74" i="10" s="1"/>
  <c r="C95" i="10"/>
  <c r="D96" i="10" s="1"/>
  <c r="C29" i="10"/>
  <c r="E51" i="10"/>
  <c r="E29" i="10"/>
  <c r="F86" i="8"/>
  <c r="F82" i="8"/>
  <c r="F78" i="8"/>
  <c r="F76" i="8"/>
  <c r="F85" i="8"/>
  <c r="F81" i="8"/>
  <c r="F74" i="8"/>
  <c r="F84" i="8"/>
  <c r="F80" i="8"/>
  <c r="F77" i="8"/>
  <c r="F75" i="8"/>
  <c r="F83" i="8"/>
  <c r="F79" i="8"/>
  <c r="F64" i="8"/>
  <c r="F60" i="8"/>
  <c r="F56" i="8"/>
  <c r="F54" i="8"/>
  <c r="F63" i="8"/>
  <c r="F59" i="8"/>
  <c r="F52" i="8"/>
  <c r="F62" i="8"/>
  <c r="F58" i="8"/>
  <c r="F55" i="8"/>
  <c r="F53" i="8"/>
  <c r="F57" i="8"/>
  <c r="F65" i="8"/>
  <c r="F87" i="8"/>
  <c r="F61" i="8"/>
  <c r="C271" i="8"/>
  <c r="D272" i="8" s="1"/>
  <c r="C29" i="8"/>
  <c r="D30" i="8" s="1"/>
  <c r="C51" i="8"/>
  <c r="D8" i="8"/>
  <c r="C73" i="8"/>
  <c r="D74" i="8" s="1"/>
  <c r="C227" i="8"/>
  <c r="D228" i="8" s="1"/>
  <c r="C205" i="8"/>
  <c r="D206" i="8" s="1"/>
  <c r="C183" i="8"/>
  <c r="D184" i="8" s="1"/>
  <c r="C161" i="8"/>
  <c r="D162" i="8" s="1"/>
  <c r="C139" i="8"/>
  <c r="D140" i="8" s="1"/>
  <c r="C117" i="8"/>
  <c r="D118" i="8" s="1"/>
  <c r="C95" i="8"/>
  <c r="D96" i="8" s="1"/>
  <c r="C249" i="8"/>
  <c r="D250" i="8" s="1"/>
  <c r="D52" i="8" l="1"/>
  <c r="F30" i="10"/>
  <c r="F40" i="10"/>
  <c r="F36" i="10"/>
  <c r="F33" i="10"/>
  <c r="F31" i="10"/>
  <c r="F43" i="10"/>
  <c r="F39" i="10"/>
  <c r="F35" i="10"/>
  <c r="F41" i="10"/>
  <c r="F34" i="10"/>
  <c r="F38" i="10"/>
  <c r="F32" i="10"/>
  <c r="F42" i="10"/>
  <c r="F37" i="10"/>
  <c r="F63" i="10"/>
  <c r="F59" i="10"/>
  <c r="F52" i="10"/>
  <c r="F62" i="10"/>
  <c r="F58" i="10"/>
  <c r="F55" i="10"/>
  <c r="F53" i="10"/>
  <c r="F65" i="10"/>
  <c r="F61" i="10"/>
  <c r="F57" i="10"/>
  <c r="F64" i="10"/>
  <c r="F56" i="10"/>
  <c r="F54" i="10"/>
  <c r="F60" i="10"/>
  <c r="D30" i="10"/>
  <c r="F108" i="10"/>
  <c r="F104" i="10"/>
  <c r="F100" i="10"/>
  <c r="F98" i="10"/>
  <c r="F107" i="10"/>
  <c r="F103" i="10"/>
  <c r="F96" i="10"/>
  <c r="F106" i="10"/>
  <c r="F102" i="10"/>
  <c r="F99" i="10"/>
  <c r="F97" i="10"/>
  <c r="F101" i="10"/>
  <c r="F105" i="10"/>
  <c r="F109" i="10"/>
  <c r="F85" i="10"/>
  <c r="F81" i="10"/>
  <c r="F74" i="10"/>
  <c r="F84" i="10"/>
  <c r="F80" i="10"/>
  <c r="F77" i="10"/>
  <c r="F75" i="10"/>
  <c r="F83" i="10"/>
  <c r="F87" i="10"/>
  <c r="F78" i="10"/>
  <c r="F82" i="10"/>
  <c r="F76" i="10"/>
  <c r="F86" i="10"/>
  <c r="F79" i="10"/>
</calcChain>
</file>

<file path=xl/sharedStrings.xml><?xml version="1.0" encoding="utf-8"?>
<sst xmlns="http://schemas.openxmlformats.org/spreadsheetml/2006/main" count="5600" uniqueCount="321">
  <si>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</si>
  <si>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</si>
  <si>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</si>
  <si>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</si>
  <si>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</si>
  <si>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</si>
  <si>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</si>
  <si>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</si>
  <si>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</si>
  <si>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</si>
  <si>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</si>
  <si>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</si>
  <si>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</si>
  <si>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</si>
  <si>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</si>
  <si>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</si>
  <si>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</si>
  <si>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</si>
  <si>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</si>
  <si>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</si>
  <si>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</si>
  <si>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</si>
  <si>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</si>
  <si>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</si>
  <si>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</si>
  <si>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</si>
  <si>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</si>
  <si>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</si>
  <si>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</si>
  <si>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</si>
  <si>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</si>
  <si>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</si>
  <si>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</si>
  <si>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</si>
  <si>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</si>
  <si>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</si>
  <si>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</si>
  <si>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</si>
  <si>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</si>
  <si>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</si>
  <si>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</si>
  <si>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</si>
  <si>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</si>
  <si>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</si>
  <si>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</si>
  <si>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</si>
  <si>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</si>
  <si>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</si>
  <si>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</si>
  <si>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</si>
  <si>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</si>
  <si>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</si>
  <si>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</si>
  <si>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</si>
  <si>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</si>
  <si>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</si>
  <si>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</si>
  <si>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</si>
  <si>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</si>
  <si>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</si>
  <si>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</si>
  <si>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</si>
  <si>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</si>
  <si>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</si>
  <si>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</si>
  <si>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</si>
  <si>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</si>
  <si>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</si>
  <si>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</si>
  <si>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</si>
  <si>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</si>
  <si>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</si>
  <si>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</si>
  <si>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</si>
  <si>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</si>
  <si>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</si>
  <si>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</si>
  <si>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</si>
  <si>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</si>
  <si>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</si>
  <si>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</si>
  <si>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</si>
  <si>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</si>
  <si>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</si>
  <si>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</si>
  <si>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</si>
  <si>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</si>
  <si>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</si>
  <si>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</si>
  <si>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</si>
  <si>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</si>
  <si>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</si>
  <si>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</si>
  <si>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</si>
  <si>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</si>
  <si>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</si>
  <si>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</si>
  <si>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</si>
  <si>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</si>
  <si>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</si>
  <si>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</si>
  <si>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</si>
  <si>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</si>
  <si>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</si>
  <si>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</si>
  <si>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</si>
  <si>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</si>
  <si>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</si>
  <si>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</si>
  <si>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</si>
  <si>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</si>
  <si>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</si>
  <si>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</si>
  <si>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</si>
  <si>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</si>
  <si>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</si>
  <si>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</si>
  <si>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</si>
  <si>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</si>
  <si>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</si>
  <si>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</si>
  <si>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</si>
  <si>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</si>
  <si>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</si>
  <si>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</si>
  <si>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</si>
  <si>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</si>
  <si>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</si>
  <si>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</si>
  <si>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</si>
  <si>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</si>
  <si>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</si>
  <si>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</si>
  <si>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</si>
  <si>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</si>
  <si>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</si>
  <si>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</si>
  <si>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</si>
  <si>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</si>
  <si>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</si>
  <si>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</si>
  <si>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</si>
  <si>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</si>
  <si>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</si>
  <si>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</si>
  <si>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</si>
  <si>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</si>
  <si>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</si>
  <si>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</si>
  <si>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</si>
  <si>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</si>
  <si>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</si>
  <si>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</si>
  <si>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</si>
  <si>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</si>
  <si>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</si>
  <si>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</si>
  <si>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</si>
  <si>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</si>
  <si>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</si>
  <si>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</si>
  <si>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</si>
  <si>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</si>
  <si>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</si>
  <si>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</si>
  <si>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</si>
  <si>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</si>
  <si>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</si>
  <si>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</si>
  <si>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</si>
  <si>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</si>
  <si>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</si>
  <si>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</si>
  <si>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</si>
  <si>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</si>
  <si>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</si>
  <si>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</si>
  <si>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</si>
  <si>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</si>
  <si>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</si>
  <si>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</si>
  <si>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</si>
  <si>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</si>
  <si>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</si>
  <si>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</si>
  <si>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</si>
  <si>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</si>
  <si>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</si>
  <si>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</si>
  <si>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</si>
  <si>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</si>
  <si>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</si>
  <si>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</si>
  <si>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</si>
  <si>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</si>
  <si>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</si>
  <si>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</si>
  <si>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</si>
  <si>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</si>
  <si>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</si>
  <si>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</si>
  <si>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</si>
  <si>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</si>
  <si>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</si>
  <si>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</si>
  <si>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</si>
  <si>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</si>
  <si>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</si>
  <si>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</si>
  <si>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</si>
  <si>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</si>
  <si>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</si>
  <si>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</si>
  <si>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</si>
  <si>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</si>
  <si>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</si>
  <si>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</si>
  <si>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</si>
  <si>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</si>
  <si>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</si>
  <si>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</si>
  <si>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</si>
  <si>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</si>
  <si>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</si>
  <si>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</si>
  <si>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</si>
  <si>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</si>
  <si>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</si>
  <si>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</si>
  <si>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</si>
  <si>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</si>
  <si>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</si>
  <si>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</si>
  <si>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</si>
  <si>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</si>
  <si>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</si>
  <si>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</si>
  <si>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</si>
  <si>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</si>
  <si>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</si>
  <si>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</si>
  <si>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</si>
  <si>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</si>
  <si>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</si>
  <si>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</si>
  <si>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</si>
  <si>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</si>
  <si>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</si>
  <si>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</si>
  <si>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</si>
  <si>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</si>
  <si>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</si>
  <si>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</si>
  <si>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</si>
  <si>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</si>
  <si>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</si>
  <si>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</si>
  <si>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</si>
  <si>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marzo 2020</t>
  </si>
  <si>
    <t>marzo 2020</t>
  </si>
  <si>
    <t>Viajeros entrados en los establecimientos alojativos de Adeje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</si>
  <si>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</si>
  <si>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</si>
  <si>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</si>
  <si>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</si>
  <si>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</si>
  <si>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</si>
  <si>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</si>
  <si>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</si>
  <si>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</si>
  <si>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marzo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</si>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</sst>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B56E37A-BF14-4E8B-8DD5-62B36524D658}"/>
    <cellStyle name="Normal 2 6" xfId="3" xr:uid="{342681FB-5F1B-4C0C-BF2F-6DF35A9A5E64}"/>
    <cellStyle name="Porcentaje" xfId="1" builtinId="5"/>
  </cellStyles>
  <dxfs count="0"/>
  <tableStyles count="1" defaultTableStyle="TableStyleMedium2" defaultPivotStyle="PivotStyleLight16">
    <tableStyle name="Invisible" pivot="0" table="0" count="0" xr9:uid="{F8EA3D47-E187-4D4D-B964-4901B80BD0F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E-4B51-98F2-F93039EF8AE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E-4B51-98F2-F93039EF8AE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E-4B51-98F2-F93039EF8A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E-4B51-98F2-F93039EF8AE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E-4B51-98F2-F93039EF8A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0E-4B51-98F2-F93039EF8A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12">
                  <c:v>452899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0E-4B51-98F2-F93039EF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0E-4B51-98F2-F93039EF8A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0E-4B51-98F2-F93039EF8A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0E-4B51-98F2-F93039EF8A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0E-4B51-98F2-F93039EF8A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0E-4B51-98F2-F93039EF8A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E-4B51-98F2-F93039EF8A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E-4B51-98F2-F93039EF8A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E-4B51-98F2-F93039EF8A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E-4B51-98F2-F93039EF8A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E-4B51-98F2-F93039EF8A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E-4B51-98F2-F93039EF8A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E-4B51-98F2-F93039EF8A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E-4B51-98F2-F93039EF8A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E-4B51-98F2-F93039EF8A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E-4B51-98F2-F93039EF8AE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12">
                  <c:v>-5.9280614989645652E-2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0E-4B51-98F2-F93039EF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6-466A-AC61-D18AE19E9EE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6-466A-AC61-D18AE19E9EE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6-466A-AC61-D18AE19E9E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6-466A-AC61-D18AE19E9EE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6-466A-AC61-D18AE19E9E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96-466A-AC61-D18AE19E9E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12">
                  <c:v>15937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6-466A-AC61-D18AE19E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96-466A-AC61-D18AE19E9E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96-466A-AC61-D18AE19E9E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96-466A-AC61-D18AE19E9E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96-466A-AC61-D18AE19E9E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96-466A-AC61-D18AE19E9E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96-466A-AC61-D18AE19E9E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96-466A-AC61-D18AE19E9E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6-466A-AC61-D18AE19E9E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6-466A-AC61-D18AE19E9E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6-466A-AC61-D18AE19E9E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96-466A-AC61-D18AE19E9E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6-466A-AC61-D18AE19E9E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6-466A-AC61-D18AE19E9E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6-466A-AC61-D18AE19E9E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6-466A-AC61-D18AE19E9EE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12">
                  <c:v>-2.6093864580787107E-2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96-466A-AC61-D18AE19E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1D-4CCF-BE3D-65F62982927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D-4CCF-BE3D-65F62982927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1D-4CCF-BE3D-65F6298292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D-4CCF-BE3D-65F62982927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1D-4CCF-BE3D-65F6298292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1D-4CCF-BE3D-65F6298292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12">
                  <c:v>20483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1D-4CCF-BE3D-65F629829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1D-4CCF-BE3D-65F6298292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1D-4CCF-BE3D-65F6298292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1D-4CCF-BE3D-65F629829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1D-4CCF-BE3D-65F629829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1D-4CCF-BE3D-65F629829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D-4CCF-BE3D-65F629829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D-4CCF-BE3D-65F629829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1D-4CCF-BE3D-65F629829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1D-4CCF-BE3D-65F629829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1D-4CCF-BE3D-65F629829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1D-4CCF-BE3D-65F629829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1D-4CCF-BE3D-65F629829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1D-4CCF-BE3D-65F629829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1D-4CCF-BE3D-65F629829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1D-4CCF-BE3D-65F62982927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12">
                  <c:v>-1.2629549288985298E-2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1D-4CCF-BE3D-65F629829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C-4933-8C0E-179546D9B75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C-4933-8C0E-179546D9B75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C-4933-8C0E-179546D9B7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C-4933-8C0E-179546D9B75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C-4933-8C0E-179546D9B7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BC-4933-8C0E-179546D9B7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12">
                  <c:v>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C-4933-8C0E-179546D9B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BC-4933-8C0E-179546D9B7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BC-4933-8C0E-179546D9B7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C-4933-8C0E-179546D9B7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C-4933-8C0E-179546D9B7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C-4933-8C0E-179546D9B7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C-4933-8C0E-179546D9B7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C-4933-8C0E-179546D9B7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C-4933-8C0E-179546D9B7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C-4933-8C0E-179546D9B7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C-4933-8C0E-179546D9B7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C-4933-8C0E-179546D9B7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C-4933-8C0E-179546D9B7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C-4933-8C0E-179546D9B7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C-4933-8C0E-179546D9B7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C-4933-8C0E-179546D9B75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12">
                  <c:v>-0.13913279623427177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BC-4933-8C0E-179546D9B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48-44D9-BF11-6C1822F1442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8-44D9-BF11-6C1822F1442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48-44D9-BF11-6C1822F144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8-44D9-BF11-6C1822F1442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48-44D9-BF11-6C1822F144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48-44D9-BF11-6C1822F144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12">
                  <c:v>8810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48-44D9-BF11-6C1822F14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48-44D9-BF11-6C1822F144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48-44D9-BF11-6C1822F144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48-44D9-BF11-6C1822F144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48-44D9-BF11-6C1822F144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48-44D9-BF11-6C1822F144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48-44D9-BF11-6C1822F144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48-44D9-BF11-6C1822F144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48-44D9-BF11-6C1822F144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48-44D9-BF11-6C1822F144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48-44D9-BF11-6C1822F144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48-44D9-BF11-6C1822F144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48-44D9-BF11-6C1822F144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48-44D9-BF11-6C1822F144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48-44D9-BF11-6C1822F144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48-44D9-BF11-6C1822F1442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12">
                  <c:v>-0.24071360854951307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48-44D9-BF11-6C1822F14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4-407B-AC4F-70F31942823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4-407B-AC4F-70F31942823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4-407B-AC4F-70F3194282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4-407B-AC4F-70F31942823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4-407B-AC4F-70F319428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D4-407B-AC4F-70F31942823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12">
                  <c:v>452899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D4-407B-AC4F-70F31942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D4-407B-AC4F-70F3194282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D4-407B-AC4F-70F3194282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D4-407B-AC4F-70F319428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D4-407B-AC4F-70F319428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D4-407B-AC4F-70F319428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D4-407B-AC4F-70F319428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D4-407B-AC4F-70F319428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D4-407B-AC4F-70F319428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D4-407B-AC4F-70F319428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D4-407B-AC4F-70F319428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D4-407B-AC4F-70F319428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D4-407B-AC4F-70F319428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D4-407B-AC4F-70F319428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D4-407B-AC4F-70F319428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D4-407B-AC4F-70F31942823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12">
                  <c:v>-5.9280614989645652E-2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D4-407B-AC4F-70F31942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0-4202-90EC-E5B386DA3D2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0-4202-90EC-E5B386DA3D2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0-4202-90EC-E5B386DA3D2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0-4202-90EC-E5B386DA3D2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0-4202-90EC-E5B386DA3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80-4202-90EC-E5B386DA3D2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12">
                  <c:v>363037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0-4202-90EC-E5B386DA3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80-4202-90EC-E5B386DA3D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80-4202-90EC-E5B386DA3D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0-4202-90EC-E5B386DA3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80-4202-90EC-E5B386DA3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0-4202-90EC-E5B386DA3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0-4202-90EC-E5B386DA3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0-4202-90EC-E5B386DA3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80-4202-90EC-E5B386DA3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0-4202-90EC-E5B386DA3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80-4202-90EC-E5B386DA3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0-4202-90EC-E5B386DA3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0-4202-90EC-E5B386DA3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0-4202-90EC-E5B386DA3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0-4202-90EC-E5B386DA3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0-4202-90EC-E5B386DA3D2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12">
                  <c:v>-6.7009156770176159E-2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80-4202-90EC-E5B386DA3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8-4D90-B3C0-32E61CA8C06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8-4D90-B3C0-32E61CA8C06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8-4D90-B3C0-32E61CA8C06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8-4D90-B3C0-32E61CA8C06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8-4D90-B3C0-32E61CA8C0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88-4D90-B3C0-32E61CA8C06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12">
                  <c:v>324741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88-4D90-B3C0-32E61CA8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88-4D90-B3C0-32E61CA8C0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88-4D90-B3C0-32E61CA8C0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8-4D90-B3C0-32E61CA8C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8-4D90-B3C0-32E61CA8C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8-4D90-B3C0-32E61CA8C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8-4D90-B3C0-32E61CA8C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8-4D90-B3C0-32E61CA8C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8-4D90-B3C0-32E61CA8C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8-4D90-B3C0-32E61CA8C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8-4D90-B3C0-32E61CA8C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8-4D90-B3C0-32E61CA8C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8-4D90-B3C0-32E61CA8C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8-4D90-B3C0-32E61CA8C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8-4D90-B3C0-32E61CA8C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8-4D90-B3C0-32E61CA8C06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12">
                  <c:v>-7.2838776541528594E-2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88-4D90-B3C0-32E61CA8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3-47C3-86CD-CB989930A2B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3-47C3-86CD-CB989930A2B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3-47C3-86CD-CB989930A2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C3-47C3-86CD-CB989930A2B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3-47C3-86CD-CB989930A2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C3-47C3-86CD-CB989930A2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12">
                  <c:v>38296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C3-47C3-86CD-CB989930A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C3-47C3-86CD-CB989930A2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C3-47C3-86CD-CB989930A2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C3-47C3-86CD-CB989930A2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C3-47C3-86CD-CB989930A2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C3-47C3-86CD-CB989930A2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C3-47C3-86CD-CB989930A2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C3-47C3-86CD-CB989930A2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C3-47C3-86CD-CB989930A2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C3-47C3-86CD-CB989930A2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C3-47C3-86CD-CB989930A2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C3-47C3-86CD-CB989930A2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C3-47C3-86CD-CB989930A2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C3-47C3-86CD-CB989930A2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C3-47C3-86CD-CB989930A2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C3-47C3-86CD-CB989930A2B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12">
                  <c:v>-1.4462916259200154E-2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C3-47C3-86CD-CB989930A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F-4289-93C7-FF59B767B50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F-4289-93C7-FF59B767B50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CF-4289-93C7-FF59B767B5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CF-4289-93C7-FF59B767B50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CF-4289-93C7-FF59B767B5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CF-4289-93C7-FF59B767B5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12">
                  <c:v>89862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CF-4289-93C7-FF59B767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CF-4289-93C7-FF59B767B5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CF-4289-93C7-FF59B767B5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CF-4289-93C7-FF59B767B5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CF-4289-93C7-FF59B767B5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CF-4289-93C7-FF59B767B5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CF-4289-93C7-FF59B767B5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CF-4289-93C7-FF59B767B5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CF-4289-93C7-FF59B767B5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CF-4289-93C7-FF59B767B5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CF-4289-93C7-FF59B767B5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CF-4289-93C7-FF59B767B5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CF-4289-93C7-FF59B767B5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CF-4289-93C7-FF59B767B5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CF-4289-93C7-FF59B767B5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CF-4289-93C7-FF59B767B50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12">
                  <c:v>-2.6709123992721628E-2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CF-4289-93C7-FF59B767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F-4310-A4C1-C626B17E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F-4310-A4C1-C626B17E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9-4220-AB72-28353E9EFF6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9-4220-AB72-28353E9EFF6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99-4220-AB72-28353E9EFF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99-4220-AB72-28353E9EFF6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99-4220-AB72-28353E9EFF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99-4220-AB72-28353E9EFF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12">
                  <c:v>19299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99-4220-AB72-28353E9EF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99-4220-AB72-28353E9EFF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99-4220-AB72-28353E9EFF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99-4220-AB72-28353E9EFF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99-4220-AB72-28353E9EFF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99-4220-AB72-28353E9EFF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99-4220-AB72-28353E9EFF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99-4220-AB72-28353E9EFF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99-4220-AB72-28353E9EFF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99-4220-AB72-28353E9EFF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99-4220-AB72-28353E9EFF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99-4220-AB72-28353E9EFF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99-4220-AB72-28353E9EFF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99-4220-AB72-28353E9EFF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99-4220-AB72-28353E9EFF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99-4220-AB72-28353E9EFF6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12">
                  <c:v>-0.24651544137742554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99-4220-AB72-28353E9EF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E-4619-BF6A-ED968019C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E-4619-BF6A-ED968019C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1-4714-BD7E-B543C748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1-4714-BD7E-B543C748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3-4B11-BCD0-FD47DEA95B0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73-4B11-BCD0-FD47DEA95B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73-4B11-BCD0-FD47DEA95B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73-4B11-BCD0-FD47DEA95B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73-4B11-BCD0-FD47DEA95B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73-4B11-BCD0-FD47DEA95B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73-4B11-BCD0-FD47DEA95B0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73-4B11-BCD0-FD47DEA95B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73-4B11-BCD0-FD47DEA95B09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73-4B11-BCD0-FD47DEA95B0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73-4B11-BCD0-FD47DEA95B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73-4B11-BCD0-FD47DEA95B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73-4B11-BCD0-FD47DEA95B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73-4B11-BCD0-FD47DEA95B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73-4B11-BCD0-FD47DEA95B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73-4B11-BCD0-FD47DEA95B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73-4B11-BCD0-FD47DEA95B09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73-4B11-BCD0-FD47DEA95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5-466D-B2E0-B01ADB638DC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E5-466D-B2E0-B01ADB638D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E5-466D-B2E0-B01ADB638D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E5-466D-B2E0-B01ADB638D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E5-466D-B2E0-B01ADB638D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E5-466D-B2E0-B01ADB638DC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E5-466D-B2E0-B01ADB638DC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E5-466D-B2E0-B01ADB638D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175927</c:v>
                </c:pt>
                <c:pt idx="1">
                  <c:v>10880</c:v>
                </c:pt>
                <c:pt idx="2">
                  <c:v>3945</c:v>
                </c:pt>
                <c:pt idx="3">
                  <c:v>6935</c:v>
                </c:pt>
                <c:pt idx="4">
                  <c:v>165047</c:v>
                </c:pt>
                <c:pt idx="5">
                  <c:v>79823</c:v>
                </c:pt>
                <c:pt idx="6">
                  <c:v>19336</c:v>
                </c:pt>
                <c:pt idx="7">
                  <c:v>5899</c:v>
                </c:pt>
                <c:pt idx="8">
                  <c:v>5018</c:v>
                </c:pt>
                <c:pt idx="9">
                  <c:v>7454</c:v>
                </c:pt>
                <c:pt idx="10">
                  <c:v>4025</c:v>
                </c:pt>
                <c:pt idx="11">
                  <c:v>3964</c:v>
                </c:pt>
                <c:pt idx="12">
                  <c:v>39528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E5-466D-B2E0-B01ADB638DC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0.14154548934872468</c:v>
                </c:pt>
                <c:pt idx="1">
                  <c:v>0.26042632066728455</c:v>
                </c:pt>
                <c:pt idx="2">
                  <c:v>0.14646904969485619</c:v>
                </c:pt>
                <c:pt idx="3">
                  <c:v>0.3359660951647081</c:v>
                </c:pt>
                <c:pt idx="4">
                  <c:v>0.13449178930581995</c:v>
                </c:pt>
                <c:pt idx="5">
                  <c:v>6.7894793171723755E-2</c:v>
                </c:pt>
                <c:pt idx="6">
                  <c:v>0.148627777117738</c:v>
                </c:pt>
                <c:pt idx="7">
                  <c:v>0.20708000818498062</c:v>
                </c:pt>
                <c:pt idx="8">
                  <c:v>6.3586265366680772E-2</c:v>
                </c:pt>
                <c:pt idx="9">
                  <c:v>0.22820893063107595</c:v>
                </c:pt>
                <c:pt idx="10">
                  <c:v>8.4321120689655249E-2</c:v>
                </c:pt>
                <c:pt idx="11">
                  <c:v>0.34327346662148428</c:v>
                </c:pt>
                <c:pt idx="12">
                  <c:v>0.25239211710284515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E5-466D-B2E0-B01ADB638DC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E5-466D-B2E0-B01ADB638DC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E5-466D-B2E0-B01ADB638DC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E5-466D-B2E0-B01ADB638DC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E5-466D-B2E0-B01ADB638DC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5E5-466D-B2E0-B01ADB638DC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5E5-466D-B2E0-B01ADB638DC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5E5-466D-B2E0-B01ADB638DC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6.1843832953440918E-2</c:v>
                </c:pt>
                <c:pt idx="2">
                  <c:v>2.2424073621445259E-2</c:v>
                </c:pt>
                <c:pt idx="3">
                  <c:v>3.9419759331995659E-2</c:v>
                </c:pt>
                <c:pt idx="4">
                  <c:v>0.93815616704655913</c:v>
                </c:pt>
                <c:pt idx="5">
                  <c:v>0.45372796671346638</c:v>
                </c:pt>
                <c:pt idx="6">
                  <c:v>0.10990922371210786</c:v>
                </c:pt>
                <c:pt idx="7">
                  <c:v>3.3530953179443747E-2</c:v>
                </c:pt>
                <c:pt idx="8">
                  <c:v>2.8523194279445451E-2</c:v>
                </c:pt>
                <c:pt idx="9">
                  <c:v>4.2369846584094539E-2</c:v>
                </c:pt>
                <c:pt idx="10">
                  <c:v>2.2878807687279384E-2</c:v>
                </c:pt>
                <c:pt idx="11">
                  <c:v>2.2532072962080863E-2</c:v>
                </c:pt>
                <c:pt idx="12">
                  <c:v>0.22468410192864086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5E5-466D-B2E0-B01ADB63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2-4601-B044-575C91D20C0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F2-4601-B044-575C91D20C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F2-4601-B044-575C91D20C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F2-4601-B044-575C91D20C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F2-4601-B044-575C91D20C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F2-4601-B044-575C91D20C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F2-4601-B044-575C91D20C0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DF2-4601-B044-575C91D20C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452899</c:v>
                </c:pt>
                <c:pt idx="1">
                  <c:v>19299</c:v>
                </c:pt>
                <c:pt idx="2">
                  <c:v>433600</c:v>
                </c:pt>
                <c:pt idx="3">
                  <c:v>210135</c:v>
                </c:pt>
                <c:pt idx="4">
                  <c:v>44013</c:v>
                </c:pt>
                <c:pt idx="5">
                  <c:v>14292</c:v>
                </c:pt>
                <c:pt idx="6">
                  <c:v>15937</c:v>
                </c:pt>
                <c:pt idx="7">
                  <c:v>20483</c:v>
                </c:pt>
                <c:pt idx="8">
                  <c:v>9510</c:v>
                </c:pt>
                <c:pt idx="9">
                  <c:v>8810</c:v>
                </c:pt>
                <c:pt idx="10">
                  <c:v>110420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F2-4601-B044-575C91D20C0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-5.9280614989645652E-2</c:v>
                </c:pt>
                <c:pt idx="1">
                  <c:v>-0.24651544137742554</c:v>
                </c:pt>
                <c:pt idx="2">
                  <c:v>-4.8759833796229279E-2</c:v>
                </c:pt>
                <c:pt idx="3">
                  <c:v>-1.355722152068084E-2</c:v>
                </c:pt>
                <c:pt idx="4">
                  <c:v>-0.11092032967032972</c:v>
                </c:pt>
                <c:pt idx="5">
                  <c:v>-0.18993368474749195</c:v>
                </c:pt>
                <c:pt idx="6">
                  <c:v>-2.6093864580787107E-2</c:v>
                </c:pt>
                <c:pt idx="7">
                  <c:v>-1.2629549288985298E-2</c:v>
                </c:pt>
                <c:pt idx="8">
                  <c:v>-0.13913279623427177</c:v>
                </c:pt>
                <c:pt idx="9">
                  <c:v>-0.24071360854951307</c:v>
                </c:pt>
                <c:pt idx="10">
                  <c:v>-4.7257478623260352E-2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F2-4601-B044-575C91D20C0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DF2-4601-B044-575C91D20C0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DF2-4601-B044-575C91D20C0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DF2-4601-B044-575C91D20C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DF2-4601-B044-575C91D20C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DF2-4601-B044-575C91D20C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DF2-4601-B044-575C91D20C0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DF2-4601-B044-575C91D20C0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4.2612149728747467E-2</c:v>
                </c:pt>
                <c:pt idx="2">
                  <c:v>0.95738785027125251</c:v>
                </c:pt>
                <c:pt idx="3">
                  <c:v>0.46397761973420121</c:v>
                </c:pt>
                <c:pt idx="4">
                  <c:v>9.7180607596837262E-2</c:v>
                </c:pt>
                <c:pt idx="5">
                  <c:v>3.1556704695748942E-2</c:v>
                </c:pt>
                <c:pt idx="6">
                  <c:v>3.5188861092649799E-2</c:v>
                </c:pt>
                <c:pt idx="7">
                  <c:v>4.5226419135392215E-2</c:v>
                </c:pt>
                <c:pt idx="8">
                  <c:v>2.0998059169925302E-2</c:v>
                </c:pt>
                <c:pt idx="9">
                  <c:v>1.9452460703158984E-2</c:v>
                </c:pt>
                <c:pt idx="10">
                  <c:v>0.2438071181433388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F2-4601-B044-575C91D20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6-4246-A18D-9CD3259E9B4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56-4246-A18D-9CD3259E9B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56-4246-A18D-9CD3259E9B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56-4246-A18D-9CD3259E9B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56-4246-A18D-9CD3259E9B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56-4246-A18D-9CD3259E9B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56-4246-A18D-9CD3259E9B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56-4246-A18D-9CD3259E9B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363037</c:v>
                </c:pt>
                <c:pt idx="1">
                  <c:v>14939</c:v>
                </c:pt>
                <c:pt idx="2">
                  <c:v>348098</c:v>
                </c:pt>
                <c:pt idx="3">
                  <c:v>163393</c:v>
                </c:pt>
                <c:pt idx="4">
                  <c:v>39759</c:v>
                </c:pt>
                <c:pt idx="5">
                  <c:v>10923</c:v>
                </c:pt>
                <c:pt idx="6">
                  <c:v>13084</c:v>
                </c:pt>
                <c:pt idx="7">
                  <c:v>19093</c:v>
                </c:pt>
                <c:pt idx="8">
                  <c:v>7668</c:v>
                </c:pt>
                <c:pt idx="9">
                  <c:v>7779</c:v>
                </c:pt>
                <c:pt idx="10">
                  <c:v>86399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56-4246-A18D-9CD3259E9B4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-6.7009156770176159E-2</c:v>
                </c:pt>
                <c:pt idx="1">
                  <c:v>-0.22695989650711512</c:v>
                </c:pt>
                <c:pt idx="2">
                  <c:v>-5.8650138188033107E-2</c:v>
                </c:pt>
                <c:pt idx="3">
                  <c:v>-3.6211452705094072E-2</c:v>
                </c:pt>
                <c:pt idx="4">
                  <c:v>-0.11115333884777889</c:v>
                </c:pt>
                <c:pt idx="5">
                  <c:v>2.036431574030817E-2</c:v>
                </c:pt>
                <c:pt idx="6">
                  <c:v>-2.9448853942585895E-2</c:v>
                </c:pt>
                <c:pt idx="7">
                  <c:v>5.2377959354643622E-5</c:v>
                </c:pt>
                <c:pt idx="8">
                  <c:v>-0.19148038802193168</c:v>
                </c:pt>
                <c:pt idx="9">
                  <c:v>-0.19179220779220785</c:v>
                </c:pt>
                <c:pt idx="10">
                  <c:v>-7.2335079883181552E-2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56-4246-A18D-9CD3259E9B4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56-4246-A18D-9CD3259E9B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56-4246-A18D-9CD3259E9B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56-4246-A18D-9CD3259E9B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56-4246-A18D-9CD3259E9B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956-4246-A18D-9CD3259E9B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956-4246-A18D-9CD3259E9B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956-4246-A18D-9CD3259E9B4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4.115007561212769E-2</c:v>
                </c:pt>
                <c:pt idx="2">
                  <c:v>0.95884992438787231</c:v>
                </c:pt>
                <c:pt idx="3">
                  <c:v>0.45007258213350154</c:v>
                </c:pt>
                <c:pt idx="4">
                  <c:v>0.10951776265229164</c:v>
                </c:pt>
                <c:pt idx="5">
                  <c:v>3.0087842286047977E-2</c:v>
                </c:pt>
                <c:pt idx="6">
                  <c:v>3.6040403595225833E-2</c:v>
                </c:pt>
                <c:pt idx="7">
                  <c:v>5.259243548178285E-2</c:v>
                </c:pt>
                <c:pt idx="8">
                  <c:v>2.1121814029974907E-2</c:v>
                </c:pt>
                <c:pt idx="9">
                  <c:v>2.1427567988937767E-2</c:v>
                </c:pt>
                <c:pt idx="10">
                  <c:v>0.2379895162201098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956-4246-A18D-9CD3259E9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4-4AEF-A55C-EA8B0F57CF6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4-4AEF-A55C-EA8B0F57CF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04-4AEF-A55C-EA8B0F57CF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04-4AEF-A55C-EA8B0F57CF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04-4AEF-A55C-EA8B0F57CF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04-4AEF-A55C-EA8B0F57CF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04-4AEF-A55C-EA8B0F57CF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04-4AEF-A55C-EA8B0F57CF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89862</c:v>
                </c:pt>
                <c:pt idx="1">
                  <c:v>4360</c:v>
                </c:pt>
                <c:pt idx="2">
                  <c:v>85502</c:v>
                </c:pt>
                <c:pt idx="3">
                  <c:v>46742</c:v>
                </c:pt>
                <c:pt idx="4">
                  <c:v>4254</c:v>
                </c:pt>
                <c:pt idx="5">
                  <c:v>3369</c:v>
                </c:pt>
                <c:pt idx="6">
                  <c:v>2853</c:v>
                </c:pt>
                <c:pt idx="7">
                  <c:v>1390</c:v>
                </c:pt>
                <c:pt idx="8">
                  <c:v>1842</c:v>
                </c:pt>
                <c:pt idx="9">
                  <c:v>1031</c:v>
                </c:pt>
                <c:pt idx="10">
                  <c:v>24021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04-4AEF-A55C-EA8B0F57CF60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-2.6709123992721628E-2</c:v>
                </c:pt>
                <c:pt idx="1">
                  <c:v>-0.30661577608142498</c:v>
                </c:pt>
                <c:pt idx="2">
                  <c:v>-6.2529056252905724E-3</c:v>
                </c:pt>
                <c:pt idx="3">
                  <c:v>7.4751097928307031E-2</c:v>
                </c:pt>
                <c:pt idx="4">
                  <c:v>-0.1087366436203645</c:v>
                </c:pt>
                <c:pt idx="5">
                  <c:v>-0.51441337561256839</c:v>
                </c:pt>
                <c:pt idx="6">
                  <c:v>-1.0405827263267442E-2</c:v>
                </c:pt>
                <c:pt idx="7">
                  <c:v>-0.1591046581972172</c:v>
                </c:pt>
                <c:pt idx="8">
                  <c:v>0.17850287907869489</c:v>
                </c:pt>
                <c:pt idx="9">
                  <c:v>-0.47876643073811931</c:v>
                </c:pt>
                <c:pt idx="10">
                  <c:v>5.5357848952154898E-2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04-4AEF-A55C-EA8B0F57CF6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04-4AEF-A55C-EA8B0F57CF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04-4AEF-A55C-EA8B0F57CF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04-4AEF-A55C-EA8B0F57CF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04-4AEF-A55C-EA8B0F57CF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04-4AEF-A55C-EA8B0F57CF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04-4AEF-A55C-EA8B0F57CF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04-4AEF-A55C-EA8B0F57CF60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4.8518839999109747E-2</c:v>
                </c:pt>
                <c:pt idx="2">
                  <c:v>0.95148116000089022</c:v>
                </c:pt>
                <c:pt idx="3">
                  <c:v>0.52015312367852928</c:v>
                </c:pt>
                <c:pt idx="4">
                  <c:v>4.7339253522067172E-2</c:v>
                </c:pt>
                <c:pt idx="5">
                  <c:v>3.7490819256192832E-2</c:v>
                </c:pt>
                <c:pt idx="6">
                  <c:v>3.1748681311344062E-2</c:v>
                </c:pt>
                <c:pt idx="7">
                  <c:v>1.5468162293294162E-2</c:v>
                </c:pt>
                <c:pt idx="8">
                  <c:v>2.0498097082192697E-2</c:v>
                </c:pt>
                <c:pt idx="9">
                  <c:v>1.1473147715385814E-2</c:v>
                </c:pt>
                <c:pt idx="10">
                  <c:v>0.2673098751418842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04-4AEF-A55C-EA8B0F57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DA-40FE-9A01-C19AE9EF934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DA-40FE-9A01-C19AE9EF93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DA-40FE-9A01-C19AE9EF93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DA-40FE-9A01-C19AE9EF93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DA-40FE-9A01-C19AE9EF93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DA-40FE-9A01-C19AE9EF93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DA-40FE-9A01-C19AE9EF934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DA-40FE-9A01-C19AE9EF93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190182</c:v>
                </c:pt>
                <c:pt idx="1">
                  <c:v>7604</c:v>
                </c:pt>
                <c:pt idx="2">
                  <c:v>182578</c:v>
                </c:pt>
                <c:pt idx="3">
                  <c:v>89895</c:v>
                </c:pt>
                <c:pt idx="4">
                  <c:v>19955</c:v>
                </c:pt>
                <c:pt idx="5">
                  <c:v>5332</c:v>
                </c:pt>
                <c:pt idx="6">
                  <c:v>6974</c:v>
                </c:pt>
                <c:pt idx="7">
                  <c:v>9374</c:v>
                </c:pt>
                <c:pt idx="8">
                  <c:v>3996</c:v>
                </c:pt>
                <c:pt idx="9">
                  <c:v>3322</c:v>
                </c:pt>
                <c:pt idx="10">
                  <c:v>43730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DA-40FE-9A01-C19AE9EF9345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-8.7877988537445106E-2</c:v>
                </c:pt>
                <c:pt idx="1">
                  <c:v>-0.35777027027027031</c:v>
                </c:pt>
                <c:pt idx="2">
                  <c:v>-7.1629420588310122E-2</c:v>
                </c:pt>
                <c:pt idx="3">
                  <c:v>-2.9787922939938483E-2</c:v>
                </c:pt>
                <c:pt idx="4">
                  <c:v>-0.14075955907681703</c:v>
                </c:pt>
                <c:pt idx="5">
                  <c:v>-0.34447996065896236</c:v>
                </c:pt>
                <c:pt idx="6">
                  <c:v>0.13731245923026747</c:v>
                </c:pt>
                <c:pt idx="7">
                  <c:v>3.1470070422535246E-2</c:v>
                </c:pt>
                <c:pt idx="8">
                  <c:v>-0.19451723442854263</c:v>
                </c:pt>
                <c:pt idx="9">
                  <c:v>-0.31968052426786808</c:v>
                </c:pt>
                <c:pt idx="10">
                  <c:v>-8.107085819954607E-2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DA-40FE-9A01-C19AE9EF934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DA-40FE-9A01-C19AE9EF934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DA-40FE-9A01-C19AE9EF934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DA-40FE-9A01-C19AE9EF934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DA-40FE-9A01-C19AE9EF934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DA-40FE-9A01-C19AE9EF934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DA-40FE-9A01-C19AE9EF934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DA-40FE-9A01-C19AE9EF9345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3.9982753362568485E-2</c:v>
                </c:pt>
                <c:pt idx="2">
                  <c:v>0.96001724663743149</c:v>
                </c:pt>
                <c:pt idx="3">
                  <c:v>0.47267880241032273</c:v>
                </c:pt>
                <c:pt idx="4">
                  <c:v>0.10492580791031748</c:v>
                </c:pt>
                <c:pt idx="5">
                  <c:v>2.8036302068544867E-2</c:v>
                </c:pt>
                <c:pt idx="6">
                  <c:v>3.6670137026637642E-2</c:v>
                </c:pt>
                <c:pt idx="7">
                  <c:v>4.9289627830183716E-2</c:v>
                </c:pt>
                <c:pt idx="8">
                  <c:v>2.1011452187904216E-2</c:v>
                </c:pt>
                <c:pt idx="9">
                  <c:v>1.7467478520575029E-2</c:v>
                </c:pt>
                <c:pt idx="10">
                  <c:v>0.22993763868294581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DA-40FE-9A01-C19AE9EF9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C-4BD6-A9B6-A7E3F7DEFCF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6C-4BD6-A9B6-A7E3F7DEFC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6C-4BD6-A9B6-A7E3F7DEFC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6C-4BD6-A9B6-A7E3F7DEFC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6C-4BD6-A9B6-A7E3F7DEFCF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6C-4BD6-A9B6-A7E3F7DEFC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6C-4BD6-A9B6-A7E3F7DEFCF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6C-4BD6-A9B6-A7E3F7DEFC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551213</c:v>
                </c:pt>
                <c:pt idx="1">
                  <c:v>22570</c:v>
                </c:pt>
                <c:pt idx="2">
                  <c:v>7585</c:v>
                </c:pt>
                <c:pt idx="3">
                  <c:v>14985</c:v>
                </c:pt>
                <c:pt idx="4">
                  <c:v>528643</c:v>
                </c:pt>
                <c:pt idx="5">
                  <c:v>254576</c:v>
                </c:pt>
                <c:pt idx="6">
                  <c:v>54508</c:v>
                </c:pt>
                <c:pt idx="7">
                  <c:v>16880</c:v>
                </c:pt>
                <c:pt idx="8">
                  <c:v>19572</c:v>
                </c:pt>
                <c:pt idx="9">
                  <c:v>25874</c:v>
                </c:pt>
                <c:pt idx="10">
                  <c:v>11536</c:v>
                </c:pt>
                <c:pt idx="11">
                  <c:v>11128</c:v>
                </c:pt>
                <c:pt idx="12">
                  <c:v>134569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6C-4BD6-A9B6-A7E3F7DEFCF6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-5.7881171399368991E-2</c:v>
                </c:pt>
                <c:pt idx="1">
                  <c:v>-0.24641068447412351</c:v>
                </c:pt>
                <c:pt idx="2">
                  <c:v>-0.25307730182176269</c:v>
                </c:pt>
                <c:pt idx="3">
                  <c:v>-0.2429906542056075</c:v>
                </c:pt>
                <c:pt idx="4">
                  <c:v>-4.7709717398509932E-2</c:v>
                </c:pt>
                <c:pt idx="5">
                  <c:v>-9.4126344870523182E-3</c:v>
                </c:pt>
                <c:pt idx="6">
                  <c:v>-9.6038076916698412E-2</c:v>
                </c:pt>
                <c:pt idx="7">
                  <c:v>-0.27786096256684489</c:v>
                </c:pt>
                <c:pt idx="8">
                  <c:v>-1.3706913928643427E-2</c:v>
                </c:pt>
                <c:pt idx="9">
                  <c:v>-1.5860941006428098E-2</c:v>
                </c:pt>
                <c:pt idx="10">
                  <c:v>-0.15232566683812188</c:v>
                </c:pt>
                <c:pt idx="11">
                  <c:v>-0.23963102152374449</c:v>
                </c:pt>
                <c:pt idx="12">
                  <c:v>-3.9341804683038273E-2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6C-4BD6-A9B6-A7E3F7DEFCF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6C-4BD6-A9B6-A7E3F7DEFC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6C-4BD6-A9B6-A7E3F7DEFC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6C-4BD6-A9B6-A7E3F7DEFC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6C-4BD6-A9B6-A7E3F7DEFC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66C-4BD6-A9B6-A7E3F7DEFC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66C-4BD6-A9B6-A7E3F7DEFC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66C-4BD6-A9B6-A7E3F7DEFCF6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4.0946058964501923E-2</c:v>
                </c:pt>
                <c:pt idx="2">
                  <c:v>1.376056079954573E-2</c:v>
                </c:pt>
                <c:pt idx="3">
                  <c:v>2.7185498164956197E-2</c:v>
                </c:pt>
                <c:pt idx="4">
                  <c:v>0.95905394103549813</c:v>
                </c:pt>
                <c:pt idx="5">
                  <c:v>0.46184687226172094</c:v>
                </c:pt>
                <c:pt idx="6">
                  <c:v>9.8887362961323486E-2</c:v>
                </c:pt>
                <c:pt idx="7">
                  <c:v>3.0623370638936311E-2</c:v>
                </c:pt>
                <c:pt idx="8">
                  <c:v>3.5507145150785631E-2</c:v>
                </c:pt>
                <c:pt idx="9">
                  <c:v>4.6940112080085195E-2</c:v>
                </c:pt>
                <c:pt idx="10">
                  <c:v>2.0928388844239885E-2</c:v>
                </c:pt>
                <c:pt idx="11">
                  <c:v>2.0188203108417253E-2</c:v>
                </c:pt>
                <c:pt idx="12">
                  <c:v>0.24413248598998935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66C-4BD6-A9B6-A7E3F7DEF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1-4D28-82C7-A55A7EB0FCA5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1-4D28-82C7-A55A7EB0FCA5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A1-4D28-82C7-A55A7EB0FC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1-4D28-82C7-A55A7EB0FCA5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1-4D28-82C7-A55A7EB0FC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A1-4D28-82C7-A55A7EB0FC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12">
                  <c:v>3274179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A1-4D28-82C7-A55A7EB0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A1-4D28-82C7-A55A7EB0FC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A1-4D28-82C7-A55A7EB0FC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A1-4D28-82C7-A55A7EB0FC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1-4D28-82C7-A55A7EB0FC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1-4D28-82C7-A55A7EB0FC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1-4D28-82C7-A55A7EB0FC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1-4D28-82C7-A55A7EB0FC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1-4D28-82C7-A55A7EB0FC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1-4D28-82C7-A55A7EB0FC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1-4D28-82C7-A55A7EB0FC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1-4D28-82C7-A55A7EB0FC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1-4D28-82C7-A55A7EB0FC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1-4D28-82C7-A55A7EB0FC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1-4D28-82C7-A55A7EB0FC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1-4D28-82C7-A55A7EB0FCA5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12">
                  <c:v>-5.8684668553794395E-2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A1-4D28-82C7-A55A7EB0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9-4EA6-B600-FB763A48469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9-4EA6-B600-FB763A48469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9-4EA6-B600-FB763A484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9-4EA6-B600-FB763A48469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9-4EA6-B600-FB763A4846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9-4EA6-B600-FB763A484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12">
                  <c:v>12517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9-4EA6-B600-FB763A4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09-4EA6-B600-FB763A4846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09-4EA6-B600-FB763A4846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9-4EA6-B600-FB763A4846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9-4EA6-B600-FB763A4846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9-4EA6-B600-FB763A4846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9-4EA6-B600-FB763A4846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9-4EA6-B600-FB763A4846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9-4EA6-B600-FB763A4846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9-4EA6-B600-FB763A4846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9-4EA6-B600-FB763A4846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9-4EA6-B600-FB763A4846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9-4EA6-B600-FB763A4846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9-4EA6-B600-FB763A4846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9-4EA6-B600-FB763A4846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9-4EA6-B600-FB763A48469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12">
                  <c:v>-0.24976024934068564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9-4EA6-B600-FB763A4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D-4546-9932-46959AC0767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D-4546-9932-46959AC0767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D-4546-9932-46959AC07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D-4546-9932-46959AC0767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D-4546-9932-46959AC07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D-4546-9932-46959AC07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12">
                  <c:v>89326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D-4546-9932-46959AC07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8D-4546-9932-46959AC076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8D-4546-9932-46959AC076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D-4546-9932-46959AC07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D-4546-9932-46959AC07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D-4546-9932-46959AC07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D-4546-9932-46959AC07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D-4546-9932-46959AC07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D-4546-9932-46959AC07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D-4546-9932-46959AC07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D-4546-9932-46959AC07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D-4546-9932-46959AC07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D-4546-9932-46959AC07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D-4546-9932-46959AC07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D-4546-9932-46959AC07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D-4546-9932-46959AC0767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12">
                  <c:v>-0.31857468703990477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8D-4546-9932-46959AC07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9-4BB8-9122-C45A5FCA1FB1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9-4BB8-9122-C45A5FCA1FB1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9-4BB8-9122-C45A5FCA1F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9-4BB8-9122-C45A5FCA1FB1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9-4BB8-9122-C45A5FCA1F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39-4BB8-9122-C45A5FCA1F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12">
                  <c:v>65468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39-4BB8-9122-C45A5FCA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39-4BB8-9122-C45A5FCA1F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39-4BB8-9122-C45A5FCA1F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39-4BB8-9122-C45A5FCA1F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39-4BB8-9122-C45A5FCA1F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39-4BB8-9122-C45A5FCA1F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39-4BB8-9122-C45A5FCA1F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9-4BB8-9122-C45A5FCA1F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9-4BB8-9122-C45A5FCA1F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9-4BB8-9122-C45A5FCA1F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9-4BB8-9122-C45A5FCA1F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9-4BB8-9122-C45A5FCA1F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9-4BB8-9122-C45A5FCA1F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9-4BB8-9122-C45A5FCA1F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9-4BB8-9122-C45A5FCA1F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9-4BB8-9122-C45A5FCA1FB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12">
                  <c:v>-0.2685139664804469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39-4BB8-9122-C45A5FCA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1-4C4A-AC1D-049011206FE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1-4C4A-AC1D-049011206FE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1-4C4A-AC1D-049011206F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1-4C4A-AC1D-049011206FE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91-4C4A-AC1D-049011206F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91-4C4A-AC1D-049011206F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12">
                  <c:v>23858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1-4C4A-AC1D-04901120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91-4C4A-AC1D-049011206F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91-4C4A-AC1D-049011206F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91-4C4A-AC1D-049011206F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91-4C4A-AC1D-049011206F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1-4C4A-AC1D-049011206F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1-4C4A-AC1D-049011206F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1-4C4A-AC1D-049011206F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1-4C4A-AC1D-049011206F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1-4C4A-AC1D-049011206F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1-4C4A-AC1D-049011206F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1-4C4A-AC1D-049011206F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1-4C4A-AC1D-049011206F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1-4C4A-AC1D-049011206F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1-4C4A-AC1D-049011206F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1-4C4A-AC1D-049011206FE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12">
                  <c:v>-0.42631110683627094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91-4C4A-AC1D-04901120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B-42CD-801E-AAA9664F9CF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B-42CD-801E-AAA9664F9CF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B-42CD-801E-AAA9664F9C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B-42CD-801E-AAA9664F9CF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B-42CD-801E-AAA9664F9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4B-42CD-801E-AAA9664F9C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12">
                  <c:v>3184853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4B-42CD-801E-AAA9664F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4B-42CD-801E-AAA9664F9C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4B-42CD-801E-AAA9664F9C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4B-42CD-801E-AAA9664F9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B-42CD-801E-AAA9664F9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B-42CD-801E-AAA9664F9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B-42CD-801E-AAA9664F9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B-42CD-801E-AAA9664F9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B-42CD-801E-AAA9664F9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B-42CD-801E-AAA9664F9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B-42CD-801E-AAA9664F9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B-42CD-801E-AAA9664F9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B-42CD-801E-AAA9664F9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B-42CD-801E-AAA9664F9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4B-42CD-801E-AAA9664F9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4B-42CD-801E-AAA9664F9CF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12">
                  <c:v>-4.8506594288087235E-2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4B-42CD-801E-AAA9664F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F-49DE-9345-1F6CE27890E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F-49DE-9345-1F6CE27890E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9F-49DE-9345-1F6CE27890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F-49DE-9345-1F6CE27890E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9F-49DE-9345-1F6CE27890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9F-49DE-9345-1F6CE27890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12">
                  <c:v>1472601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9F-49DE-9345-1F6CE278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9F-49DE-9345-1F6CE27890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9F-49DE-9345-1F6CE27890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9F-49DE-9345-1F6CE27890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9F-49DE-9345-1F6CE27890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9F-49DE-9345-1F6CE27890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9F-49DE-9345-1F6CE27890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9F-49DE-9345-1F6CE27890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9F-49DE-9345-1F6CE27890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9F-49DE-9345-1F6CE27890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9F-49DE-9345-1F6CE27890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9F-49DE-9345-1F6CE27890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9F-49DE-9345-1F6CE27890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9F-49DE-9345-1F6CE27890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9F-49DE-9345-1F6CE27890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9F-49DE-9345-1F6CE27890E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12">
                  <c:v>-1.7056980085505158E-2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9F-49DE-9345-1F6CE278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B-4AFE-9A57-0FADC8941ED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B-4AFE-9A57-0FADC8941ED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8B-4AFE-9A57-0FADC8941E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B-4AFE-9A57-0FADC8941ED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B-4AFE-9A57-0FADC8941E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8B-4AFE-9A57-0FADC8941E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12">
                  <c:v>363218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8B-4AFE-9A57-0FADC894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8B-4AFE-9A57-0FADC8941E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8B-4AFE-9A57-0FADC8941E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B-4AFE-9A57-0FADC8941E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B-4AFE-9A57-0FADC8941E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B-4AFE-9A57-0FADC8941E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B-4AFE-9A57-0FADC8941E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B-4AFE-9A57-0FADC8941E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B-4AFE-9A57-0FADC8941E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B-4AFE-9A57-0FADC8941E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B-4AFE-9A57-0FADC8941E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B-4AFE-9A57-0FADC8941E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B-4AFE-9A57-0FADC8941E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B-4AFE-9A57-0FADC8941E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B-4AFE-9A57-0FADC8941E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8B-4AFE-9A57-0FADC8941ED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12">
                  <c:v>-8.0891228158963546E-2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8B-4AFE-9A57-0FADC894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F-4442-B072-E56608543EE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F-4442-B072-E56608543EE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F-4442-B072-E56608543E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F-4442-B072-E56608543EE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F-4442-B072-E56608543E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5F-4442-B072-E56608543E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12">
                  <c:v>114706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F-4442-B072-E5660854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5F-4442-B072-E56608543E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5F-4442-B072-E56608543E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5F-4442-B072-E56608543E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5F-4442-B072-E56608543E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5F-4442-B072-E56608543E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F-4442-B072-E56608543E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F-4442-B072-E56608543E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F-4442-B072-E56608543E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F-4442-B072-E56608543E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F-4442-B072-E56608543E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F-4442-B072-E56608543E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F-4442-B072-E56608543E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F-4442-B072-E56608543E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F-4442-B072-E56608543E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F-4442-B072-E56608543EE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12">
                  <c:v>-0.30387551736275475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F-4442-B072-E5660854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8E-4CC4-8847-6E02725FF90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E-4CC4-8847-6E02725FF90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8E-4CC4-8847-6E02725FF9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8E-4CC4-8847-6E02725FF90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8E-4CC4-8847-6E02725FF9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8E-4CC4-8847-6E02725FF9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12">
                  <c:v>163129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8E-4CC4-8847-6E02725F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8E-4CC4-8847-6E02725FF9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8E-4CC4-8847-6E02725FF9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8E-4CC4-8847-6E02725FF9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8E-4CC4-8847-6E02725FF9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8E-4CC4-8847-6E02725FF9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8E-4CC4-8847-6E02725FF9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8E-4CC4-8847-6E02725FF9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8E-4CC4-8847-6E02725FF9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8E-4CC4-8847-6E02725FF9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8E-4CC4-8847-6E02725FF9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8E-4CC4-8847-6E02725FF9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8E-4CC4-8847-6E02725FF9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8E-4CC4-8847-6E02725FF9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8E-4CC4-8847-6E02725FF9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8E-4CC4-8847-6E02725FF90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12">
                  <c:v>1.4672478359629704E-3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8E-4CC4-8847-6E02725F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7-4961-B199-D63BFAAE145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7-4961-B199-D63BFAAE145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7-4961-B199-D63BFAAE1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7-4961-B199-D63BFAAE145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7-4961-B199-D63BFAAE1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07-4961-B199-D63BFAAE1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12">
                  <c:v>127826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7-4961-B199-D63BFAAE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07-4961-B199-D63BFAAE14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07-4961-B199-D63BFAAE14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07-4961-B199-D63BFAAE1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07-4961-B199-D63BFAAE1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07-4961-B199-D63BFAAE1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07-4961-B199-D63BFAAE1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7-4961-B199-D63BFAAE1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7-4961-B199-D63BFAAE1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7-4961-B199-D63BFAAE1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7-4961-B199-D63BFAAE1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7-4961-B199-D63BFAAE1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7-4961-B199-D63BFAAE1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7-4961-B199-D63BFAAE1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7-4961-B199-D63BFAAE1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7-4961-B199-D63BFAAE145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12">
                  <c:v>-1.2614032241868078E-2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7-4961-B199-D63BFAAE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E1-4AEF-9CBD-BFAD771D04A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1-4AEF-9CBD-BFAD771D04A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E1-4AEF-9CBD-BFAD771D04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E1-4AEF-9CBD-BFAD771D04A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E1-4AEF-9CBD-BFAD771D04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E1-4AEF-9CBD-BFAD771D04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12">
                  <c:v>74621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E1-4AEF-9CBD-BFAD771D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E1-4AEF-9CBD-BFAD771D04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E1-4AEF-9CBD-BFAD771D04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E1-4AEF-9CBD-BFAD771D04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E1-4AEF-9CBD-BFAD771D04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E1-4AEF-9CBD-BFAD771D04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1-4AEF-9CBD-BFAD771D04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1-4AEF-9CBD-BFAD771D04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1-4AEF-9CBD-BFAD771D04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1-4AEF-9CBD-BFAD771D04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1-4AEF-9CBD-BFAD771D04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1-4AEF-9CBD-BFAD771D04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1-4AEF-9CBD-BFAD771D04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1-4AEF-9CBD-BFAD771D04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1-4AEF-9CBD-BFAD771D04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1-4AEF-9CBD-BFAD771D04A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12">
                  <c:v>-0.12582882312972987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E1-4AEF-9CBD-BFAD771D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1-46F5-9423-D2C7ABAE891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1-46F5-9423-D2C7ABAE891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1-46F5-9423-D2C7ABAE89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1-46F5-9423-D2C7ABAE891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01-46F5-9423-D2C7ABAE89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01-46F5-9423-D2C7ABAE89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12">
                  <c:v>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01-46F5-9423-D2C7ABAE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01-46F5-9423-D2C7ABAE89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01-46F5-9423-D2C7ABAE89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01-46F5-9423-D2C7ABAE89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01-46F5-9423-D2C7ABAE89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01-46F5-9423-D2C7ABAE89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1-46F5-9423-D2C7ABAE89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1-46F5-9423-D2C7ABAE89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1-46F5-9423-D2C7ABAE89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1-46F5-9423-D2C7ABAE89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1-46F5-9423-D2C7ABAE89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1-46F5-9423-D2C7ABAE89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1-46F5-9423-D2C7ABAE89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1-46F5-9423-D2C7ABAE89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1-46F5-9423-D2C7ABAE89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1-46F5-9423-D2C7ABAE891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12">
                  <c:v>-0.24045245828200246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01-46F5-9423-D2C7ABAE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A7-4DBC-AD8B-635D96E16EB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7-4DBC-AD8B-635D96E16EB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A7-4DBC-AD8B-635D96E16E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A7-4DBC-AD8B-635D96E16EB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A7-4DBC-AD8B-635D96E16E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A7-4DBC-AD8B-635D96E16E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12">
                  <c:v>68546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A7-4DBC-AD8B-635D96E16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A7-4DBC-AD8B-635D96E16E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A7-4DBC-AD8B-635D96E16E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A7-4DBC-AD8B-635D96E16E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A7-4DBC-AD8B-635D96E16E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A7-4DBC-AD8B-635D96E16E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A7-4DBC-AD8B-635D96E16E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A7-4DBC-AD8B-635D96E16E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A7-4DBC-AD8B-635D96E16E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A7-4DBC-AD8B-635D96E16E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A7-4DBC-AD8B-635D96E16E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A7-4DBC-AD8B-635D96E16E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A7-4DBC-AD8B-635D96E16E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A7-4DBC-AD8B-635D96E16E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A7-4DBC-AD8B-635D96E16E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A7-4DBC-AD8B-635D96E16EB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12">
                  <c:v>-0.17770126800945307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A7-4DBC-AD8B-635D96E16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1-4A0F-BB98-32723F942DC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1-4A0F-BB98-32723F942DC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1-4A0F-BB98-32723F942D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1-4A0F-BB98-32723F942DC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1-4A0F-BB98-32723F942D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1-4A0F-BB98-32723F942D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12">
                  <c:v>3274179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C1-4A0F-BB98-32723F942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C1-4A0F-BB98-32723F942D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C1-4A0F-BB98-32723F942D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C1-4A0F-BB98-32723F942D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C1-4A0F-BB98-32723F942D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C1-4A0F-BB98-32723F942D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1-4A0F-BB98-32723F942D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1-4A0F-BB98-32723F942D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1-4A0F-BB98-32723F942D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1-4A0F-BB98-32723F942D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1-4A0F-BB98-32723F942D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1-4A0F-BB98-32723F942D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1-4A0F-BB98-32723F942D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1-4A0F-BB98-32723F942D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1-4A0F-BB98-32723F942D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1-4A0F-BB98-32723F942DC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12">
                  <c:v>-5.8684668553794395E-2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C1-4A0F-BB98-32723F942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47-48CB-8BCC-4F32040B7BAC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7-48CB-8BCC-4F32040B7BAC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47-48CB-8BCC-4F32040B7B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47-48CB-8BCC-4F32040B7BAC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47-48CB-8BCC-4F32040B7B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47-48CB-8BCC-4F32040B7B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12">
                  <c:v>2574578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47-48CB-8BCC-4F32040B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47-48CB-8BCC-4F32040B7B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47-48CB-8BCC-4F32040B7B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47-48CB-8BCC-4F32040B7B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7-48CB-8BCC-4F32040B7B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7-48CB-8BCC-4F32040B7B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7-48CB-8BCC-4F32040B7B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47-48CB-8BCC-4F32040B7B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47-48CB-8BCC-4F32040B7B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47-48CB-8BCC-4F32040B7B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47-48CB-8BCC-4F32040B7B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47-48CB-8BCC-4F32040B7B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47-48CB-8BCC-4F32040B7B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47-48CB-8BCC-4F32040B7B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47-48CB-8BCC-4F32040B7B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47-48CB-8BCC-4F32040B7BAC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12">
                  <c:v>-6.739341004540278E-2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47-48CB-8BCC-4F32040B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7-4FB1-A32A-6F882744AED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7-4FB1-A32A-6F882744AED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E7-4FB1-A32A-6F882744AE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7-4FB1-A32A-6F882744AED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7-4FB1-A32A-6F882744AE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E7-4FB1-A32A-6F882744AE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12">
                  <c:v>2298470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E7-4FB1-A32A-6F882744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E7-4FB1-A32A-6F882744AE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E7-4FB1-A32A-6F882744AE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E7-4FB1-A32A-6F882744AE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E7-4FB1-A32A-6F882744AE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E7-4FB1-A32A-6F882744AE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E7-4FB1-A32A-6F882744AE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E7-4FB1-A32A-6F882744AE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E7-4FB1-A32A-6F882744AE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E7-4FB1-A32A-6F882744AE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E7-4FB1-A32A-6F882744AE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E7-4FB1-A32A-6F882744AE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E7-4FB1-A32A-6F882744AE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E7-4FB1-A32A-6F882744AE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E7-4FB1-A32A-6F882744AE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E7-4FB1-A32A-6F882744AED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12">
                  <c:v>-6.9295753204057453E-2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E7-4FB1-A32A-6F882744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7-42BB-BE25-6CF9ECD494D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7-42BB-BE25-6CF9ECD494D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7-42BB-BE25-6CF9ECD494D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7-42BB-BE25-6CF9ECD494D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67-42BB-BE25-6CF9ECD49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67-42BB-BE25-6CF9ECD494D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12">
                  <c:v>276108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67-42BB-BE25-6CF9ECD4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67-42BB-BE25-6CF9ECD494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67-42BB-BE25-6CF9ECD494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67-42BB-BE25-6CF9ECD49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67-42BB-BE25-6CF9ECD49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67-42BB-BE25-6CF9ECD49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7-42BB-BE25-6CF9ECD49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7-42BB-BE25-6CF9ECD49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7-42BB-BE25-6CF9ECD49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7-42BB-BE25-6CF9ECD49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7-42BB-BE25-6CF9ECD49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7-42BB-BE25-6CF9ECD49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7-42BB-BE25-6CF9ECD49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7-42BB-BE25-6CF9ECD49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7-42BB-BE25-6CF9ECD49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7-42BB-BE25-6CF9ECD494D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12">
                  <c:v>-5.1250244826010261E-2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67-42BB-BE25-6CF9ECD4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2-4E3E-9188-0B5139A8E8F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2-4E3E-9188-0B5139A8E8F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D2-4E3E-9188-0B5139A8E8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2-4E3E-9188-0B5139A8E8F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D2-4E3E-9188-0B5139A8E8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D2-4E3E-9188-0B5139A8E8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12">
                  <c:v>699601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D2-4E3E-9188-0B5139A8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D2-4E3E-9188-0B5139A8E8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D2-4E3E-9188-0B5139A8E8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D2-4E3E-9188-0B5139A8E8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D2-4E3E-9188-0B5139A8E8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D2-4E3E-9188-0B5139A8E8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D2-4E3E-9188-0B5139A8E8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D2-4E3E-9188-0B5139A8E8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D2-4E3E-9188-0B5139A8E8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D2-4E3E-9188-0B5139A8E8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D2-4E3E-9188-0B5139A8E8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D2-4E3E-9188-0B5139A8E8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D2-4E3E-9188-0B5139A8E8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D2-4E3E-9188-0B5139A8E8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D2-4E3E-9188-0B5139A8E8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D2-4E3E-9188-0B5139A8E8F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12">
                  <c:v>-2.5185459733918947E-2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D2-4E3E-9188-0B5139A8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A-45BA-BDB9-D5571AEFBBB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A-45BA-BDB9-D5571AEFBBB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BA-45BA-BDB9-D5571AEFBB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BA-45BA-BDB9-D5571AEFBBB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A-45BA-BDB9-D5571AEFBB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A-45BA-BDB9-D5571AEFBB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12">
                  <c:v>7.2293800604549796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BA-45BA-BDB9-D5571AEF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BA-45BA-BDB9-D5571AEFBB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BA-45BA-BDB9-D5571AEFBB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BA-45BA-BDB9-D5571AEFBB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BA-45BA-BDB9-D5571AEFBB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BA-45BA-BDB9-D5571AEFBB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BA-45BA-BDB9-D5571AEFBB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A-45BA-BDB9-D5571AEFBB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A-45BA-BDB9-D5571AEFBB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A-45BA-BDB9-D5571AEFBB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A-45BA-BDB9-D5571AEFBB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A-45BA-BDB9-D5571AEFBB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A-45BA-BDB9-D5571AEFBB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A-45BA-BDB9-D5571AEFBB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A-45BA-BDB9-D5571AEFBB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A-45BA-BDB9-D5571AEFBBB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12">
                  <c:v>4.5769182085058091E-3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BA-45BA-BDB9-D5571AEF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0-4224-89A6-3AA0AAE1D4A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0-4224-89A6-3AA0AAE1D4A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0-4224-89A6-3AA0AAE1D4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0-4224-89A6-3AA0AAE1D4A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0-4224-89A6-3AA0AAE1D4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50-4224-89A6-3AA0AAE1D4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12">
                  <c:v>4.6285299756464067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50-4224-89A6-3AA0AAE1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50-4224-89A6-3AA0AAE1D4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50-4224-89A6-3AA0AAE1D4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50-4224-89A6-3AA0AAE1D4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50-4224-89A6-3AA0AAE1D4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50-4224-89A6-3AA0AAE1D4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0-4224-89A6-3AA0AAE1D4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0-4224-89A6-3AA0AAE1D4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0-4224-89A6-3AA0AAE1D4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0-4224-89A6-3AA0AAE1D4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0-4224-89A6-3AA0AAE1D4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0-4224-89A6-3AA0AAE1D4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0-4224-89A6-3AA0AAE1D4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0-4224-89A6-3AA0AAE1D4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0-4224-89A6-3AA0AAE1D4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0-4224-89A6-3AA0AAE1D4A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12">
                  <c:v>-0.48945698410059713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50-4224-89A6-3AA0AAE1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D6-4453-8E4E-CB1F8E0A025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6-4453-8E4E-CB1F8E0A025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D6-4453-8E4E-CB1F8E0A02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6-4453-8E4E-CB1F8E0A025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D6-4453-8E4E-CB1F8E0A02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D6-4453-8E4E-CB1F8E0A02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12">
                  <c:v>5.2303267556123672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D6-4453-8E4E-CB1F8E0A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D6-4453-8E4E-CB1F8E0A02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D6-4453-8E4E-CB1F8E0A02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D6-4453-8E4E-CB1F8E0A02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D6-4453-8E4E-CB1F8E0A02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D6-4453-8E4E-CB1F8E0A02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D6-4453-8E4E-CB1F8E0A02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D6-4453-8E4E-CB1F8E0A02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D6-4453-8E4E-CB1F8E0A02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D6-4453-8E4E-CB1F8E0A02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D6-4453-8E4E-CB1F8E0A02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D6-4453-8E4E-CB1F8E0A02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D6-4453-8E4E-CB1F8E0A02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D6-4453-8E4E-CB1F8E0A02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D6-4453-8E4E-CB1F8E0A02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D6-4453-8E4E-CB1F8E0A025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12">
                  <c:v>-0.13409424654538871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D6-4453-8E4E-CB1F8E0A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D-4201-A97E-5B35C03C357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D-4201-A97E-5B35C03C357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D-4201-A97E-5B35C03C35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D-4201-A97E-5B35C03C357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D-4201-A97E-5B35C03C35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6D-4201-A97E-5B35C03C35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12">
                  <c:v>3.5178413447360661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D-4201-A97E-5B35C03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6D-4201-A97E-5B35C03C35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6D-4201-A97E-5B35C03C35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D-4201-A97E-5B35C03C35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D-4201-A97E-5B35C03C35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D-4201-A97E-5B35C03C35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D-4201-A97E-5B35C03C35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D-4201-A97E-5B35C03C35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D-4201-A97E-5B35C03C35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D-4201-A97E-5B35C03C35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D-4201-A97E-5B35C03C35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D-4201-A97E-5B35C03C35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D-4201-A97E-5B35C03C35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D-4201-A97E-5B35C03C35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D-4201-A97E-5B35C03C35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D-4201-A97E-5B35C03C357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12">
                  <c:v>-1.1396790942828607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6D-4201-A97E-5B35C03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C-4BFC-8C9A-99DA4553464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C-4BFC-8C9A-99DA4553464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C-4BFC-8C9A-99DA45534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C-4BFC-8C9A-99DA4553464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C-4BFC-8C9A-99DA455346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CC-4BFC-8C9A-99DA45534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12">
                  <c:v>433600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CC-4BFC-8C9A-99DA4553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CC-4BFC-8C9A-99DA455346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CC-4BFC-8C9A-99DA455346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CC-4BFC-8C9A-99DA455346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CC-4BFC-8C9A-99DA455346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CC-4BFC-8C9A-99DA455346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C-4BFC-8C9A-99DA455346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C-4BFC-8C9A-99DA455346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C-4BFC-8C9A-99DA455346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C-4BFC-8C9A-99DA455346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C-4BFC-8C9A-99DA455346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C-4BFC-8C9A-99DA455346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C-4BFC-8C9A-99DA455346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C-4BFC-8C9A-99DA455346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C-4BFC-8C9A-99DA455346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C-4BFC-8C9A-99DA4553464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12">
                  <c:v>-4.8759833796229279E-2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CC-4BFC-8C9A-99DA4553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9-4480-B033-77B5A805A57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9-4480-B033-77B5A805A57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79-4480-B033-77B5A805A5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79-4480-B033-77B5A805A57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79-4480-B033-77B5A805A5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79-4480-B033-77B5A805A5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12">
                  <c:v>7.3451406826568268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79-4480-B033-77B5A805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79-4480-B033-77B5A805A5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79-4480-B033-77B5A805A5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79-4480-B033-77B5A805A5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79-4480-B033-77B5A805A5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79-4480-B033-77B5A805A5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79-4480-B033-77B5A805A5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79-4480-B033-77B5A805A5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79-4480-B033-77B5A805A5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79-4480-B033-77B5A805A5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79-4480-B033-77B5A805A5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79-4480-B033-77B5A805A5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79-4480-B033-77B5A805A5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79-4480-B033-77B5A805A5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79-4480-B033-77B5A805A5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79-4480-B033-77B5A805A57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12">
                  <c:v>1.9549056278727051E-3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79-4480-B033-77B5A805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2-4B0F-9AEB-D944A15617E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2-4B0F-9AEB-D944A15617E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2-4B0F-9AEB-D944A15617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2-4B0F-9AEB-D944A15617E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2-4B0F-9AEB-D944A15617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E2-4B0F-9AEB-D944A15617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12">
                  <c:v>7.0078806481547575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E2-4B0F-9AEB-D944A156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E2-4B0F-9AEB-D944A15617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E2-4B0F-9AEB-D944A15617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E2-4B0F-9AEB-D944A15617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E2-4B0F-9AEB-D944A15617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E2-4B0F-9AEB-D944A15617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E2-4B0F-9AEB-D944A15617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E2-4B0F-9AEB-D944A15617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E2-4B0F-9AEB-D944A15617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E2-4B0F-9AEB-D944A15617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E2-4B0F-9AEB-D944A15617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E2-4B0F-9AEB-D944A15617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E2-4B0F-9AEB-D944A15617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E2-4B0F-9AEB-D944A15617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E2-4B0F-9AEB-D944A15617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E2-4B0F-9AEB-D944A15617E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12">
                  <c:v>-2.4951487342348422E-2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E2-4B0F-9AEB-D944A156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D1-4C20-909C-A60C753A9D8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1-4C20-909C-A60C753A9D8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D1-4C20-909C-A60C753A9D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1-4C20-909C-A60C753A9D8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D1-4C20-909C-A60C753A9D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D1-4C20-909C-A60C753A9D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12">
                  <c:v>8.2525163020016805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D1-4C20-909C-A60C753A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D1-4C20-909C-A60C753A9D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D1-4C20-909C-A60C753A9D8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6D1-4C20-909C-A60C753A9D8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6D1-4C20-909C-A60C753A9D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1-4C20-909C-A60C753A9D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1-4C20-909C-A60C753A9D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1-4C20-909C-A60C753A9D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1-4C20-909C-A60C753A9D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D1-4C20-909C-A60C753A9D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D1-4C20-909C-A60C753A9D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D1-4C20-909C-A60C753A9D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D1-4C20-909C-A60C753A9D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D1-4C20-909C-A60C753A9D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D1-4C20-909C-A60C753A9D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D1-4C20-909C-A60C753A9D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D1-4C20-909C-A60C753A9D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D1-4C20-909C-A60C753A9D8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12">
                  <c:v>0.26962603050846745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D1-4C20-909C-A60C753A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61-4A3F-B5DE-7059E049822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1-4A3F-B5DE-7059E049822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61-4A3F-B5DE-7059E04982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1-4A3F-B5DE-7059E049822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61-4A3F-B5DE-7059E04982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61-4A3F-B5DE-7059E04982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12">
                  <c:v>8.0258886090120338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61-4A3F-B5DE-7059E049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61-4A3F-B5DE-7059E04982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61-4A3F-B5DE-7059E04982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1-4A3F-B5DE-7059E04982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1-4A3F-B5DE-7059E04982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1-4A3F-B5DE-7059E04982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1-4A3F-B5DE-7059E04982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1-4A3F-B5DE-7059E04982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61-4A3F-B5DE-7059E04982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61-4A3F-B5DE-7059E04982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1-4A3F-B5DE-7059E04982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1-4A3F-B5DE-7059E04982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61-4A3F-B5DE-7059E04982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61-4A3F-B5DE-7059E04982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61-4A3F-B5DE-7059E04982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61-4A3F-B5DE-7059E049822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12">
                  <c:v>-1.3136794916511185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61-4A3F-B5DE-7059E049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D-44A0-BDB0-2DE7110BA2C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D-44A0-BDB0-2DE7110BA2C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3D-44A0-BDB0-2DE7110BA2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3D-44A0-BDB0-2DE7110BA2C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3D-44A0-BDB0-2DE7110BA2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3D-44A0-BDB0-2DE7110BA2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12">
                  <c:v>7.9641165844846951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3D-44A0-BDB0-2DE7110B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3D-44A0-BDB0-2DE7110BA2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3D-44A0-BDB0-2DE7110BA2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3D-44A0-BDB0-2DE7110BA2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3D-44A0-BDB0-2DE7110BA2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3D-44A0-BDB0-2DE7110BA2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3D-44A0-BDB0-2DE7110BA2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3D-44A0-BDB0-2DE7110BA2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D-44A0-BDB0-2DE7110BA2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D-44A0-BDB0-2DE7110BA2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D-44A0-BDB0-2DE7110BA2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D-44A0-BDB0-2DE7110BA2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3D-44A0-BDB0-2DE7110BA2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3D-44A0-BDB0-2DE7110BA2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3D-44A0-BDB0-2DE7110BA2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3D-44A0-BDB0-2DE7110BA2C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12">
                  <c:v>0.11210405134417911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3D-44A0-BDB0-2DE7110B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A-4718-9A56-5B1F876233C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A-4718-9A56-5B1F876233C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A-4718-9A56-5B1F876233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A-4718-9A56-5B1F876233C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A-4718-9A56-5B1F876233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EA-4718-9A56-5B1F876233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12">
                  <c:v>8.0207065319696298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EA-4718-9A56-5B1F8762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EA-4718-9A56-5B1F876233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EA-4718-9A56-5B1F876233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A-4718-9A56-5B1F876233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A-4718-9A56-5B1F876233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A-4718-9A56-5B1F876233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A-4718-9A56-5B1F876233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A-4718-9A56-5B1F876233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A-4718-9A56-5B1F876233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A-4718-9A56-5B1F876233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A-4718-9A56-5B1F876233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A-4718-9A56-5B1F876233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A-4718-9A56-5B1F876233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A-4718-9A56-5B1F876233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A-4718-9A56-5B1F876233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A-4718-9A56-5B1F876233C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12">
                  <c:v>0.10949900324804585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EA-4718-9A56-5B1F8762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B-4470-B49E-35912ED00E9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B-4470-B49E-35912ED00E9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8B-4470-B49E-35912ED00E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8B-4470-B49E-35912ED00E9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B-4470-B49E-35912ED00E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8B-4470-B49E-35912ED00E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12">
                  <c:v>7.9641165844846951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8B-4470-B49E-35912ED00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8B-4470-B49E-35912ED00E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8B-4470-B49E-35912ED00E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8B-4470-B49E-35912ED00E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8B-4470-B49E-35912ED00E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8B-4470-B49E-35912ED00E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B-4470-B49E-35912ED00E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B-4470-B49E-35912ED00E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B-4470-B49E-35912ED00E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8B-4470-B49E-35912ED00E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8B-4470-B49E-35912ED00E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8B-4470-B49E-35912ED00E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8B-4470-B49E-35912ED00E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B-4470-B49E-35912ED00E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B-4470-B49E-35912ED00E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8B-4470-B49E-35912ED00E9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12">
                  <c:v>0.11210405134417911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8B-4470-B49E-35912ED00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B-4CA8-9995-7DFFCFDEDF8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B-4CA8-9995-7DFFCFDEDF8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B-4CA8-9995-7DFFCFDEDF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B-4CA8-9995-7DFFCFDEDF8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B-4CA8-9995-7DFFCFDEDF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4B-4CA8-9995-7DFFCFDEDF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12">
                  <c:v>7.8465825446898005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4B-4CA8-9995-7DFFCFDED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4B-4CA8-9995-7DFFCFDEDF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4B-4CA8-9995-7DFFCFDEDF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B-4CA8-9995-7DFFCFDEDF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B-4CA8-9995-7DFFCFDEDF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B-4CA8-9995-7DFFCFDEDF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B-4CA8-9995-7DFFCFDEDF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B-4CA8-9995-7DFFCFDEDF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B-4CA8-9995-7DFFCFDEDF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B-4CA8-9995-7DFFCFDEDF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B-4CA8-9995-7DFFCFDEDF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4B-4CA8-9995-7DFFCFDEDF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B-4CA8-9995-7DFFCFDEDF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4B-4CA8-9995-7DFFCFDEDF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B-4CA8-9995-7DFFCFDEDF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4B-4CA8-9995-7DFFCFDEDF8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12">
                  <c:v>0.11941679833332408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4B-4CA8-9995-7DFFCFDED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8C-4867-B3F0-CF54EACB1B5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C-4867-B3F0-CF54EACB1B5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8C-4867-B3F0-CF54EACB1B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C-4867-B3F0-CF54EACB1B5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8C-4867-B3F0-CF54EACB1B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C-4867-B3F0-CF54EACB1B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12">
                  <c:v>7.7804767309875142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8C-4867-B3F0-CF54EACB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8C-4867-B3F0-CF54EACB1B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8C-4867-B3F0-CF54EACB1B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8C-4867-B3F0-CF54EACB1B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8C-4867-B3F0-CF54EACB1B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8C-4867-B3F0-CF54EACB1B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8C-4867-B3F0-CF54EACB1B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8C-4867-B3F0-CF54EACB1B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8C-4867-B3F0-CF54EACB1B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8C-4867-B3F0-CF54EACB1B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8C-4867-B3F0-CF54EACB1B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8C-4867-B3F0-CF54EACB1B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8C-4867-B3F0-CF54EACB1B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8C-4867-B3F0-CF54EACB1B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8C-4867-B3F0-CF54EACB1B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8C-4867-B3F0-CF54EACB1B5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12">
                  <c:v>0.5962140403040701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8C-4867-B3F0-CF54EACB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4-4780-9C79-3612BC80C3A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4-4780-9C79-3612BC80C3A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4-4780-9C79-3612BC80C3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4-4780-9C79-3612BC80C3A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4-4780-9C79-3612BC80C3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4-4780-9C79-3612BC80C3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12">
                  <c:v>7.2293800604549796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4-4780-9C79-3612BC80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4-4780-9C79-3612BC80C3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4-4780-9C79-3612BC80C3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4-4780-9C79-3612BC80C3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4-4780-9C79-3612BC80C3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4-4780-9C79-3612BC80C3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4-4780-9C79-3612BC80C3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4-4780-9C79-3612BC80C3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4-4780-9C79-3612BC80C3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4-4780-9C79-3612BC80C3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4-4780-9C79-3612BC80C3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4-4780-9C79-3612BC80C3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4-4780-9C79-3612BC80C3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4-4780-9C79-3612BC80C3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4-4780-9C79-3612BC80C3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4-4780-9C79-3612BC80C3A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12">
                  <c:v>4.5769182085058091E-3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4-4780-9C79-3612BC80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2B-4792-8C5A-35911DD5ACC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B-4792-8C5A-35911DD5ACC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2B-4792-8C5A-35911DD5AC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2B-4792-8C5A-35911DD5ACC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2B-4792-8C5A-35911DD5AC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2B-4792-8C5A-35911DD5AC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12">
                  <c:v>210135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2B-4792-8C5A-35911DD5A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2B-4792-8C5A-35911DD5AC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2B-4792-8C5A-35911DD5AC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2B-4792-8C5A-35911DD5AC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2B-4792-8C5A-35911DD5AC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2B-4792-8C5A-35911DD5AC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2B-4792-8C5A-35911DD5AC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2B-4792-8C5A-35911DD5AC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2B-4792-8C5A-35911DD5AC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2B-4792-8C5A-35911DD5AC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2B-4792-8C5A-35911DD5AC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2B-4792-8C5A-35911DD5AC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2B-4792-8C5A-35911DD5AC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2B-4792-8C5A-35911DD5AC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2B-4792-8C5A-35911DD5AC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2B-4792-8C5A-35911DD5ACC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12">
                  <c:v>-1.355722152068084E-2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2B-4792-8C5A-35911DD5A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F-4BFB-8836-A9FC1971075D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F-4BFB-8836-A9FC1971075D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0F-4BFB-8836-A9FC197107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F-4BFB-8836-A9FC1971075D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0F-4BFB-8836-A9FC197107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0F-4BFB-8836-A9FC197107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12">
                  <c:v>7.0917785239521036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0F-4BFB-8836-A9FC19710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0F-4BFB-8836-A9FC197107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0F-4BFB-8836-A9FC197107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0F-4BFB-8836-A9FC197107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F-4BFB-8836-A9FC197107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F-4BFB-8836-A9FC197107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F-4BFB-8836-A9FC197107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F-4BFB-8836-A9FC197107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F-4BFB-8836-A9FC197107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F-4BFB-8836-A9FC197107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F-4BFB-8836-A9FC197107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F-4BFB-8836-A9FC197107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F-4BFB-8836-A9FC197107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F-4BFB-8836-A9FC197107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F-4BFB-8836-A9FC197107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F-4BFB-8836-A9FC1971075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12">
                  <c:v>-2.9219599715064604E-3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0F-4BFB-8836-A9FC19710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5-4A22-A28C-20E58CBE311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5-4A22-A28C-20E58CBE311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5-4A22-A28C-20E58CBE311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A5-4A22-A28C-20E58CBE311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A5-4A22-A28C-20E58CBE31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A5-4A22-A28C-20E58CBE311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12">
                  <c:v>7.077855891310306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A5-4A22-A28C-20E58CBE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A5-4A22-A28C-20E58CBE31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A5-4A22-A28C-20E58CBE31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A5-4A22-A28C-20E58CBE31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A5-4A22-A28C-20E58CBE31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A5-4A22-A28C-20E58CBE31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A5-4A22-A28C-20E58CBE31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A5-4A22-A28C-20E58CBE31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5-4A22-A28C-20E58CBE31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5-4A22-A28C-20E58CBE31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5-4A22-A28C-20E58CBE31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5-4A22-A28C-20E58CBE31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5-4A22-A28C-20E58CBE31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5-4A22-A28C-20E58CBE31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5-4A22-A28C-20E58CBE31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A5-4A22-A28C-20E58CBE311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12">
                  <c:v>2.694412181796757E-2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A5-4A22-A28C-20E58CBE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F9-40D2-BD22-8C70A7F946B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9-40D2-BD22-8C70A7F946B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F9-40D2-BD22-8C70A7F94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9-40D2-BD22-8C70A7F946B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F9-40D2-BD22-8C70A7F946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F9-40D2-BD22-8C70A7F94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12">
                  <c:v>7.2098391476916648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F9-40D2-BD22-8C70A7F94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F9-40D2-BD22-8C70A7F946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F9-40D2-BD22-8C70A7F946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F9-40D2-BD22-8C70A7F946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F9-40D2-BD22-8C70A7F946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F9-40D2-BD22-8C70A7F946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F9-40D2-BD22-8C70A7F946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F9-40D2-BD22-8C70A7F946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F9-40D2-BD22-8C70A7F946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F9-40D2-BD22-8C70A7F946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F9-40D2-BD22-8C70A7F946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F9-40D2-BD22-8C70A7F946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F9-40D2-BD22-8C70A7F946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F9-40D2-BD22-8C70A7F946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F9-40D2-BD22-8C70A7F946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F9-40D2-BD22-8C70A7F946B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12">
                  <c:v>-0.27955814501511345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F9-40D2-BD22-8C70A7F94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6-45C0-8C8C-15FCCF5BB27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6-45C0-8C8C-15FCCF5BB27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6-45C0-8C8C-15FCCF5BB27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6-45C0-8C8C-15FCCF5BB27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6-45C0-8C8C-15FCCF5BB2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6-45C0-8C8C-15FCCF5BB27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12">
                  <c:v>7.7852818766553158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6-45C0-8C8C-15FCCF5BB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D6-45C0-8C8C-15FCCF5BB2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D6-45C0-8C8C-15FCCF5BB2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6-45C0-8C8C-15FCCF5BB2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6-45C0-8C8C-15FCCF5BB2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6-45C0-8C8C-15FCCF5BB2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6-45C0-8C8C-15FCCF5BB2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6-45C0-8C8C-15FCCF5BB2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6-45C0-8C8C-15FCCF5BB2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6-45C0-8C8C-15FCCF5BB2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6-45C0-8C8C-15FCCF5BB2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6-45C0-8C8C-15FCCF5BB2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6-45C0-8C8C-15FCCF5BB2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6-45C0-8C8C-15FCCF5BB2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6-45C0-8C8C-15FCCF5BB2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6-45C0-8C8C-15FCCF5BB27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12">
                  <c:v>1.2168628236634227E-2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D6-45C0-8C8C-15FCCF5BB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3-4CDB-B7C0-47F9715C5BB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3-4CDB-B7C0-47F9715C5BB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3-4CDB-B7C0-47F9715C5B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3-4CDB-B7C0-47F9715C5BB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3-4CDB-B7C0-47F9715C5B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73-4CDB-B7C0-47F9715C5B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73-4CDB-B7C0-47F9715C5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73-4CDB-B7C0-47F9715C5B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73-4CDB-B7C0-47F9715C5B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3-4CDB-B7C0-47F9715C5B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3-4CDB-B7C0-47F9715C5B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3-4CDB-B7C0-47F9715C5B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3-4CDB-B7C0-47F9715C5B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3-4CDB-B7C0-47F9715C5B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3-4CDB-B7C0-47F9715C5B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3-4CDB-B7C0-47F9715C5B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3-4CDB-B7C0-47F9715C5B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3-4CDB-B7C0-47F9715C5B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3-4CDB-B7C0-47F9715C5B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3-4CDB-B7C0-47F9715C5B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3-4CDB-B7C0-47F9715C5B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3-4CDB-B7C0-47F9715C5BB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73-4CDB-B7C0-47F9715C5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9-43BE-B8A9-D7264F6E23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9-43BE-B8A9-D7264F6E23A3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9-43BE-B8A9-D7264F6E23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9-43BE-B8A9-D7264F6E23A3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9-43BE-B8A9-D7264F6E23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9-43BE-B8A9-D7264F6E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79-43BE-B8A9-D7264F6E23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79-43BE-B8A9-D7264F6E23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79-43BE-B8A9-D7264F6E23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9-43BE-B8A9-D7264F6E23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9-43BE-B8A9-D7264F6E23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9-43BE-B8A9-D7264F6E23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9-43BE-B8A9-D7264F6E23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9-43BE-B8A9-D7264F6E23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9-43BE-B8A9-D7264F6E23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9-43BE-B8A9-D7264F6E23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9-43BE-B8A9-D7264F6E23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9-43BE-B8A9-D7264F6E23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9-43BE-B8A9-D7264F6E23A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79-43BE-B8A9-D7264F6E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5-4BC3-9522-450FCA1C6E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BC3-9522-450FCA1C6EC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5-4BC3-9522-450FCA1C6E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5-4BC3-9522-450FCA1C6EC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5-4BC3-9522-450FCA1C6E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5-4BC3-9522-450FCA1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75-4BC3-9522-450FCA1C6E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75-4BC3-9522-450FCA1C6E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75-4BC3-9522-450FCA1C6E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75-4BC3-9522-450FCA1C6E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75-4BC3-9522-450FCA1C6E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5-4BC3-9522-450FCA1C6E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5-4BC3-9522-450FCA1C6E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5-4BC3-9522-450FCA1C6E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5-4BC3-9522-450FCA1C6E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5-4BC3-9522-450FCA1C6E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5-4BC3-9522-450FCA1C6E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5-4BC3-9522-450FCA1C6E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5-4BC3-9522-450FCA1C6EC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5-4BC3-9522-450FCA1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2-4C2C-97C3-FBD43B5AE19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2-4C2C-97C3-FBD43B5AE19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2-4C2C-97C3-FBD43B5AE1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2-4C2C-97C3-FBD43B5AE19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2-4C2C-97C3-FBD43B5AE1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02-4C2C-97C3-FBD43B5AE1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02-4C2C-97C3-FBD43B5A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02-4C2C-97C3-FBD43B5AE1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02-4C2C-97C3-FBD43B5AE1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02-4C2C-97C3-FBD43B5AE1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02-4C2C-97C3-FBD43B5AE1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2-4C2C-97C3-FBD43B5AE1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2-4C2C-97C3-FBD43B5AE1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2-4C2C-97C3-FBD43B5AE1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2-4C2C-97C3-FBD43B5AE1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2-4C2C-97C3-FBD43B5AE1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02-4C2C-97C3-FBD43B5AE1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02-4C2C-97C3-FBD43B5AE1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02-4C2C-97C3-FBD43B5AE1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2-4C2C-97C3-FBD43B5AE1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2-4C2C-97C3-FBD43B5AE1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2-4C2C-97C3-FBD43B5AE19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02-4C2C-97C3-FBD43B5A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A-4566-A734-AB7B8E9E5E7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A-4566-A734-AB7B8E9E5E7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1A-4566-A734-AB7B8E9E5E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A-4566-A734-AB7B8E9E5E7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1A-4566-A734-AB7B8E9E5E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1A-4566-A734-AB7B8E9E5E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1A-4566-A734-AB7B8E9E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1A-4566-A734-AB7B8E9E5E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1A-4566-A734-AB7B8E9E5E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1A-4566-A734-AB7B8E9E5E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1A-4566-A734-AB7B8E9E5E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1A-4566-A734-AB7B8E9E5E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1A-4566-A734-AB7B8E9E5E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1A-4566-A734-AB7B8E9E5E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A-4566-A734-AB7B8E9E5E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A-4566-A734-AB7B8E9E5E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A-4566-A734-AB7B8E9E5E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A-4566-A734-AB7B8E9E5E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A-4566-A734-AB7B8E9E5E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A-4566-A734-AB7B8E9E5E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A-4566-A734-AB7B8E9E5E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A-4566-A734-AB7B8E9E5E7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1A-4566-A734-AB7B8E9E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16684</c:v>
                </c:pt>
                <c:pt idx="1">
                  <c:v>5673</c:v>
                </c:pt>
                <c:pt idx="2">
                  <c:v>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2-481F-B521-D84DBAA9D80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12517</c:v>
                </c:pt>
                <c:pt idx="1">
                  <c:v>4080</c:v>
                </c:pt>
                <c:pt idx="2">
                  <c:v>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2-481F-B521-D84DBAA9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32-481F-B521-D84DBAA9D80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32-481F-B521-D84DBAA9D80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32-481F-B521-D84DBAA9D80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2-481F-B521-D84DBAA9D80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2-481F-B521-D84DBAA9D80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2-481F-B521-D84DBAA9D80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2-481F-B521-D84DBAA9D80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2-481F-B521-D84DBAA9D80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2-481F-B521-D84DBAA9D80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0.64858282812580959</c:v>
                </c:pt>
                <c:pt idx="1">
                  <c:v>0.21140991761231151</c:v>
                </c:pt>
                <c:pt idx="2">
                  <c:v>0.14000725426187885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32-481F-B521-D84DBAA9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32-481F-B521-D84DBAA9D8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2-481F-B521-D84DBAA9D8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2-481F-B521-D84DBAA9D8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2-481F-B521-D84DBAA9D8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2-481F-B521-D84DBAA9D80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2-481F-B521-D84DBAA9D80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2-481F-B521-D84DBAA9D80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2-481F-B521-D84DBAA9D80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2-481F-B521-D84DBAA9D80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2-481F-B521-D84DBAA9D80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2-481F-B521-D84DBAA9D80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2-481F-B521-D84DBAA9D80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-0.24976024934068564</c:v>
                </c:pt>
                <c:pt idx="1">
                  <c:v>-0.28080380750925438</c:v>
                </c:pt>
                <c:pt idx="2">
                  <c:v>-0.17014742014742013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32-481F-B521-D84DBAA9D8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E-4593-BC9D-68AD5E147E0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E-4593-BC9D-68AD5E147E0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0E-4593-BC9D-68AD5E147E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E-4593-BC9D-68AD5E147E0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0E-4593-BC9D-68AD5E147E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0E-4593-BC9D-68AD5E147E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12">
                  <c:v>44013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0E-4593-BC9D-68AD5E14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0E-4593-BC9D-68AD5E147E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0E-4593-BC9D-68AD5E147E0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70E-4593-BC9D-68AD5E147E0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70E-4593-BC9D-68AD5E147E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E-4593-BC9D-68AD5E147E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E-4593-BC9D-68AD5E147E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E-4593-BC9D-68AD5E147E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E-4593-BC9D-68AD5E147E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E-4593-BC9D-68AD5E147E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E-4593-BC9D-68AD5E147E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E-4593-BC9D-68AD5E147E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E-4593-BC9D-68AD5E147E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E-4593-BC9D-68AD5E147E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E-4593-BC9D-68AD5E147E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0E-4593-BC9D-68AD5E147E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0E-4593-BC9D-68AD5E147E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0E-4593-BC9D-68AD5E147E0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12">
                  <c:v>-0.11092032967032972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0E-4593-BC9D-68AD5E14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FD-4DDD-BCF2-FD3D25CC2B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FD-4DDD-BCF2-FD3D25CC2B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FD-4DDD-BCF2-FD3D25CC2B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FD-4DDD-BCF2-FD3D25CC2B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FD-4DDD-BCF2-FD3D25CC2B8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D-4DDD-BCF2-FD3D25CC2B8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D-4DDD-BCF2-FD3D25CC2B8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D-4DDD-BCF2-FD3D25CC2B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D-4DDD-BCF2-FD3D25CC2B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D-4DDD-BCF2-FD3D25CC2B8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D-4DDD-BCF2-FD3D25CC2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12517</c:v>
                </c:pt>
                <c:pt idx="1">
                  <c:v>4080</c:v>
                </c:pt>
                <c:pt idx="2">
                  <c:v>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FD-4DDD-BCF2-FD3D25CC2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6-4E12-9D65-C24C45B9AEE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6-4E12-9D65-C24C45B9AEE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6-4E12-9D65-C24C45B9AEE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6-4E12-9D65-C24C45B9AEE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6-4E12-9D65-C24C45B9AEE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6-4E12-9D65-C24C45B9AEE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6-4E12-9D65-C24C45B9AEE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6-4E12-9D65-C24C45B9AEE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56-4E12-9D65-C24C45B9AEE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6-4E12-9D65-C24C45B9A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556-4E12-9D65-C24C45B9AEE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6-4E12-9D65-C24C45B9AEE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6-4E12-9D65-C24C45B9AEE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6-4E12-9D65-C24C45B9AEE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6-4E12-9D65-C24C45B9A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556-4E12-9D65-C24C45B9AEE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556-4E12-9D65-C24C45B9AEE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6-4E12-9D65-C24C45B9AEE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6-4E12-9D65-C24C45B9AEE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6-4E12-9D65-C24C45B9AEE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6-4E12-9D65-C24C45B9AEE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6-4E12-9D65-C24C45B9AEE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56-4E12-9D65-C24C45B9AEE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56-4E12-9D65-C24C45B9AEE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56-4E12-9D65-C24C45B9AEE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56-4E12-9D65-C24C45B9AEE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56-4E12-9D65-C24C45B9AEE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56-4E12-9D65-C24C45B9AEE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56-4E12-9D65-C24C45B9AEE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56-4E12-9D65-C24C45B9AEE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56-4E12-9D65-C24C45B9AEE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56-4E12-9D65-C24C45B9AEE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56-4E12-9D65-C24C45B9AE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556-4E12-9D65-C24C45B9AEE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56-4E12-9D65-C24C45B9AE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56-4E12-9D65-C24C45B9AE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56-4E12-9D65-C24C45B9AE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556-4E12-9D65-C24C45B9AE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556-4E12-9D65-C24C45B9AE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556-4E12-9D65-C24C45B9AE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556-4E12-9D65-C24C45B9AE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556-4E12-9D65-C24C45B9AE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556-4E12-9D65-C24C45B9AE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556-4E12-9D65-C24C45B9AE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556-4E12-9D65-C24C45B9AE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556-4E12-9D65-C24C45B9AE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556-4E12-9D65-C24C45B9AE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556-4E12-9D65-C24C45B9AE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556-4E12-9D65-C24C45B9AEE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556-4E12-9D65-C24C45B9AEE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56-4E12-9D65-C24C45B9AEE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56-4E12-9D65-C24C45B9AEE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56-4E12-9D65-C24C45B9AEE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56-4E12-9D65-C24C45B9AEE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56-4E12-9D65-C24C45B9AEE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56-4E12-9D65-C24C45B9AEE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56-4E12-9D65-C24C45B9AEE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56-4E12-9D65-C24C45B9AEE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56-4E12-9D65-C24C45B9AEE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56-4E12-9D65-C24C45B9AEE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56-4E12-9D65-C24C45B9AEE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556-4E12-9D65-C24C45B9AEE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56-4E12-9D65-C24C45B9AEE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556-4E12-9D65-C24C45B9AEE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56-4E12-9D65-C24C45B9AEE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556-4E12-9D65-C24C45B9AE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556-4E12-9D65-C24C45B9AEE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556-4E12-9D65-C24C45B9AEE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56-4E12-9D65-C24C45B9AEE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556-4E12-9D65-C24C45B9AEE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56-4E12-9D65-C24C45B9AEE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556-4E12-9D65-C24C45B9AEE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56-4E12-9D65-C24C45B9AEE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556-4E12-9D65-C24C45B9AEE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56-4E12-9D65-C24C45B9AEE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556-4E12-9D65-C24C45B9AEE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56-4E12-9D65-C24C45B9AEE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556-4E12-9D65-C24C45B9AEE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56-4E12-9D65-C24C45B9AEE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556-4E12-9D65-C24C45B9AEE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56-4E12-9D65-C24C45B9AEE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556-4E12-9D65-C24C45B9AEE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56-4E12-9D65-C24C45B9AE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556-4E12-9D65-C24C45B9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6F-4CB2-8E35-75A55788930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6F-4CB2-8E35-75A55788930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F-4CB2-8E35-75A55788930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F-4CB2-8E35-75A55788930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1061</c:v>
                </c:pt>
                <c:pt idx="1">
                  <c:v>13878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F-4CB2-8E35-75A557889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19378</c:v>
                </c:pt>
                <c:pt idx="1">
                  <c:v>1452</c:v>
                </c:pt>
                <c:pt idx="2">
                  <c:v>17926</c:v>
                </c:pt>
                <c:pt idx="3">
                  <c:v>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6-44E5-A84A-0A0F93EE930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19325</c:v>
                </c:pt>
                <c:pt idx="1">
                  <c:v>1031</c:v>
                </c:pt>
                <c:pt idx="2">
                  <c:v>18294</c:v>
                </c:pt>
                <c:pt idx="3">
                  <c:v>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6-44E5-A84A-0A0F93EE930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14939</c:v>
                </c:pt>
                <c:pt idx="1">
                  <c:v>1061</c:v>
                </c:pt>
                <c:pt idx="2">
                  <c:v>13878</c:v>
                </c:pt>
                <c:pt idx="3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6-44E5-A84A-0A0F93EE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-0.22695989650711512</c:v>
                </c:pt>
                <c:pt idx="1">
                  <c:v>2.9097963142580063E-2</c:v>
                </c:pt>
                <c:pt idx="2">
                  <c:v>-0.24139061987536903</c:v>
                </c:pt>
                <c:pt idx="3">
                  <c:v>-0.30661577608142498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46-44E5-A84A-0A0F93EE9307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0.77408155862998085</c:v>
                </c:pt>
                <c:pt idx="1">
                  <c:v>5.4976941810456502E-2</c:v>
                </c:pt>
                <c:pt idx="2">
                  <c:v>0.71910461681952431</c:v>
                </c:pt>
                <c:pt idx="3">
                  <c:v>0.22591844137001918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46-44E5-A84A-0A0F93EE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DB-44AD-8E73-9E4979B2FA7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DB-44AD-8E73-9E4979B2FA7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DB-44AD-8E73-9E4979B2FA7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B-44AD-8E73-9E4979B2FA7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746</c:v>
                </c:pt>
                <c:pt idx="1">
                  <c:v>8980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DB-44AD-8E73-9E4979B2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12308</c:v>
                </c:pt>
                <c:pt idx="1">
                  <c:v>866</c:v>
                </c:pt>
                <c:pt idx="2">
                  <c:v>11442</c:v>
                </c:pt>
                <c:pt idx="3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C-47A8-A86C-ED2819B1751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13684</c:v>
                </c:pt>
                <c:pt idx="1">
                  <c:v>773</c:v>
                </c:pt>
                <c:pt idx="2">
                  <c:v>12911</c:v>
                </c:pt>
                <c:pt idx="3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C-47A8-A86C-ED2819B1751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9726</c:v>
                </c:pt>
                <c:pt idx="1">
                  <c:v>746</c:v>
                </c:pt>
                <c:pt idx="2">
                  <c:v>8980</c:v>
                </c:pt>
                <c:pt idx="3">
                  <c:v>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C-47A8-A86C-ED2819B17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-0.28924291142940661</c:v>
                </c:pt>
                <c:pt idx="1">
                  <c:v>-3.4928848641655907E-2</c:v>
                </c:pt>
                <c:pt idx="2">
                  <c:v>-0.30446905739292074</c:v>
                </c:pt>
                <c:pt idx="3">
                  <c:v>-6.9666666666666655E-2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EC-47A8-A86C-ED2819B1751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0.77702324838220016</c:v>
                </c:pt>
                <c:pt idx="1">
                  <c:v>5.9598945434209474E-2</c:v>
                </c:pt>
                <c:pt idx="2">
                  <c:v>0.71742430294799076</c:v>
                </c:pt>
                <c:pt idx="3">
                  <c:v>0.22297675161779978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EC-47A8-A86C-ED2819B17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A2-42A4-A175-5D200DB4C0D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A2-42A4-A175-5D200DB4C0D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A2-42A4-A175-5D200DB4C0D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2-42A4-A175-5D200DB4C0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315</c:v>
                </c:pt>
                <c:pt idx="1">
                  <c:v>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A2-42A4-A175-5D200DB4C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7070</c:v>
                </c:pt>
                <c:pt idx="1">
                  <c:v>586</c:v>
                </c:pt>
                <c:pt idx="2">
                  <c:v>6484</c:v>
                </c:pt>
                <c:pt idx="3">
                  <c:v>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9-44D2-B55A-C05018C1B8B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5641</c:v>
                </c:pt>
                <c:pt idx="1">
                  <c:v>258</c:v>
                </c:pt>
                <c:pt idx="2">
                  <c:v>5383</c:v>
                </c:pt>
                <c:pt idx="3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9-44D2-B55A-C05018C1B8B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5213</c:v>
                </c:pt>
                <c:pt idx="1">
                  <c:v>315</c:v>
                </c:pt>
                <c:pt idx="2">
                  <c:v>4898</c:v>
                </c:pt>
                <c:pt idx="3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69-44D2-B55A-C05018C1B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-7.5873072150327903E-2</c:v>
                </c:pt>
                <c:pt idx="1">
                  <c:v>0.22093023255813948</c:v>
                </c:pt>
                <c:pt idx="2">
                  <c:v>-9.009845810886119E-2</c:v>
                </c:pt>
                <c:pt idx="3">
                  <c:v>-0.5228102189781022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9-44D2-B55A-C05018C1B8B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0.76865231495134179</c:v>
                </c:pt>
                <c:pt idx="1">
                  <c:v>4.6446475965791802E-2</c:v>
                </c:pt>
                <c:pt idx="2">
                  <c:v>0.72220583898555002</c:v>
                </c:pt>
                <c:pt idx="3">
                  <c:v>0.23134768504865821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69-44D2-B55A-C05018C1B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F-4619-B708-0AC1E4F64E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7F-4619-B708-0AC1E4F64E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7F-4619-B708-0AC1E4F64E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7F-4619-B708-0AC1E4F64EA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7F-4619-B708-0AC1E4F64E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7F-4619-B708-0AC1E4F64EA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7F-4619-B708-0AC1E4F64EA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7F-4619-B708-0AC1E4F64EA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7F-4619-B708-0AC1E4F64EA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D7F-4619-B708-0AC1E4F64EA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F-4619-B708-0AC1E4F64EA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F-4619-B708-0AC1E4F64EA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F-4619-B708-0AC1E4F64EA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7F-4619-B708-0AC1E4F64EA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7F-4619-B708-0AC1E4F64EA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7F-4619-B708-0AC1E4F64EA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7F-4619-B708-0AC1E4F64EA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7F-4619-B708-0AC1E4F64EA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7F-4619-B708-0AC1E4F64EA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D7F-4619-B708-0AC1E4F64EA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D7F-4619-B708-0AC1E4F6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5-48ED-92BA-2DE179BF5B6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5-48ED-92BA-2DE179BF5B6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5-48ED-92BA-2DE179BF5B6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5-48ED-92BA-2DE179BF5B6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5-48ED-92BA-2DE179BF5B6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5-48ED-92BA-2DE179BF5B6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5-48ED-92BA-2DE179BF5B6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5-48ED-92BA-2DE179BF5B6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5-48ED-92BA-2DE179BF5B6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5-48ED-92BA-2DE179BF5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155-48ED-92BA-2DE179BF5B6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5-48ED-92BA-2DE179BF5B6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5-48ED-92BA-2DE179BF5B6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5-48ED-92BA-2DE179BF5B6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5-48ED-92BA-2DE179BF5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155-48ED-92BA-2DE179BF5B6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155-48ED-92BA-2DE179BF5B6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5-48ED-92BA-2DE179BF5B6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5-48ED-92BA-2DE179BF5B6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5-48ED-92BA-2DE179BF5B6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5-48ED-92BA-2DE179BF5B6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5-48ED-92BA-2DE179BF5B6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5-48ED-92BA-2DE179BF5B6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5-48ED-92BA-2DE179BF5B6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5-48ED-92BA-2DE179BF5B6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5-48ED-92BA-2DE179BF5B6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5-48ED-92BA-2DE179BF5B6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55-48ED-92BA-2DE179BF5B6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55-48ED-92BA-2DE179BF5B6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55-48ED-92BA-2DE179BF5B6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55-48ED-92BA-2DE179BF5B6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55-48ED-92BA-2DE179BF5B6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55-48ED-92BA-2DE179BF5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155-48ED-92BA-2DE179BF5B6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55-48ED-92BA-2DE179BF5B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155-48ED-92BA-2DE179BF5B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55-48ED-92BA-2DE179BF5B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155-48ED-92BA-2DE179BF5B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155-48ED-92BA-2DE179BF5B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155-48ED-92BA-2DE179BF5B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155-48ED-92BA-2DE179BF5B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155-48ED-92BA-2DE179BF5B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155-48ED-92BA-2DE179BF5B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155-48ED-92BA-2DE179BF5B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155-48ED-92BA-2DE179BF5B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155-48ED-92BA-2DE179BF5B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155-48ED-92BA-2DE179BF5B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155-48ED-92BA-2DE179BF5B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155-48ED-92BA-2DE179BF5B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155-48ED-92BA-2DE179BF5B6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55-48ED-92BA-2DE179BF5B6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55-48ED-92BA-2DE179BF5B6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55-48ED-92BA-2DE179BF5B6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55-48ED-92BA-2DE179BF5B6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55-48ED-92BA-2DE179BF5B6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55-48ED-92BA-2DE179BF5B6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55-48ED-92BA-2DE179BF5B6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55-48ED-92BA-2DE179BF5B6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55-48ED-92BA-2DE179BF5B6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55-48ED-92BA-2DE179BF5B6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55-48ED-92BA-2DE179BF5B6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55-48ED-92BA-2DE179BF5B6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155-48ED-92BA-2DE179BF5B6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55-48ED-92BA-2DE179BF5B6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155-48ED-92BA-2DE179BF5B6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55-48ED-92BA-2DE179BF5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155-48ED-92BA-2DE179BF5B6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55-48ED-92BA-2DE179BF5B6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155-48ED-92BA-2DE179BF5B6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155-48ED-92BA-2DE179BF5B6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155-48ED-92BA-2DE179BF5B6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155-48ED-92BA-2DE179BF5B6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155-48ED-92BA-2DE179BF5B6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155-48ED-92BA-2DE179BF5B6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155-48ED-92BA-2DE179BF5B6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155-48ED-92BA-2DE179BF5B6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155-48ED-92BA-2DE179BF5B6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155-48ED-92BA-2DE179BF5B6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155-48ED-92BA-2DE179BF5B6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155-48ED-92BA-2DE179BF5B6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155-48ED-92BA-2DE179BF5B6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155-48ED-92BA-2DE179BF5B6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155-48ED-92BA-2DE179BF5B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155-48ED-92BA-2DE179BF5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0-4308-B1B7-69DB0DBBBD2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0-4308-B1B7-69DB0DBBBD2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0-4308-B1B7-69DB0DBBBD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0-4308-B1B7-69DB0DBBBD2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0-4308-B1B7-69DB0DBBBD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0-4308-B1B7-69DB0DBBBD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12">
                  <c:v>14292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A0-4308-B1B7-69DB0DBB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A0-4308-B1B7-69DB0DBBBD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A0-4308-B1B7-69DB0DBBBD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0-4308-B1B7-69DB0DBBBD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0-4308-B1B7-69DB0DBBBD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0-4308-B1B7-69DB0DBBBD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0-4308-B1B7-69DB0DBBBD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0-4308-B1B7-69DB0DBBBD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0-4308-B1B7-69DB0DBBBD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0-4308-B1B7-69DB0DBBBD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0-4308-B1B7-69DB0DBBBD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0-4308-B1B7-69DB0DBBBD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0-4308-B1B7-69DB0DBBBD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0-4308-B1B7-69DB0DBBBD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0-4308-B1B7-69DB0DBBBD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0-4308-B1B7-69DB0DBBBD2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12">
                  <c:v>-0.18993368474749195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A0-4308-B1B7-69DB0DBB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5-4AEF-9110-B3360DD5643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5-4AEF-9110-B3360DD5643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5-4AEF-9110-B3360DD5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5-4AEF-9110-B3360DD56434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85-4AEF-9110-B3360DD5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C-4E94-A8CF-114045CB69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6C-4E94-A8CF-114045CB69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6C-4E94-A8CF-114045CB69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6C-4E94-A8CF-114045CB69B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6C-4E94-A8CF-114045CB69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6C-4E94-A8CF-114045CB69B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6C-4E94-A8CF-114045CB69B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6C-4E94-A8CF-114045CB69B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76C-4E94-A8CF-114045CB69B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76C-4E94-A8CF-114045CB69B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C-4E94-A8CF-114045CB69B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C-4E94-A8CF-114045CB69B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C-4E94-A8CF-114045CB69B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C-4E94-A8CF-114045CB69B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C-4E94-A8CF-114045CB69B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C-4E94-A8CF-114045CB69B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C-4E94-A8CF-114045CB69B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C-4E94-A8CF-114045CB69B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C-4E94-A8CF-114045CB69B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76C-4E94-A8CF-114045CB69B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76C-4E94-A8CF-114045CB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E-47DD-8780-95DD999E148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E-47DD-8780-95DD999E148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E-47DD-8780-95DD999E148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E-47DD-8780-95DD999E148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E-47DD-8780-95DD999E148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E-47DD-8780-95DD999E148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E-47DD-8780-95DD999E148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E-47DD-8780-95DD999E148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2E-47DD-8780-95DD999E148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E-47DD-8780-95DD999E1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32E-47DD-8780-95DD999E148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E-47DD-8780-95DD999E148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E-47DD-8780-95DD999E148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E-47DD-8780-95DD999E148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E-47DD-8780-95DD999E1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32E-47DD-8780-95DD999E148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32E-47DD-8780-95DD999E148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E-47DD-8780-95DD999E148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2E-47DD-8780-95DD999E148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2E-47DD-8780-95DD999E148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2E-47DD-8780-95DD999E148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2E-47DD-8780-95DD999E148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2E-47DD-8780-95DD999E148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2E-47DD-8780-95DD999E148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2E-47DD-8780-95DD999E148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2E-47DD-8780-95DD999E148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2E-47DD-8780-95DD999E148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2E-47DD-8780-95DD999E148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2E-47DD-8780-95DD999E148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2E-47DD-8780-95DD999E148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2E-47DD-8780-95DD999E148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2E-47DD-8780-95DD999E148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2E-47DD-8780-95DD999E1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32E-47DD-8780-95DD999E148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2E-47DD-8780-95DD999E14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2E-47DD-8780-95DD999E14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2E-47DD-8780-95DD999E14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32E-47DD-8780-95DD999E14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32E-47DD-8780-95DD999E14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32E-47DD-8780-95DD999E14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32E-47DD-8780-95DD999E14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32E-47DD-8780-95DD999E14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32E-47DD-8780-95DD999E14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32E-47DD-8780-95DD999E14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32E-47DD-8780-95DD999E14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32E-47DD-8780-95DD999E14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32E-47DD-8780-95DD999E14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32E-47DD-8780-95DD999E14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32E-47DD-8780-95DD999E148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32E-47DD-8780-95DD999E148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2E-47DD-8780-95DD999E148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2E-47DD-8780-95DD999E148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2E-47DD-8780-95DD999E148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2E-47DD-8780-95DD999E148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2E-47DD-8780-95DD999E148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2E-47DD-8780-95DD999E148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2E-47DD-8780-95DD999E148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2E-47DD-8780-95DD999E148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2E-47DD-8780-95DD999E148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2E-47DD-8780-95DD999E148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2E-47DD-8780-95DD999E148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32E-47DD-8780-95DD999E148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2E-47DD-8780-95DD999E148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32E-47DD-8780-95DD999E148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2E-47DD-8780-95DD999E148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32E-47DD-8780-95DD999E1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32E-47DD-8780-95DD999E148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32E-47DD-8780-95DD999E148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2E-47DD-8780-95DD999E148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32E-47DD-8780-95DD999E148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2E-47DD-8780-95DD999E148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32E-47DD-8780-95DD999E148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2E-47DD-8780-95DD999E148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32E-47DD-8780-95DD999E148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2E-47DD-8780-95DD999E148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32E-47DD-8780-95DD999E148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2E-47DD-8780-95DD999E148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32E-47DD-8780-95DD999E148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2E-47DD-8780-95DD999E148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32E-47DD-8780-95DD999E148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2E-47DD-8780-95DD999E148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32E-47DD-8780-95DD999E148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2E-47DD-8780-95DD999E14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32E-47DD-8780-95DD999E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F-4607-B2B1-33073DEF8BC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F-4607-B2B1-33073DEF8BC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F-4607-B2B1-33073DEF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F-4607-B2B1-33073DEF8BC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F-4607-B2B1-33073DEF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C-44F4-B135-DC3CC40CC9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7C-44F4-B135-DC3CC40CC9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7C-44F4-B135-DC3CC40CC9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7C-44F4-B135-DC3CC40CC95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7C-44F4-B135-DC3CC40CC9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7C-44F4-B135-DC3CC40CC9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7C-44F4-B135-DC3CC40CC9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7C-44F4-B135-DC3CC40CC9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7C-44F4-B135-DC3CC40CC95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7C-44F4-B135-DC3CC40CC95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C-44F4-B135-DC3CC40CC95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C-44F4-B135-DC3CC40CC95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C-44F4-B135-DC3CC40CC95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C-44F4-B135-DC3CC40CC95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C-44F4-B135-DC3CC40CC95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C-44F4-B135-DC3CC40CC95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C-44F4-B135-DC3CC40CC95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7C-44F4-B135-DC3CC40CC95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7C-44F4-B135-DC3CC40CC95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87C-44F4-B135-DC3CC40CC95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87C-44F4-B135-DC3CC40C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73-4FB0-AAC1-B7D9E766064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3-4FB0-AAC1-B7D9E766064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3-4FB0-AAC1-B7D9E766064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3-4FB0-AAC1-B7D9E766064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3-4FB0-AAC1-B7D9E766064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3-4FB0-AAC1-B7D9E766064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3-4FB0-AAC1-B7D9E766064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3-4FB0-AAC1-B7D9E766064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3-4FB0-AAC1-B7D9E766064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3-4FB0-AAC1-B7D9E7660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A73-4FB0-AAC1-B7D9E766064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3-4FB0-AAC1-B7D9E766064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3-4FB0-AAC1-B7D9E766064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3-4FB0-AAC1-B7D9E766064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3-4FB0-AAC1-B7D9E7660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A73-4FB0-AAC1-B7D9E766064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A73-4FB0-AAC1-B7D9E766064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3-4FB0-AAC1-B7D9E766064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3-4FB0-AAC1-B7D9E766064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3-4FB0-AAC1-B7D9E766064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3-4FB0-AAC1-B7D9E766064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3-4FB0-AAC1-B7D9E766064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73-4FB0-AAC1-B7D9E766064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3-4FB0-AAC1-B7D9E766064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3-4FB0-AAC1-B7D9E766064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3-4FB0-AAC1-B7D9E766064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73-4FB0-AAC1-B7D9E766064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73-4FB0-AAC1-B7D9E766064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3-4FB0-AAC1-B7D9E766064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3-4FB0-AAC1-B7D9E766064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3-4FB0-AAC1-B7D9E766064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73-4FB0-AAC1-B7D9E766064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73-4FB0-AAC1-B7D9E76606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A73-4FB0-AAC1-B7D9E766064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73-4FB0-AAC1-B7D9E76606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73-4FB0-AAC1-B7D9E76606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73-4FB0-AAC1-B7D9E76606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73-4FB0-AAC1-B7D9E76606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A73-4FB0-AAC1-B7D9E76606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A73-4FB0-AAC1-B7D9E76606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A73-4FB0-AAC1-B7D9E76606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A73-4FB0-AAC1-B7D9E76606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A73-4FB0-AAC1-B7D9E76606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A73-4FB0-AAC1-B7D9E76606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A73-4FB0-AAC1-B7D9E76606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A73-4FB0-AAC1-B7D9E76606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A73-4FB0-AAC1-B7D9E76606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A73-4FB0-AAC1-B7D9E76606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A73-4FB0-AAC1-B7D9E766064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A73-4FB0-AAC1-B7D9E766064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73-4FB0-AAC1-B7D9E766064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73-4FB0-AAC1-B7D9E766064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73-4FB0-AAC1-B7D9E766064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73-4FB0-AAC1-B7D9E766064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73-4FB0-AAC1-B7D9E766064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73-4FB0-AAC1-B7D9E766064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73-4FB0-AAC1-B7D9E766064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73-4FB0-AAC1-B7D9E766064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73-4FB0-AAC1-B7D9E766064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73-4FB0-AAC1-B7D9E766064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73-4FB0-AAC1-B7D9E766064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73-4FB0-AAC1-B7D9E766064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73-4FB0-AAC1-B7D9E766064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73-4FB0-AAC1-B7D9E766064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73-4FB0-AAC1-B7D9E766064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73-4FB0-AAC1-B7D9E76606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A73-4FB0-AAC1-B7D9E766064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73-4FB0-AAC1-B7D9E766064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73-4FB0-AAC1-B7D9E766064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73-4FB0-AAC1-B7D9E766064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73-4FB0-AAC1-B7D9E766064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73-4FB0-AAC1-B7D9E766064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73-4FB0-AAC1-B7D9E766064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73-4FB0-AAC1-B7D9E766064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73-4FB0-AAC1-B7D9E766064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73-4FB0-AAC1-B7D9E766064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73-4FB0-AAC1-B7D9E766064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73-4FB0-AAC1-B7D9E766064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73-4FB0-AAC1-B7D9E766064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73-4FB0-AAC1-B7D9E766064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73-4FB0-AAC1-B7D9E766064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73-4FB0-AAC1-B7D9E766064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73-4FB0-AAC1-B7D9E76606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A73-4FB0-AAC1-B7D9E766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E-49FB-A698-B1C4A39C869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E-49FB-A698-B1C4A39C869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E-49FB-A698-B1C4A39C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E-49FB-A698-B1C4A39C869E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E-49FB-A698-B1C4A39C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C-43F1-A93B-5AB204CC9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C-43F1-A93B-5AB204CC9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8-44CF-B1B5-F20B7496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8-44CF-B1B5-F20B7496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0-4643-A1F1-1AB420C4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0-4643-A1F1-1AB420C4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6-4BBC-BD66-257B8462AC45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6-4BBC-BD66-257B8462AC45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6-4BBC-BD66-257B8462AC4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6-4BBC-BD66-257B8462AC45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6-4BBC-BD66-257B8462AC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26-4BBC-BD66-257B8462AC4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12">
                  <c:v>20483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26-4BBC-BD66-257B8462A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26-4BBC-BD66-257B8462AC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26-4BBC-BD66-257B8462AC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26-4BBC-BD66-257B8462AC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26-4BBC-BD66-257B8462AC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26-4BBC-BD66-257B8462AC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6-4BBC-BD66-257B8462AC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26-4BBC-BD66-257B8462AC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6-4BBC-BD66-257B8462AC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6-4BBC-BD66-257B8462AC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6-4BBC-BD66-257B8462AC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6-4BBC-BD66-257B8462AC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6-4BBC-BD66-257B8462AC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6-4BBC-BD66-257B8462AC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6-4BBC-BD66-257B8462AC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6-4BBC-BD66-257B8462AC4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12">
                  <c:v>-1.2629549288985298E-2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26-4BBC-BD66-257B8462A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AC3C2E-0377-4FE5-8C3D-683C5025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13A51E-72BF-4E0C-91BD-8641534E0ED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7008C7-D37B-5D23-B82B-6D935F24F5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85E401D-689A-E26B-4874-3A8D09A6E9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9969DD-FAE6-4003-A3BF-9D54C7EA8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BAEB42-B4AB-4DC1-9E93-EBD03AFD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A0B37C6-8F48-4CFF-94F0-A29396FD914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B1009ED-2618-BD25-DA53-62A6CA8830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AEAEEF1-3D5C-315C-1A83-E777BE3ACD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D43E12-F0EC-44BC-962A-BE5AA9D6F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407933-7953-46E0-9A68-191B6FFE1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73628B-9E1D-489F-B00D-678A25444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35AC167-6F56-4372-A8F5-395CF8D59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61A722D-F5E2-4AEF-B2A1-7D8F5A171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-24,0%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6.782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35,1%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6.782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35,1%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A7B679-E7AC-4888-A72C-66D1DB9E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29E95D-EE28-4688-8637-8C49B0B1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49D9DD2-7A20-4967-AA40-B200F798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ADA5BE-F5FE-4A05-990E-34C0D1BBE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14.939 viajeros 
cuota: 77,4%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4.360 viajeros
cuota: 22,6%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BE2EAE-F75B-4887-9C79-8761C704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77EC7B-B85D-4D7A-B6A2-8C3C4D45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A906DB-36AE-451E-A52F-F23BA551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6532F5-B8DE-4EDC-A5E4-9B1F092A1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9.726 viajeros 
cuota: 77,7%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2.791 viajeros
cuota: 22,3%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DFAD85B-0F4A-410D-BE1A-0F86F65F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74FD11-A769-4974-86FF-18BA03034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ABBC8B-B5F9-4C9F-9CF0-5ED012488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E7DCBB-594A-401F-A46F-3DD65DD51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5.213 viajeros 
cuota: 76,9%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1.569 viajeros
cuota: 23,1%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71ECE0C-1CD9-459C-9F1E-9A422D0E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097D47-D355-449C-9CC7-ECE302703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4BCEB39-7259-45E0-8804-55C659B21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61773D-537F-4AA7-8356-BE1410EA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04B559-AE7C-4244-A68C-E3282392A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073B152-CADB-4C6B-A0FA-C6ED19AC1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BA3050-2CBA-4CEE-B1DA-3675B9197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2C7D5E-51CD-48CD-B0F6-8C7433DB1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D3557E-81A5-4225-93D3-F2159DAB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FE286C-C05B-4C04-A4E0-B7304AF3C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D7F4EE-F85E-473B-B6D6-E73BFF34C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F2E481-1F51-444B-A68C-62BACA3A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D429DB0-42D1-4B46-AC8B-56BEB50DB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4C7C357-3847-47A9-BD6E-D456FB18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632FFD-B21F-4C74-A7B4-DF1D0643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80EB0E-288C-4DC4-8EF9-4FCFEBE97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FB5812-03E7-472C-9DAF-64F64946F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9A9828-2189-4571-8340-0918E338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FDEEA6-3C64-4438-9BB9-68A0F2FC1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993E6A-FBBE-4EE6-AF21-35E0F219F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71B306-08D2-46A5-9E85-A7E0CAC0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C27EC1-7A23-43A4-9DA7-1A7F56EA7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71DA31-ABEA-450C-9BC2-164EF3A1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B27C46-D38C-4C14-848C-18824321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6D71A1-8000-4995-8139-4BEBFE5E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2B1D12-48DA-4E59-904B-47CD0C0C1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9ABF8-F568-4B81-B2E3-DD3628F36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3C7566-DC6C-4977-B711-A57EEF9B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6B936B-B657-419F-B5CC-6D099B30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D581B4-90DE-4C7B-AD34-975D7789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63AF97-F930-4735-B828-16EF8BF4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38F28D-06A1-4776-83C1-F6957262C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8A2F99-E577-4A55-8CB7-9B2F6B9DE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AE238D-5842-43FE-8B2A-12129086A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B13C1C-CAED-440E-B666-0C7652CD5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C5EB76-DC98-4F6C-B827-ABF5C7199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65194F-E820-445E-BC02-578C4FEC5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561C7B-91FF-410F-9469-BD2D1E29D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E0682A-FCBE-4A9B-98E5-D386E3DC5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70A979-937D-4733-973E-A720AAE13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D0E431-78E0-49CD-AC0A-B9CA33E8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6BF687-B1FF-4355-8B21-80FDAE4D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3BBE12-9097-4926-8A06-2967F6E8E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58D4ED-195C-44F7-AC0A-E75F3467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ECDC5F-C50E-4DE7-BBEA-D364E7C3D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F262F6-D7F8-4C5E-A0BE-921DFDDA1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8D180CC-7D85-42FB-AD87-0A00D643F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3526A1-45B1-4FDA-A5A4-4A640888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CE258A-D612-42F3-988C-1608BA880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7A6776-270E-4CC3-9598-957D91A4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C207B6-5656-4133-90F3-CF86333A4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877FD0-6067-47BA-8278-FB29AEEA3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846A210-C6FA-4695-84A5-1798B234A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ADBCC0-4226-4BD3-BD86-63E88FDD01C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8ECE1B-49D8-33D5-AB59-8B4C882F0B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76C72E-5206-BD3D-640E-AC55E44F59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3AAA57-E220-45AA-A44A-179945B6B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90BF75-D196-4CA9-AA6F-49605A22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D61A3F-CAFB-49A5-808C-3DAA6C9D2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463CD5-32E8-4D36-8B9D-F1ABCC376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B0A436-E94B-4525-9C6C-DEC4095E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69291A-1567-4F6D-AD03-E939035D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053379-5B35-4B82-90C2-C3CB8F8A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4D6C4-F950-4760-83C7-091C84E5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45FBA1-E65B-4378-B87B-ACF62E0A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38CA55-DC71-4704-8656-4FE3F513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BCCB4F-7E12-44AD-9F27-8E321D46E06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65B1AF-D5C5-A912-86ED-7E4E9397BB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63F2FA-F9F6-22A7-2FC8-80FEED0EE3F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64D99-2099-4F56-9B90-20F959ED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40CF7C-A73C-4751-9EFD-53145F8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8A7640-27A7-450B-ADC7-F6E3E4E34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49315-4BCF-4A87-ADD8-CA7552296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B0AD5E-9D8C-4445-AC15-CB56C864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F505D6-F4A6-4CBD-B7ED-F15AB4745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686336-29C2-4E2A-BDE1-5CCD248D1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D66FD2-52A7-476C-BA5E-0ED08ABC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F1240A-3D29-4AD4-8DB8-0514FBC1A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B728BC-EB82-447A-8E59-66FA1413C39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1B5CAC9-D490-06EB-A2DD-C961E34A89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B71CB5-5346-137D-7668-D9AB5E7AA1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6ACAD8-A13F-4842-9730-391138BAD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2A55AB-D113-4783-803D-AFC8A6A97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EED6B0-5D14-4340-9087-8450F5A4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2278D2-4D8B-448E-8F9D-408FDD334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5D467E-6545-4C29-A638-EB1B39BD1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8EF9DF-F390-4835-AD42-86B96C6D5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B522DB3-57C2-42C4-B470-CB5F1908B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8DF46EA-D114-43C9-8DDC-0C8A6674B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54711F0-37AB-4A4E-9D0A-7C0867D4D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5E7B739-10E6-4659-84DA-558746ED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A94DFE4-9555-4494-BF7E-3A9400823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D0C960-BA42-4A5A-ACB4-EB501D270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892B0F7-60F4-48CF-BEDE-B90ABC0BD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D2A72D1-14D7-41A6-A777-8D196DFEC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33CB93-0C53-4A96-8062-C62104010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10C649-9880-4812-B52A-04768B3D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0957F1-655F-4070-8A2D-4F274291A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DC7C3-AD4E-4C06-B7E5-32626C3A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819D03-60B3-4CE8-9E8C-D9190914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03671-18C2-40DB-8606-E930C649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80E3A7-0443-48D3-ACBE-009E1545A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4D8D47-2751-40DE-A9FF-99F2CB23F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70973C-1732-4B6A-895A-8CF63231A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2F7AB9-1C09-4F1C-89D7-E4A10A547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0E0122-FD54-41A1-95A4-87F9828B849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BBC081B-AE3D-5351-BD47-5625D65B21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3506CF0-67D6-2F38-C08F-831A535BD1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A42587-D23D-4E91-AF55-5D03902B2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B4C915-5665-4A29-BCE4-D6E51338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0B47C1-8959-46AD-AD59-7CB15999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74C9AF-B285-4896-B160-8BF1137B6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3281F-6916-4924-A45F-AD438EF91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F29AAD-1494-4890-B7CC-392805E8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F49C73-AEBB-4DBF-9948-BB1642EE63C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ED458E-100D-FF5F-0836-3672DFCAA3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916E20-3FB3-00C5-B2D6-1519B629A2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3587DC-8083-4EA2-AE77-EF5AA107B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360F88-6607-41D3-AAE8-E5DFEFDBF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33D43B-DF1A-4FA1-A25A-5962729B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1D88DA-F035-4417-9BAD-4AF7266C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DC7217-DCD1-4327-A9A7-A61218EAB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7E5A2A6-A00E-4950-8279-5DDA734A8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9DBF5B1-EC05-4599-8864-91B48BC9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4D8757C-F3A0-40AC-B931-30BD1AB63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DD59EE9-502F-44F0-90FA-03E257E1C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F8A7F1B-4F1E-4965-AEDF-5A46E8540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1A0ABD0-1BFB-4633-A30B-C726A5120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ECF3D64-4E13-48AA-B3FC-375D1B98A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1D17C2-5CCB-4352-A93C-6E4CC1F16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E773F67-A78B-45A8-BFE2-8B01A2C8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DBEDDB9-795B-4542-A4AD-F3E661F30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B7511D-CEB3-4C8A-870C-ED015FF4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33C2EA-CD20-4FBA-8486-E39A0B021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679FD2-9C7A-4D9A-AFDF-8B4E9099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7AD575-1653-4FE7-AA0B-8AB4C6D40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921F3B-2D5C-4A07-94AB-BB8A9128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016059-A78E-4D99-8C36-5E0AE3A7B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B2833A-07D7-4DC4-933D-22A3D61CA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C1F5524-9EE2-466A-8E95-9AF7F7191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6FE495B-2AF8-41E8-9209-6293C7064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1F309B4-350A-4A10-84EC-B849D5A60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A36A61F-77A1-4B13-A6A7-C34AA6E35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FC408E-EC70-4DC0-9831-80C0F5F14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2F580BB-D05D-4BE4-9C21-B33F1C0C7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DAD7939-B2A5-4DFB-9151-71F4FD633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8CEB3CA-D64E-44E4-9CA7-B4052ADE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45D731-3CE3-49FD-A8CC-4F91633C2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5F848A-3102-4BE6-A288-C7FC1977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DEC16D-0653-4DD0-BCA8-89A819E87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381980-EEAC-4F11-B074-321727640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1939C2-76AB-422A-89EB-F85AE504F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8303C3-4426-404B-8E7D-A76CBB9E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2EC04F-832C-45BF-8544-D4D4D44FF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CE17B0B-1FA0-401A-AB8E-F0508BB7B5C8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5B0E95-EFE7-05F3-21F3-0BB17ACC41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DB82ED-4809-258A-9D1B-1BFEF6D500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0E2839-A39C-4D90-850B-7E8A3D08D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BFEC2B2-8A77-4394-82D9-A4E15147F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141A181-08F3-4FA7-B03F-A5D5E4087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C9393B-9B37-441D-8DA4-82F7072D4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87C74F-EC3E-4692-8F07-13823DDC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7CAB227-6331-44B9-BAC7-110C0B94F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481CA51-6EB8-4E53-9876-9D3DD629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1E97-57C7-4388-8278-C7A38E8F4FA0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9011A35-D5D2-481F-B978-9943A2FF99F5}"/>
    <hyperlink ref="B19" location="'Viajeros entr evol mensu TF'!A1" tooltip="Evolución mensual de viajeros entrentrados en Tenerife según lugar de residencia" display="Evolución mensual de viajeros entrados en Tenerife según lugar de residencia" xr:uid="{AED22BFC-9F99-4AD2-9FBA-5F92DED98832}"/>
    <hyperlink ref="B14" location="'Establecim aloj islas cat y tip'!A1" tooltip="Establecimientos alojativos Canarias e islas" display="Establecimientos alojativos Canarias e islas" xr:uid="{77BE3800-A4CB-4C28-8C47-9A8D609D97C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16D28F9-71E8-4497-BC26-D4536CD354E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40B1793-31D9-4187-9E91-95D9F461D3A9}"/>
    <hyperlink ref="B37" location="'Pernoctaciones lugar reside'!A1" tooltip="Pernoctaciones registradas en establecimientos alojativos de Canarias e islas según tipología y categoría" display="'Pernoctaciones lugar reside'!A1" xr:uid="{FCB834D3-30DB-4CB7-BD3D-0C72E12711D8}"/>
    <hyperlink ref="B8" location="'Resumen indicadores (aloj)'!A1" tooltip="Resumen indicadores Tenerife" display="'Resumen indicadores (aloj)'!A1" xr:uid="{CD763CD3-EC72-4B8F-A790-E13380E22792}"/>
    <hyperlink ref="B9" location="'Resumen indicadores municipios '!A1" tooltip="Resumen indicadores municipios Tenerife" display="Resumen indicadores municipios Tenerife" xr:uid="{E94CCD62-D189-4082-8AFE-9F913AAF8A97}"/>
    <hyperlink ref="B20" location="'Viajeros entr evol mensu TF cat'!A1" tooltip="Evolución mensual de viajeros entrentrados en Tenerife según lugar de residencia" display="'Viajeros entr evol mensu TF cat'!A1" xr:uid="{A62FCEA6-C6D1-45DF-81B1-69DEF7082703}"/>
    <hyperlink ref="B21" location="'Viajeros entr evol anual TF cat'!A1" tooltip="Evolución mensual de viajeros entrentrados en Tenerife según lugar de residencia" display="'Viajeros entr evol anual TF cat'!A1" xr:uid="{88F0F496-A5BD-4D03-A34A-A09A6577B15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D7AB163-1EC8-42D9-808A-2EF8E76C7B0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54F197B-93DA-422D-A596-C5CE5F17C22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87030DB-CED1-46D6-92FF-BC27B91ABFB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8DB843E-E078-4898-9DBB-93ED1DEA5E9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8F0228B-4C5E-45F3-B13D-C373EBF9DF7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08427D0-5857-44C8-A8C2-A95A574A10A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0407229E-273E-4D08-879A-BB7F40EFAEE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9C13C01-8FF3-4A19-857D-D0FB6C7C21E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0E5D674-4D7E-4802-881A-CC89964992B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4735F251-AAF9-41D6-8D25-E755288C381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8A47E17-D3E5-4E1F-A40E-33D2E05E7CC5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27D3249-B82D-4649-ACBF-E6B1110B5540}"/>
    <hyperlink ref="B35" location="'Pernoctaciones evol mensu TF'!A1" tooltip="Evolución mensual de pernoctaciones en Tenerife según lugar de residencia" display="'Pernoctaciones evol mensu TF'!A1" xr:uid="{F8DE0503-E31A-41C2-8F07-3F92D9452790}"/>
    <hyperlink ref="B36" location="'Pernocta evol mensu TF cat'!A1" tooltip="Evolución mensual de pernoctaciones en Tenerife según lugar de residencia" display="'Pernocta evol mensu TF cat'!A1" xr:uid="{B5FB53C9-C111-453F-99A9-AA4A7D06D346}"/>
    <hyperlink ref="B38" location="'Pernoctaciones lugar residen ac'!A1" tooltip="Pernoctaciones registradas en establecimientos alojativos de Canarias e islas según tipología y categoría" display="'Pernoctaciones lugar residen ac'!A1" xr:uid="{99245AB1-3D27-4FE4-8A8F-22ECEF5080F1}"/>
    <hyperlink ref="B39" location="'Pernoctaciones lugar reside año'!A1" tooltip="Pernoctaciones registradas en establecimientos alojativos de Canarias e islas según tipología y categoría" display="'Pernoctaciones lugar reside año'!A1" xr:uid="{947BCC01-939B-470A-AC08-BD8B46D317F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7E4B14D-62B8-43FD-A49B-1A48E9064254}"/>
    <hyperlink ref="B41" location="'EM evol menusual lugar resd'!A1" tooltip="Evolución mensual de estancia media en Tenerife según lugar de residencia" display="'EM evol menusual lugar resd'!A1" xr:uid="{7FFFA476-2389-4887-BCBF-9C5918BDE47F}"/>
    <hyperlink ref="B42" location="'EM evol mensu TF cat '!A1" tooltip="Evolución mensual de estancia media en Tenerife según lugar de residencia" display="'EM evol mensu TF cat '!A1" xr:uid="{C80D7E7A-3815-446A-85DB-EA8CD2A71AC7}"/>
    <hyperlink ref="B44" location="'tasa de ocupación evol mens'!A1" tooltip="Evolución mensual de estancia media en Tenerife según lugar de residencia" display="'tasa de ocupación evol mens'!A1" xr:uid="{804A6FB9-ED34-4D86-A503-057609CE368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EE488FA-9643-492A-AD93-562BADACA037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AC0AA63-960B-4B2D-9043-98AFFD1225DE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647EBFB-E1AD-446C-82D1-58F97CF3F09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0AF4A6C-92F0-4260-91B1-254BD29C916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6A246C7-9B56-4AE6-8CFF-3952BDD3466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1C268-05B7-4853-91B5-6EE8FD33C0D6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249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 t="shared" ref="E7" si="0">G7-1</f>
        <v>2021</v>
      </c>
      <c r="F7" s="296"/>
      <c r="G7" s="297">
        <f t="shared" ref="G7" si="1">I7-1</f>
        <v>2022</v>
      </c>
      <c r="H7" s="296"/>
      <c r="I7" s="297">
        <f t="shared" ref="I7" si="2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138100</v>
      </c>
      <c r="D9" s="118">
        <v>5.0773433160613779E-2</v>
      </c>
      <c r="E9" s="117">
        <v>15182</v>
      </c>
      <c r="F9" s="118">
        <f t="shared" ref="F9:L21" si="3">IFERROR(E9/C9-1,"-")</f>
        <v>-0.89006517016654596</v>
      </c>
      <c r="G9" s="117">
        <v>99949</v>
      </c>
      <c r="H9" s="118">
        <f t="shared" si="3"/>
        <v>5.5833882228955343</v>
      </c>
      <c r="I9" s="117">
        <v>139602</v>
      </c>
      <c r="J9" s="118">
        <f t="shared" si="3"/>
        <v>0.39673233349007986</v>
      </c>
      <c r="K9" s="117">
        <v>150925</v>
      </c>
      <c r="L9" s="118">
        <f t="shared" si="3"/>
        <v>8.1109153163994696E-2</v>
      </c>
      <c r="M9" s="117">
        <v>146051</v>
      </c>
      <c r="N9" s="118">
        <f t="shared" ref="N9" si="4">IFERROR(M9/K9-1,"-")</f>
        <v>-3.2294185853900981E-2</v>
      </c>
    </row>
    <row r="10" spans="1:15" x14ac:dyDescent="0.25">
      <c r="A10" s="1" t="s">
        <v>72</v>
      </c>
      <c r="B10" s="116" t="s">
        <v>73</v>
      </c>
      <c r="C10" s="117">
        <v>148350</v>
      </c>
      <c r="D10" s="118">
        <v>0.14272729373521997</v>
      </c>
      <c r="E10" s="117">
        <v>19347</v>
      </c>
      <c r="F10" s="118">
        <f t="shared" si="3"/>
        <v>-0.86958543983822045</v>
      </c>
      <c r="G10" s="117">
        <v>130897</v>
      </c>
      <c r="H10" s="118">
        <f t="shared" si="3"/>
        <v>5.7657517961441052</v>
      </c>
      <c r="I10" s="117">
        <v>147030</v>
      </c>
      <c r="J10" s="118">
        <f t="shared" si="3"/>
        <v>0.12324957791240432</v>
      </c>
      <c r="K10" s="117">
        <v>154587</v>
      </c>
      <c r="L10" s="118">
        <f t="shared" si="3"/>
        <v>5.1397673944093114E-2</v>
      </c>
      <c r="M10" s="117">
        <v>147890</v>
      </c>
      <c r="N10" s="118">
        <f>IFERROR(M10/K10-1,"-")</f>
        <v>-4.3321883470149536E-2</v>
      </c>
    </row>
    <row r="11" spans="1:15" x14ac:dyDescent="0.25">
      <c r="A11" s="1" t="s">
        <v>74</v>
      </c>
      <c r="B11" s="116" t="s">
        <v>75</v>
      </c>
      <c r="C11" s="117">
        <v>57720</v>
      </c>
      <c r="D11" s="118">
        <v>-0.62770657705480559</v>
      </c>
      <c r="E11" s="117">
        <v>24976</v>
      </c>
      <c r="F11" s="118">
        <f t="shared" si="3"/>
        <v>-0.5672903672903673</v>
      </c>
      <c r="G11" s="117">
        <v>140303</v>
      </c>
      <c r="H11" s="118">
        <f t="shared" si="3"/>
        <v>4.6175128122998075</v>
      </c>
      <c r="I11" s="117">
        <v>154113</v>
      </c>
      <c r="J11" s="118">
        <f t="shared" si="3"/>
        <v>9.8429826874692594E-2</v>
      </c>
      <c r="K11" s="117">
        <v>175927</v>
      </c>
      <c r="L11" s="118">
        <f t="shared" si="3"/>
        <v>0.14154548934872468</v>
      </c>
      <c r="M11" s="117">
        <v>158958</v>
      </c>
      <c r="N11" s="118">
        <f>IFERROR(M11/K11-1,"-")</f>
        <v>-9.6454779539240754E-2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32795</v>
      </c>
      <c r="F12" s="118" t="str">
        <f t="shared" si="3"/>
        <v>-</v>
      </c>
      <c r="G12" s="117">
        <v>166226</v>
      </c>
      <c r="H12" s="118">
        <f t="shared" si="3"/>
        <v>4.0686385119682882</v>
      </c>
      <c r="I12" s="117">
        <v>167625</v>
      </c>
      <c r="J12" s="118">
        <f t="shared" si="3"/>
        <v>8.4162525717998982E-3</v>
      </c>
      <c r="K12" s="117">
        <v>158852</v>
      </c>
      <c r="L12" s="118">
        <f t="shared" si="3"/>
        <v>-5.2337061894108916E-2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42014</v>
      </c>
      <c r="F13" s="118" t="str">
        <f t="shared" si="3"/>
        <v>-</v>
      </c>
      <c r="G13" s="117">
        <v>145846</v>
      </c>
      <c r="H13" s="118">
        <f t="shared" si="3"/>
        <v>2.4713666872947111</v>
      </c>
      <c r="I13" s="117">
        <v>150325</v>
      </c>
      <c r="J13" s="118">
        <f t="shared" si="3"/>
        <v>3.0710475432990991E-2</v>
      </c>
      <c r="K13" s="117">
        <v>161561</v>
      </c>
      <c r="L13" s="118">
        <f t="shared" si="3"/>
        <v>7.4744719773823354E-2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53539</v>
      </c>
      <c r="F14" s="118" t="str">
        <f t="shared" si="3"/>
        <v>-</v>
      </c>
      <c r="G14" s="117">
        <v>144989</v>
      </c>
      <c r="H14" s="118">
        <f t="shared" si="3"/>
        <v>1.7081006369188816</v>
      </c>
      <c r="I14" s="117">
        <v>157350</v>
      </c>
      <c r="J14" s="118">
        <f t="shared" si="3"/>
        <v>8.5254743463297311E-2</v>
      </c>
      <c r="K14" s="117">
        <v>157065</v>
      </c>
      <c r="L14" s="118">
        <f t="shared" si="3"/>
        <v>-1.8112488083888989E-3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94144</v>
      </c>
      <c r="F15" s="118" t="str">
        <f t="shared" si="3"/>
        <v>-</v>
      </c>
      <c r="G15" s="117">
        <v>164843</v>
      </c>
      <c r="H15" s="118">
        <f t="shared" si="3"/>
        <v>0.75096660435078189</v>
      </c>
      <c r="I15" s="117">
        <v>163971</v>
      </c>
      <c r="J15" s="118">
        <f t="shared" si="3"/>
        <v>-5.2898818876142562E-3</v>
      </c>
      <c r="K15" s="117">
        <v>166795</v>
      </c>
      <c r="L15" s="118">
        <f t="shared" si="3"/>
        <v>1.7222557647388781E-2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52795</v>
      </c>
      <c r="D16" s="118">
        <v>-0.67966920285898036</v>
      </c>
      <c r="E16" s="117">
        <v>118184</v>
      </c>
      <c r="F16" s="118">
        <f t="shared" si="3"/>
        <v>1.2385453167913627</v>
      </c>
      <c r="G16" s="117">
        <v>164674</v>
      </c>
      <c r="H16" s="118">
        <f t="shared" si="3"/>
        <v>0.39336966086779945</v>
      </c>
      <c r="I16" s="117">
        <v>166974</v>
      </c>
      <c r="J16" s="118">
        <f t="shared" si="3"/>
        <v>1.3966989324362133E-2</v>
      </c>
      <c r="K16" s="117">
        <v>175399</v>
      </c>
      <c r="L16" s="118">
        <f t="shared" si="3"/>
        <v>5.0456957370608624E-2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37281</v>
      </c>
      <c r="D17" s="118">
        <v>-0.72741032127868044</v>
      </c>
      <c r="E17" s="117">
        <v>105384</v>
      </c>
      <c r="F17" s="118">
        <f t="shared" si="3"/>
        <v>1.8267482095437355</v>
      </c>
      <c r="G17" s="117">
        <v>140395</v>
      </c>
      <c r="H17" s="118">
        <f t="shared" si="3"/>
        <v>0.33222310787216269</v>
      </c>
      <c r="I17" s="117">
        <v>153067</v>
      </c>
      <c r="J17" s="118">
        <f t="shared" si="3"/>
        <v>9.0259624630506741E-2</v>
      </c>
      <c r="K17" s="117">
        <v>148572</v>
      </c>
      <c r="L17" s="118">
        <f t="shared" si="3"/>
        <v>-2.936622524776733E-2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29818</v>
      </c>
      <c r="D18" s="118">
        <v>-0.81206590109793142</v>
      </c>
      <c r="E18" s="117">
        <v>139108</v>
      </c>
      <c r="F18" s="118">
        <f t="shared" si="3"/>
        <v>3.6652357636327046</v>
      </c>
      <c r="G18" s="117">
        <v>159273</v>
      </c>
      <c r="H18" s="118">
        <f t="shared" si="3"/>
        <v>0.14495931218909042</v>
      </c>
      <c r="I18" s="117">
        <v>172251</v>
      </c>
      <c r="J18" s="118">
        <f t="shared" si="3"/>
        <v>8.1482737187093868E-2</v>
      </c>
      <c r="K18" s="117">
        <v>172855</v>
      </c>
      <c r="L18" s="118">
        <f t="shared" si="3"/>
        <v>3.5065108475422768E-3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22307</v>
      </c>
      <c r="D19" s="118">
        <v>-0.83601170347281439</v>
      </c>
      <c r="E19" s="117">
        <v>122250</v>
      </c>
      <c r="F19" s="118">
        <f t="shared" si="3"/>
        <v>4.4803424933877256</v>
      </c>
      <c r="G19" s="117">
        <v>145679</v>
      </c>
      <c r="H19" s="118">
        <f t="shared" si="3"/>
        <v>0.19164826175869121</v>
      </c>
      <c r="I19" s="117">
        <v>154254</v>
      </c>
      <c r="J19" s="118">
        <f t="shared" si="3"/>
        <v>5.8862293123923104E-2</v>
      </c>
      <c r="K19" s="117">
        <v>156906</v>
      </c>
      <c r="L19" s="118">
        <f t="shared" si="3"/>
        <v>1.7192422886926684E-2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27724</v>
      </c>
      <c r="D20" s="118">
        <v>-0.80364743794043703</v>
      </c>
      <c r="E20" s="117">
        <v>114122</v>
      </c>
      <c r="F20" s="118">
        <f t="shared" si="3"/>
        <v>3.1163612754292309</v>
      </c>
      <c r="G20" s="117">
        <v>153975</v>
      </c>
      <c r="H20" s="118">
        <f t="shared" si="3"/>
        <v>0.34921399905364425</v>
      </c>
      <c r="I20" s="117">
        <v>161770</v>
      </c>
      <c r="J20" s="118">
        <f t="shared" si="3"/>
        <v>5.0625101477512535E-2</v>
      </c>
      <c r="K20" s="117">
        <v>159454</v>
      </c>
      <c r="L20" s="118">
        <f t="shared" si="3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3"/>
        <v>0.5993787974229714</v>
      </c>
      <c r="G21" s="120">
        <v>1757049</v>
      </c>
      <c r="H21" s="121">
        <f t="shared" si="3"/>
        <v>0.99427838532651558</v>
      </c>
      <c r="I21" s="120">
        <v>1888332</v>
      </c>
      <c r="J21" s="121">
        <f t="shared" si="3"/>
        <v>7.4717893467968199E-2</v>
      </c>
      <c r="K21" s="120">
        <v>1938898</v>
      </c>
      <c r="L21" s="121">
        <f t="shared" si="3"/>
        <v>2.677813011694985E-2</v>
      </c>
      <c r="M21" s="120">
        <v>452899</v>
      </c>
      <c r="N21" s="121">
        <v>-5.9280614989645652E-2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71" t="s">
        <v>250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$C$7</f>
        <v>2020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111379</v>
      </c>
      <c r="D31" s="118">
        <v>7.3408376862435176E-2</v>
      </c>
      <c r="E31" s="117">
        <v>111379</v>
      </c>
      <c r="F31" s="118">
        <f t="shared" ref="F31:L43" si="5">IFERROR(E31/C31-1,"-")</f>
        <v>0</v>
      </c>
      <c r="G31" s="117">
        <v>86205</v>
      </c>
      <c r="H31" s="118">
        <f t="shared" si="5"/>
        <v>-0.22602106321658477</v>
      </c>
      <c r="I31" s="117">
        <v>115960</v>
      </c>
      <c r="J31" s="118">
        <f t="shared" si="5"/>
        <v>0.34516559364306021</v>
      </c>
      <c r="K31" s="117">
        <v>122914</v>
      </c>
      <c r="L31" s="118">
        <f t="shared" si="5"/>
        <v>5.9968954812004149E-2</v>
      </c>
      <c r="M31" s="117">
        <v>120846</v>
      </c>
      <c r="N31" s="118">
        <f t="shared" ref="N31:N33" si="6">IFERROR(M31/K31-1,"-")</f>
        <v>-1.6824771791659199E-2</v>
      </c>
    </row>
    <row r="32" spans="1:15" x14ac:dyDescent="0.25">
      <c r="B32" s="116" t="s">
        <v>73</v>
      </c>
      <c r="C32" s="117">
        <v>120647</v>
      </c>
      <c r="D32" s="118">
        <v>0.18735360692845182</v>
      </c>
      <c r="E32" s="117">
        <v>120647</v>
      </c>
      <c r="F32" s="118">
        <f t="shared" si="5"/>
        <v>0</v>
      </c>
      <c r="G32" s="117">
        <v>113659</v>
      </c>
      <c r="H32" s="118">
        <f t="shared" si="5"/>
        <v>-5.7921042379835419E-2</v>
      </c>
      <c r="I32" s="117">
        <v>120680</v>
      </c>
      <c r="J32" s="118">
        <f t="shared" si="5"/>
        <v>6.1772494919012155E-2</v>
      </c>
      <c r="K32" s="117">
        <v>124180</v>
      </c>
      <c r="L32" s="118">
        <f t="shared" si="5"/>
        <v>2.9002320185614883E-2</v>
      </c>
      <c r="M32" s="117">
        <v>116006</v>
      </c>
      <c r="N32" s="118">
        <f t="shared" si="6"/>
        <v>-6.5823804155258459E-2</v>
      </c>
    </row>
    <row r="33" spans="2:15" x14ac:dyDescent="0.25">
      <c r="B33" s="116" t="s">
        <v>75</v>
      </c>
      <c r="C33" s="117">
        <v>47798</v>
      </c>
      <c r="D33" s="118">
        <v>-0.60228322280560154</v>
      </c>
      <c r="E33" s="117">
        <v>47798</v>
      </c>
      <c r="F33" s="118">
        <f t="shared" si="5"/>
        <v>0</v>
      </c>
      <c r="G33" s="117">
        <v>123375</v>
      </c>
      <c r="H33" s="118">
        <f t="shared" si="5"/>
        <v>1.5811749445583496</v>
      </c>
      <c r="I33" s="117">
        <v>124592</v>
      </c>
      <c r="J33" s="118">
        <f t="shared" si="5"/>
        <v>9.864235055724313E-3</v>
      </c>
      <c r="K33" s="117">
        <v>142017</v>
      </c>
      <c r="L33" s="118">
        <f t="shared" si="5"/>
        <v>0.13985649158854496</v>
      </c>
      <c r="M33" s="117">
        <v>126185</v>
      </c>
      <c r="N33" s="118">
        <f t="shared" si="6"/>
        <v>-0.11147961159579489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141494</v>
      </c>
      <c r="H34" s="118" t="str">
        <f t="shared" si="5"/>
        <v>-</v>
      </c>
      <c r="I34" s="117">
        <v>137810</v>
      </c>
      <c r="J34" s="118">
        <f t="shared" si="5"/>
        <v>-2.6036439707690762E-2</v>
      </c>
      <c r="K34" s="117">
        <v>130927</v>
      </c>
      <c r="L34" s="118">
        <f t="shared" si="5"/>
        <v>-4.9945577244031591E-2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125144</v>
      </c>
      <c r="H35" s="118" t="str">
        <f t="shared" si="5"/>
        <v>-</v>
      </c>
      <c r="I35" s="117">
        <v>124155</v>
      </c>
      <c r="J35" s="118">
        <f t="shared" si="5"/>
        <v>-7.902895863964754E-3</v>
      </c>
      <c r="K35" s="117">
        <v>132737</v>
      </c>
      <c r="L35" s="118">
        <f t="shared" si="5"/>
        <v>6.9123273327695189E-2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123799</v>
      </c>
      <c r="H36" s="118" t="str">
        <f t="shared" si="5"/>
        <v>-</v>
      </c>
      <c r="I36" s="117">
        <v>127951</v>
      </c>
      <c r="J36" s="118">
        <f t="shared" si="5"/>
        <v>3.3538235365390578E-2</v>
      </c>
      <c r="K36" s="117">
        <v>129241</v>
      </c>
      <c r="L36" s="118">
        <f t="shared" si="5"/>
        <v>1.0081984509695108E-2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138653</v>
      </c>
      <c r="H37" s="118" t="str">
        <f t="shared" si="5"/>
        <v>-</v>
      </c>
      <c r="I37" s="117">
        <v>133653</v>
      </c>
      <c r="J37" s="118">
        <f t="shared" si="5"/>
        <v>-3.6061246420921345E-2</v>
      </c>
      <c r="K37" s="117">
        <v>133668</v>
      </c>
      <c r="L37" s="118">
        <f t="shared" si="5"/>
        <v>1.1223092635415099E-4</v>
      </c>
      <c r="M37" s="117"/>
      <c r="N37" s="118"/>
    </row>
    <row r="38" spans="2:15" x14ac:dyDescent="0.25">
      <c r="B38" s="116" t="s">
        <v>85</v>
      </c>
      <c r="C38" s="117">
        <v>43908</v>
      </c>
      <c r="D38" s="118">
        <v>-0.65533157498116057</v>
      </c>
      <c r="E38" s="117">
        <v>43908</v>
      </c>
      <c r="F38" s="118">
        <f t="shared" si="5"/>
        <v>0</v>
      </c>
      <c r="G38" s="117">
        <v>138022</v>
      </c>
      <c r="H38" s="118">
        <f t="shared" si="5"/>
        <v>2.1434362758495036</v>
      </c>
      <c r="I38" s="117">
        <v>134916</v>
      </c>
      <c r="J38" s="118">
        <f t="shared" si="5"/>
        <v>-2.2503658836997009E-2</v>
      </c>
      <c r="K38" s="117">
        <v>143446</v>
      </c>
      <c r="L38" s="118">
        <f t="shared" si="5"/>
        <v>6.3224524889560874E-2</v>
      </c>
      <c r="M38" s="117"/>
      <c r="N38" s="118"/>
    </row>
    <row r="39" spans="2:15" x14ac:dyDescent="0.25">
      <c r="B39" s="116" t="s">
        <v>87</v>
      </c>
      <c r="C39" s="117">
        <v>29045</v>
      </c>
      <c r="D39" s="118">
        <v>-0.73187910789454258</v>
      </c>
      <c r="E39" s="117">
        <v>29045</v>
      </c>
      <c r="F39" s="118">
        <f t="shared" si="5"/>
        <v>0</v>
      </c>
      <c r="G39" s="117">
        <v>116996</v>
      </c>
      <c r="H39" s="118">
        <f t="shared" si="5"/>
        <v>3.0280943363745916</v>
      </c>
      <c r="I39" s="117">
        <v>125237</v>
      </c>
      <c r="J39" s="118">
        <f t="shared" si="5"/>
        <v>7.0438305583096827E-2</v>
      </c>
      <c r="K39" s="117">
        <v>121062</v>
      </c>
      <c r="L39" s="118">
        <f t="shared" si="5"/>
        <v>-3.3336793439638468E-2</v>
      </c>
      <c r="M39" s="117"/>
      <c r="N39" s="118"/>
    </row>
    <row r="40" spans="2:15" x14ac:dyDescent="0.25">
      <c r="B40" s="116" t="s">
        <v>89</v>
      </c>
      <c r="C40" s="117">
        <v>23037</v>
      </c>
      <c r="D40" s="118">
        <v>-0.81865913080441133</v>
      </c>
      <c r="E40" s="117">
        <v>23037</v>
      </c>
      <c r="F40" s="118">
        <f t="shared" si="5"/>
        <v>0</v>
      </c>
      <c r="G40" s="117">
        <v>135198</v>
      </c>
      <c r="H40" s="118">
        <f t="shared" si="5"/>
        <v>4.8687329079307204</v>
      </c>
      <c r="I40" s="117">
        <v>143593</v>
      </c>
      <c r="J40" s="118">
        <f t="shared" si="5"/>
        <v>6.2094113818251806E-2</v>
      </c>
      <c r="K40" s="117">
        <v>140283</v>
      </c>
      <c r="L40" s="118">
        <f t="shared" si="5"/>
        <v>-2.3051262944572493E-2</v>
      </c>
      <c r="M40" s="117"/>
      <c r="N40" s="118"/>
    </row>
    <row r="41" spans="2:15" x14ac:dyDescent="0.25">
      <c r="B41" s="116" t="s">
        <v>91</v>
      </c>
      <c r="C41" s="117">
        <v>16294</v>
      </c>
      <c r="D41" s="118">
        <v>-0.8491603562237322</v>
      </c>
      <c r="E41" s="117">
        <v>16294</v>
      </c>
      <c r="F41" s="118">
        <f t="shared" si="5"/>
        <v>0</v>
      </c>
      <c r="G41" s="117">
        <v>121503</v>
      </c>
      <c r="H41" s="118">
        <f t="shared" si="5"/>
        <v>6.4569166564379525</v>
      </c>
      <c r="I41" s="117">
        <v>124720</v>
      </c>
      <c r="J41" s="118">
        <f t="shared" si="5"/>
        <v>2.6476712509156064E-2</v>
      </c>
      <c r="K41" s="117">
        <v>125623</v>
      </c>
      <c r="L41" s="118">
        <f t="shared" si="5"/>
        <v>7.2402180885182688E-3</v>
      </c>
      <c r="M41" s="117"/>
      <c r="N41" s="118"/>
    </row>
    <row r="42" spans="2:15" x14ac:dyDescent="0.25">
      <c r="B42" s="116" t="s">
        <v>93</v>
      </c>
      <c r="C42" s="117">
        <v>22293</v>
      </c>
      <c r="D42" s="118">
        <v>-0.80228814686710126</v>
      </c>
      <c r="E42" s="117">
        <v>22293</v>
      </c>
      <c r="F42" s="118">
        <f t="shared" si="5"/>
        <v>0</v>
      </c>
      <c r="G42" s="117">
        <v>126581</v>
      </c>
      <c r="H42" s="118">
        <f t="shared" si="5"/>
        <v>4.6780603776970349</v>
      </c>
      <c r="I42" s="117">
        <v>129836</v>
      </c>
      <c r="J42" s="118">
        <f t="shared" si="5"/>
        <v>2.5714759719073221E-2</v>
      </c>
      <c r="K42" s="117">
        <v>127791</v>
      </c>
      <c r="L42" s="118">
        <f t="shared" si="5"/>
        <v>-1.5750639267999578E-2</v>
      </c>
      <c r="M42" s="117"/>
      <c r="N42" s="118"/>
    </row>
    <row r="43" spans="2:15" ht="15.75" x14ac:dyDescent="0.25">
      <c r="B43" s="119" t="s">
        <v>30</v>
      </c>
      <c r="C43" s="120">
        <v>441622</v>
      </c>
      <c r="D43" s="121">
        <v>-0.6779659781004439</v>
      </c>
      <c r="E43" s="120">
        <v>441622</v>
      </c>
      <c r="F43" s="121">
        <f t="shared" si="5"/>
        <v>0</v>
      </c>
      <c r="G43" s="120">
        <v>1490629</v>
      </c>
      <c r="H43" s="121">
        <f t="shared" si="5"/>
        <v>2.3753504127964638</v>
      </c>
      <c r="I43" s="120">
        <v>1543103</v>
      </c>
      <c r="J43" s="121">
        <f t="shared" si="5"/>
        <v>3.5202588974184712E-2</v>
      </c>
      <c r="K43" s="120">
        <v>1573889</v>
      </c>
      <c r="L43" s="121">
        <f t="shared" si="5"/>
        <v>1.9950709706351377E-2</v>
      </c>
      <c r="M43" s="120">
        <v>363037</v>
      </c>
      <c r="N43" s="121">
        <v>-6.7009156770176159E-2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1" t="s">
        <v>251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$C$7</f>
        <v>2020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97322</v>
      </c>
      <c r="D53" s="118">
        <v>0.13324561301365878</v>
      </c>
      <c r="E53" s="117">
        <v>97322</v>
      </c>
      <c r="F53" s="118">
        <f t="shared" ref="F53:L65" si="7">IFERROR(E53/C53-1,"-")</f>
        <v>0</v>
      </c>
      <c r="G53" s="117">
        <v>77462</v>
      </c>
      <c r="H53" s="118">
        <f t="shared" si="7"/>
        <v>-0.20406485686689546</v>
      </c>
      <c r="I53" s="117">
        <v>102022</v>
      </c>
      <c r="J53" s="118">
        <f t="shared" si="7"/>
        <v>0.31705868683999894</v>
      </c>
      <c r="K53" s="117">
        <v>111169</v>
      </c>
      <c r="L53" s="118">
        <f t="shared" si="7"/>
        <v>8.9657132775283754E-2</v>
      </c>
      <c r="M53" s="117">
        <v>108553</v>
      </c>
      <c r="N53" s="118">
        <f t="shared" ref="N53:N55" si="8">IFERROR(M53/K53-1,"-")</f>
        <v>-2.3531739963479015E-2</v>
      </c>
    </row>
    <row r="54" spans="1:15" x14ac:dyDescent="0.25">
      <c r="A54" s="1">
        <v>2</v>
      </c>
      <c r="B54" s="116" t="s">
        <v>73</v>
      </c>
      <c r="C54" s="117">
        <v>105589</v>
      </c>
      <c r="D54" s="118">
        <v>0.22800753628582071</v>
      </c>
      <c r="E54" s="117">
        <v>105589</v>
      </c>
      <c r="F54" s="118">
        <f t="shared" si="7"/>
        <v>0</v>
      </c>
      <c r="G54" s="117">
        <v>101190</v>
      </c>
      <c r="H54" s="118">
        <f t="shared" si="7"/>
        <v>-4.1661536713104574E-2</v>
      </c>
      <c r="I54" s="117">
        <v>107203</v>
      </c>
      <c r="J54" s="118">
        <f t="shared" si="7"/>
        <v>5.9422867872319429E-2</v>
      </c>
      <c r="K54" s="117">
        <v>111828</v>
      </c>
      <c r="L54" s="118">
        <f t="shared" si="7"/>
        <v>4.3142449371752711E-2</v>
      </c>
      <c r="M54" s="117">
        <v>103617</v>
      </c>
      <c r="N54" s="118">
        <f t="shared" si="8"/>
        <v>-7.3425260221053779E-2</v>
      </c>
    </row>
    <row r="55" spans="1:15" x14ac:dyDescent="0.25">
      <c r="A55" s="1">
        <v>3</v>
      </c>
      <c r="B55" s="116" t="s">
        <v>75</v>
      </c>
      <c r="C55" s="117">
        <v>41066</v>
      </c>
      <c r="D55" s="118">
        <v>-0.59060094907684335</v>
      </c>
      <c r="E55" s="117">
        <v>41066</v>
      </c>
      <c r="F55" s="118">
        <f t="shared" si="7"/>
        <v>0</v>
      </c>
      <c r="G55" s="117">
        <v>109531</v>
      </c>
      <c r="H55" s="118">
        <f t="shared" si="7"/>
        <v>1.6671942726342959</v>
      </c>
      <c r="I55" s="117">
        <v>110890</v>
      </c>
      <c r="J55" s="118">
        <f t="shared" si="7"/>
        <v>1.2407446293743352E-2</v>
      </c>
      <c r="K55" s="117">
        <v>127256</v>
      </c>
      <c r="L55" s="118">
        <f t="shared" si="7"/>
        <v>0.14758769952204887</v>
      </c>
      <c r="M55" s="117">
        <v>112571</v>
      </c>
      <c r="N55" s="118">
        <f t="shared" si="8"/>
        <v>-0.11539730936065884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126772</v>
      </c>
      <c r="H56" s="118" t="str">
        <f t="shared" si="7"/>
        <v>-</v>
      </c>
      <c r="I56" s="117">
        <v>123429</v>
      </c>
      <c r="J56" s="118">
        <f t="shared" si="7"/>
        <v>-2.6370176379642229E-2</v>
      </c>
      <c r="K56" s="117">
        <v>117947</v>
      </c>
      <c r="L56" s="118">
        <f t="shared" si="7"/>
        <v>-4.4414197635887831E-2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113457</v>
      </c>
      <c r="H57" s="118" t="str">
        <f t="shared" si="7"/>
        <v>-</v>
      </c>
      <c r="I57" s="117">
        <v>111213</v>
      </c>
      <c r="J57" s="118">
        <f t="shared" si="7"/>
        <v>-1.9778418255374297E-2</v>
      </c>
      <c r="K57" s="117">
        <v>119801</v>
      </c>
      <c r="L57" s="118">
        <f t="shared" si="7"/>
        <v>7.7221188170447652E-2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110209</v>
      </c>
      <c r="H58" s="118" t="str">
        <f t="shared" si="7"/>
        <v>-</v>
      </c>
      <c r="I58" s="117">
        <v>114600</v>
      </c>
      <c r="J58" s="118">
        <f t="shared" si="7"/>
        <v>3.984248110408406E-2</v>
      </c>
      <c r="K58" s="117">
        <v>117142</v>
      </c>
      <c r="L58" s="118">
        <f t="shared" si="7"/>
        <v>2.218150087260029E-2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123042</v>
      </c>
      <c r="H59" s="118" t="str">
        <f t="shared" si="7"/>
        <v>-</v>
      </c>
      <c r="I59" s="117">
        <v>118946</v>
      </c>
      <c r="J59" s="118">
        <f t="shared" si="7"/>
        <v>-3.3289445880268498E-2</v>
      </c>
      <c r="K59" s="117">
        <v>120238</v>
      </c>
      <c r="L59" s="118">
        <f t="shared" si="7"/>
        <v>1.0862071864543577E-2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40708</v>
      </c>
      <c r="D60" s="118">
        <v>-0.62414595413081209</v>
      </c>
      <c r="E60" s="117">
        <v>40708</v>
      </c>
      <c r="F60" s="118">
        <f t="shared" si="7"/>
        <v>0</v>
      </c>
      <c r="G60" s="117">
        <v>121901</v>
      </c>
      <c r="H60" s="118">
        <f t="shared" si="7"/>
        <v>1.9945219612852512</v>
      </c>
      <c r="I60" s="117">
        <v>120435</v>
      </c>
      <c r="J60" s="118">
        <f t="shared" si="7"/>
        <v>-1.202615236954574E-2</v>
      </c>
      <c r="K60" s="117">
        <v>130238</v>
      </c>
      <c r="L60" s="118">
        <f t="shared" si="7"/>
        <v>8.1396603977249127E-2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28487</v>
      </c>
      <c r="D61" s="118">
        <v>-0.69275321677793711</v>
      </c>
      <c r="E61" s="117">
        <v>28487</v>
      </c>
      <c r="F61" s="118">
        <f t="shared" si="7"/>
        <v>0</v>
      </c>
      <c r="G61" s="117">
        <v>103802</v>
      </c>
      <c r="H61" s="118">
        <f t="shared" si="7"/>
        <v>2.6438375399304945</v>
      </c>
      <c r="I61" s="117">
        <v>112485</v>
      </c>
      <c r="J61" s="118">
        <f t="shared" si="7"/>
        <v>8.3649640662029734E-2</v>
      </c>
      <c r="K61" s="117">
        <v>109297</v>
      </c>
      <c r="L61" s="118">
        <f t="shared" si="7"/>
        <v>-2.8341556651998001E-2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22497</v>
      </c>
      <c r="D62" s="118">
        <v>-0.79249755575642422</v>
      </c>
      <c r="E62" s="117">
        <v>22497</v>
      </c>
      <c r="F62" s="118">
        <f t="shared" si="7"/>
        <v>0</v>
      </c>
      <c r="G62" s="117">
        <v>119950</v>
      </c>
      <c r="H62" s="118">
        <f t="shared" si="7"/>
        <v>4.3318220207138731</v>
      </c>
      <c r="I62" s="117">
        <v>128570</v>
      </c>
      <c r="J62" s="118">
        <f t="shared" si="7"/>
        <v>7.1863276365152107E-2</v>
      </c>
      <c r="K62" s="117">
        <v>127297</v>
      </c>
      <c r="L62" s="118">
        <f t="shared" si="7"/>
        <v>-9.9012211246791715E-3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15805</v>
      </c>
      <c r="D63" s="118">
        <v>-0.82919422470064408</v>
      </c>
      <c r="E63" s="117">
        <v>15805</v>
      </c>
      <c r="F63" s="118">
        <f t="shared" si="7"/>
        <v>0</v>
      </c>
      <c r="G63" s="117">
        <v>107416</v>
      </c>
      <c r="H63" s="118">
        <f t="shared" si="7"/>
        <v>5.7963302752293577</v>
      </c>
      <c r="I63" s="117">
        <v>111535</v>
      </c>
      <c r="J63" s="118">
        <f t="shared" si="7"/>
        <v>3.8346242645415973E-2</v>
      </c>
      <c r="K63" s="117">
        <v>113118</v>
      </c>
      <c r="L63" s="118">
        <f t="shared" si="7"/>
        <v>1.419285426099437E-2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21712</v>
      </c>
      <c r="D64" s="118">
        <v>-0.77727855567523207</v>
      </c>
      <c r="E64" s="117">
        <v>21712</v>
      </c>
      <c r="F64" s="118">
        <f t="shared" si="7"/>
        <v>0</v>
      </c>
      <c r="G64" s="117">
        <v>110632</v>
      </c>
      <c r="H64" s="118">
        <f t="shared" si="7"/>
        <v>4.0954310980103168</v>
      </c>
      <c r="I64" s="117">
        <v>116159</v>
      </c>
      <c r="J64" s="118">
        <f t="shared" si="7"/>
        <v>4.9958420710102036E-2</v>
      </c>
      <c r="K64" s="117">
        <v>115661</v>
      </c>
      <c r="L64" s="118">
        <f t="shared" si="7"/>
        <v>-4.2872269905904759E-3</v>
      </c>
      <c r="M64" s="117"/>
      <c r="N64" s="118"/>
    </row>
    <row r="65" spans="1:15" ht="15.75" x14ac:dyDescent="0.25">
      <c r="B65" s="119" t="s">
        <v>30</v>
      </c>
      <c r="C65" s="120">
        <v>398770</v>
      </c>
      <c r="D65" s="121">
        <v>-0.65537714325221241</v>
      </c>
      <c r="E65" s="120">
        <v>398770</v>
      </c>
      <c r="F65" s="121">
        <f t="shared" si="7"/>
        <v>0</v>
      </c>
      <c r="G65" s="120">
        <v>1325364</v>
      </c>
      <c r="H65" s="121">
        <f t="shared" si="7"/>
        <v>2.3236301627504576</v>
      </c>
      <c r="I65" s="120">
        <v>1377487</v>
      </c>
      <c r="J65" s="121">
        <f t="shared" si="7"/>
        <v>3.9327309327852555E-2</v>
      </c>
      <c r="K65" s="120">
        <v>1420992</v>
      </c>
      <c r="L65" s="121">
        <f t="shared" si="7"/>
        <v>3.158287519228864E-2</v>
      </c>
      <c r="M65" s="120">
        <v>324741</v>
      </c>
      <c r="N65" s="121">
        <v>-7.2838776541528594E-2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252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$C$7</f>
        <v>2020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14057</v>
      </c>
      <c r="D75" s="118">
        <v>-0.2139462058938657</v>
      </c>
      <c r="E75" s="117">
        <v>14057</v>
      </c>
      <c r="F75" s="118">
        <f t="shared" ref="F75:L87" si="9">IFERROR(E75/C75-1,"-")</f>
        <v>0</v>
      </c>
      <c r="G75" s="117">
        <v>8743</v>
      </c>
      <c r="H75" s="118">
        <f t="shared" si="9"/>
        <v>-0.37803229707618979</v>
      </c>
      <c r="I75" s="117">
        <v>13938</v>
      </c>
      <c r="J75" s="118">
        <f t="shared" si="9"/>
        <v>0.59418963742422504</v>
      </c>
      <c r="K75" s="117">
        <v>11745</v>
      </c>
      <c r="L75" s="118">
        <f t="shared" si="9"/>
        <v>-0.15733964700817904</v>
      </c>
      <c r="M75" s="117">
        <v>12293</v>
      </c>
      <c r="N75" s="118">
        <f t="shared" ref="N75:N77" si="10">IFERROR(M75/K75-1,"-")</f>
        <v>4.665815240527893E-2</v>
      </c>
    </row>
    <row r="76" spans="1:15" x14ac:dyDescent="0.25">
      <c r="A76" s="1">
        <v>2</v>
      </c>
      <c r="B76" s="116" t="s">
        <v>73</v>
      </c>
      <c r="C76" s="117">
        <v>15058</v>
      </c>
      <c r="D76" s="118">
        <v>-3.6349673620888256E-2</v>
      </c>
      <c r="E76" s="117">
        <v>15058</v>
      </c>
      <c r="F76" s="118">
        <f t="shared" si="9"/>
        <v>0</v>
      </c>
      <c r="G76" s="117">
        <v>12469</v>
      </c>
      <c r="H76" s="118">
        <f t="shared" si="9"/>
        <v>-0.17193518395537255</v>
      </c>
      <c r="I76" s="117">
        <v>13477</v>
      </c>
      <c r="J76" s="118">
        <f t="shared" si="9"/>
        <v>8.0840484401315305E-2</v>
      </c>
      <c r="K76" s="117">
        <v>12352</v>
      </c>
      <c r="L76" s="118">
        <f t="shared" si="9"/>
        <v>-8.3475550938636234E-2</v>
      </c>
      <c r="M76" s="117">
        <v>12389</v>
      </c>
      <c r="N76" s="118">
        <f t="shared" si="10"/>
        <v>2.9954663212434784E-3</v>
      </c>
    </row>
    <row r="77" spans="1:15" x14ac:dyDescent="0.25">
      <c r="A77" s="1">
        <v>3</v>
      </c>
      <c r="B77" s="116" t="s">
        <v>75</v>
      </c>
      <c r="C77" s="117">
        <v>6732</v>
      </c>
      <c r="D77" s="118">
        <v>-0.66124893071000856</v>
      </c>
      <c r="E77" s="117">
        <v>6732</v>
      </c>
      <c r="F77" s="118">
        <f t="shared" si="9"/>
        <v>0</v>
      </c>
      <c r="G77" s="117">
        <v>13844</v>
      </c>
      <c r="H77" s="118">
        <f t="shared" si="9"/>
        <v>1.0564468211527034</v>
      </c>
      <c r="I77" s="117">
        <v>13702</v>
      </c>
      <c r="J77" s="118">
        <f t="shared" si="9"/>
        <v>-1.0257151112395224E-2</v>
      </c>
      <c r="K77" s="117">
        <v>14761</v>
      </c>
      <c r="L77" s="118">
        <f t="shared" si="9"/>
        <v>7.7287987155159721E-2</v>
      </c>
      <c r="M77" s="117">
        <v>13614</v>
      </c>
      <c r="N77" s="118">
        <f t="shared" si="10"/>
        <v>-7.7704762549962725E-2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14722</v>
      </c>
      <c r="H78" s="118" t="str">
        <f t="shared" si="9"/>
        <v>-</v>
      </c>
      <c r="I78" s="117">
        <v>14381</v>
      </c>
      <c r="J78" s="118">
        <f t="shared" si="9"/>
        <v>-2.3162613775302265E-2</v>
      </c>
      <c r="K78" s="117">
        <v>12980</v>
      </c>
      <c r="L78" s="118">
        <f t="shared" si="9"/>
        <v>-9.7420207217856936E-2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11687</v>
      </c>
      <c r="H79" s="118" t="str">
        <f t="shared" si="9"/>
        <v>-</v>
      </c>
      <c r="I79" s="117">
        <v>12942</v>
      </c>
      <c r="J79" s="118">
        <f t="shared" si="9"/>
        <v>0.10738427312398402</v>
      </c>
      <c r="K79" s="117">
        <v>12936</v>
      </c>
      <c r="L79" s="118">
        <f t="shared" si="9"/>
        <v>-4.6360686138158247E-4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13590</v>
      </c>
      <c r="H80" s="118" t="str">
        <f t="shared" si="9"/>
        <v>-</v>
      </c>
      <c r="I80" s="117">
        <v>13351</v>
      </c>
      <c r="J80" s="118">
        <f t="shared" si="9"/>
        <v>-1.7586460632818213E-2</v>
      </c>
      <c r="K80" s="117">
        <v>12099</v>
      </c>
      <c r="L80" s="118">
        <f t="shared" si="9"/>
        <v>-9.3775747135046106E-2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15611</v>
      </c>
      <c r="H81" s="118" t="str">
        <f t="shared" si="9"/>
        <v>-</v>
      </c>
      <c r="I81" s="117">
        <v>14707</v>
      </c>
      <c r="J81" s="118">
        <f t="shared" si="9"/>
        <v>-5.7907885465376951E-2</v>
      </c>
      <c r="K81" s="117">
        <v>13430</v>
      </c>
      <c r="L81" s="118">
        <f t="shared" si="9"/>
        <v>-8.6829400965526604E-2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3200</v>
      </c>
      <c r="D82" s="118">
        <v>-0.83232026828757077</v>
      </c>
      <c r="E82" s="117">
        <v>3200</v>
      </c>
      <c r="F82" s="118">
        <f t="shared" si="9"/>
        <v>0</v>
      </c>
      <c r="G82" s="117">
        <v>16121</v>
      </c>
      <c r="H82" s="118">
        <f t="shared" si="9"/>
        <v>4.0378125000000002</v>
      </c>
      <c r="I82" s="117">
        <v>14481</v>
      </c>
      <c r="J82" s="118">
        <f t="shared" si="9"/>
        <v>-0.10173066186961111</v>
      </c>
      <c r="K82" s="117">
        <v>13208</v>
      </c>
      <c r="L82" s="118">
        <f t="shared" si="9"/>
        <v>-8.790829362613084E-2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558</v>
      </c>
      <c r="D83" s="118">
        <v>-0.96425597335212354</v>
      </c>
      <c r="E83" s="117">
        <v>558</v>
      </c>
      <c r="F83" s="118">
        <f t="shared" si="9"/>
        <v>0</v>
      </c>
      <c r="G83" s="117">
        <v>13194</v>
      </c>
      <c r="H83" s="118">
        <f t="shared" si="9"/>
        <v>22.64516129032258</v>
      </c>
      <c r="I83" s="117">
        <v>12752</v>
      </c>
      <c r="J83" s="118">
        <f t="shared" si="9"/>
        <v>-3.3500075792026629E-2</v>
      </c>
      <c r="K83" s="117">
        <v>11765</v>
      </c>
      <c r="L83" s="118">
        <f t="shared" si="9"/>
        <v>-7.7399623588456756E-2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540</v>
      </c>
      <c r="D84" s="118">
        <v>-0.97099736827971428</v>
      </c>
      <c r="E84" s="117">
        <v>540</v>
      </c>
      <c r="F84" s="118">
        <f t="shared" si="9"/>
        <v>0</v>
      </c>
      <c r="G84" s="117">
        <v>15248</v>
      </c>
      <c r="H84" s="118">
        <f t="shared" si="9"/>
        <v>27.237037037037037</v>
      </c>
      <c r="I84" s="117">
        <v>15023</v>
      </c>
      <c r="J84" s="118">
        <f t="shared" si="9"/>
        <v>-1.4756033578174232E-2</v>
      </c>
      <c r="K84" s="117">
        <v>12986</v>
      </c>
      <c r="L84" s="118">
        <f t="shared" si="9"/>
        <v>-0.13559209212540768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489</v>
      </c>
      <c r="D85" s="118">
        <v>-0.96843124596513874</v>
      </c>
      <c r="E85" s="117">
        <v>489</v>
      </c>
      <c r="F85" s="118">
        <f t="shared" si="9"/>
        <v>0</v>
      </c>
      <c r="G85" s="117">
        <v>14087</v>
      </c>
      <c r="H85" s="118">
        <f t="shared" si="9"/>
        <v>27.807770961145195</v>
      </c>
      <c r="I85" s="117">
        <v>13185</v>
      </c>
      <c r="J85" s="118">
        <f t="shared" si="9"/>
        <v>-6.4030666572016726E-2</v>
      </c>
      <c r="K85" s="117">
        <v>12505</v>
      </c>
      <c r="L85" s="118">
        <f t="shared" si="9"/>
        <v>-5.1573758058399699E-2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581</v>
      </c>
      <c r="D86" s="118">
        <v>-0.9619515389652914</v>
      </c>
      <c r="E86" s="117">
        <v>581</v>
      </c>
      <c r="F86" s="118">
        <f t="shared" si="9"/>
        <v>0</v>
      </c>
      <c r="G86" s="117">
        <v>15949</v>
      </c>
      <c r="H86" s="118">
        <f t="shared" si="9"/>
        <v>26.450946643717728</v>
      </c>
      <c r="I86" s="117">
        <v>13677</v>
      </c>
      <c r="J86" s="118">
        <f t="shared" si="9"/>
        <v>-0.14245407235563357</v>
      </c>
      <c r="K86" s="117">
        <v>12130</v>
      </c>
      <c r="L86" s="118">
        <f t="shared" si="9"/>
        <v>-0.11310960005849235</v>
      </c>
      <c r="M86" s="117"/>
      <c r="N86" s="118"/>
    </row>
    <row r="87" spans="1:15" ht="15.75" x14ac:dyDescent="0.25">
      <c r="B87" s="119" t="s">
        <v>30</v>
      </c>
      <c r="C87" s="120">
        <v>42852</v>
      </c>
      <c r="D87" s="121">
        <v>-0.79997386011426863</v>
      </c>
      <c r="E87" s="120">
        <v>42852</v>
      </c>
      <c r="F87" s="121">
        <f t="shared" si="9"/>
        <v>0</v>
      </c>
      <c r="G87" s="120">
        <v>165265</v>
      </c>
      <c r="H87" s="121">
        <f t="shared" si="9"/>
        <v>2.8566461308690374</v>
      </c>
      <c r="I87" s="120">
        <v>165616</v>
      </c>
      <c r="J87" s="121">
        <f t="shared" si="9"/>
        <v>2.1238616767009777E-3</v>
      </c>
      <c r="K87" s="120">
        <v>152897</v>
      </c>
      <c r="L87" s="121">
        <f t="shared" si="9"/>
        <v>-7.6798135445850679E-2</v>
      </c>
      <c r="M87" s="120">
        <v>38296</v>
      </c>
      <c r="N87" s="121">
        <v>-1.4462916259200154E-2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1" t="s">
        <v>253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$C$7</f>
        <v>2020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26721</v>
      </c>
      <c r="D97" s="118">
        <v>-3.4122537502259132E-2</v>
      </c>
      <c r="E97" s="117">
        <v>26721</v>
      </c>
      <c r="F97" s="118">
        <f t="shared" ref="F97:L109" si="11">IFERROR(E97/C97-1,"-")</f>
        <v>0</v>
      </c>
      <c r="G97" s="117">
        <v>13744</v>
      </c>
      <c r="H97" s="118">
        <f t="shared" si="11"/>
        <v>-0.48564799221586019</v>
      </c>
      <c r="I97" s="117">
        <v>23642</v>
      </c>
      <c r="J97" s="118">
        <f t="shared" si="11"/>
        <v>0.72016880093131541</v>
      </c>
      <c r="K97" s="117">
        <v>28011</v>
      </c>
      <c r="L97" s="118">
        <f t="shared" si="11"/>
        <v>0.18479824041959225</v>
      </c>
      <c r="M97" s="117">
        <v>25205</v>
      </c>
      <c r="N97" s="118">
        <f t="shared" ref="N97:N99" si="12">IFERROR(M97/K97-1,"-")</f>
        <v>-0.10017493127699828</v>
      </c>
    </row>
    <row r="98" spans="2:14" x14ac:dyDescent="0.25">
      <c r="B98" s="116" t="s">
        <v>73</v>
      </c>
      <c r="C98" s="117">
        <v>27703</v>
      </c>
      <c r="D98" s="118">
        <v>-1.8007160327531802E-2</v>
      </c>
      <c r="E98" s="117">
        <v>27703</v>
      </c>
      <c r="F98" s="118">
        <f t="shared" si="11"/>
        <v>0</v>
      </c>
      <c r="G98" s="117">
        <v>17238</v>
      </c>
      <c r="H98" s="118">
        <f t="shared" si="11"/>
        <v>-0.37775692163303609</v>
      </c>
      <c r="I98" s="117">
        <v>26350</v>
      </c>
      <c r="J98" s="118">
        <f t="shared" si="11"/>
        <v>0.52859960552268248</v>
      </c>
      <c r="K98" s="117">
        <v>30407</v>
      </c>
      <c r="L98" s="118">
        <f t="shared" si="11"/>
        <v>0.15396584440227712</v>
      </c>
      <c r="M98" s="117">
        <v>31884</v>
      </c>
      <c r="N98" s="118">
        <f t="shared" si="12"/>
        <v>4.8574341434538093E-2</v>
      </c>
    </row>
    <row r="99" spans="2:14" x14ac:dyDescent="0.25">
      <c r="B99" s="116" t="s">
        <v>75</v>
      </c>
      <c r="C99" s="117">
        <v>9922</v>
      </c>
      <c r="D99" s="118">
        <v>-0.71535945837397441</v>
      </c>
      <c r="E99" s="117">
        <v>9922</v>
      </c>
      <c r="F99" s="118">
        <f t="shared" si="11"/>
        <v>0</v>
      </c>
      <c r="G99" s="117">
        <v>16928</v>
      </c>
      <c r="H99" s="118">
        <f t="shared" si="11"/>
        <v>0.70610763958879263</v>
      </c>
      <c r="I99" s="117">
        <v>29521</v>
      </c>
      <c r="J99" s="118">
        <f t="shared" si="11"/>
        <v>0.74391540642722109</v>
      </c>
      <c r="K99" s="117">
        <v>33910</v>
      </c>
      <c r="L99" s="118">
        <f t="shared" si="11"/>
        <v>0.14867382541241825</v>
      </c>
      <c r="M99" s="117">
        <v>32773</v>
      </c>
      <c r="N99" s="118">
        <f t="shared" si="12"/>
        <v>-3.3529932173400168E-2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24732</v>
      </c>
      <c r="H100" s="118" t="str">
        <f t="shared" si="11"/>
        <v>-</v>
      </c>
      <c r="I100" s="117">
        <v>29815</v>
      </c>
      <c r="J100" s="118">
        <f t="shared" si="11"/>
        <v>0.20552320879831787</v>
      </c>
      <c r="K100" s="117">
        <v>27925</v>
      </c>
      <c r="L100" s="118">
        <f t="shared" si="11"/>
        <v>-6.3390910615461982E-2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20702</v>
      </c>
      <c r="H101" s="118" t="str">
        <f t="shared" si="11"/>
        <v>-</v>
      </c>
      <c r="I101" s="117">
        <v>26170</v>
      </c>
      <c r="J101" s="118">
        <f t="shared" si="11"/>
        <v>0.26412906965510574</v>
      </c>
      <c r="K101" s="117">
        <v>28824</v>
      </c>
      <c r="L101" s="118">
        <f t="shared" si="11"/>
        <v>0.10141383263278558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21190</v>
      </c>
      <c r="H102" s="118" t="str">
        <f t="shared" si="11"/>
        <v>-</v>
      </c>
      <c r="I102" s="117">
        <v>29399</v>
      </c>
      <c r="J102" s="118">
        <f t="shared" si="11"/>
        <v>0.38739971684756958</v>
      </c>
      <c r="K102" s="117">
        <v>27824</v>
      </c>
      <c r="L102" s="118">
        <f t="shared" si="11"/>
        <v>-5.3573250790843185E-2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26190</v>
      </c>
      <c r="H103" s="118" t="str">
        <f t="shared" si="11"/>
        <v>-</v>
      </c>
      <c r="I103" s="117">
        <v>30318</v>
      </c>
      <c r="J103" s="118">
        <f t="shared" si="11"/>
        <v>0.15761741122565875</v>
      </c>
      <c r="K103" s="117">
        <v>33127</v>
      </c>
      <c r="L103" s="118">
        <f t="shared" si="11"/>
        <v>9.2651230292235542E-2</v>
      </c>
      <c r="M103" s="117"/>
      <c r="N103" s="118"/>
    </row>
    <row r="104" spans="2:14" x14ac:dyDescent="0.25">
      <c r="B104" s="116" t="s">
        <v>85</v>
      </c>
      <c r="C104" s="117">
        <v>8887</v>
      </c>
      <c r="D104" s="118">
        <v>-0.76251937363048472</v>
      </c>
      <c r="E104" s="117">
        <v>8887</v>
      </c>
      <c r="F104" s="118">
        <f t="shared" si="11"/>
        <v>0</v>
      </c>
      <c r="G104" s="117">
        <v>26652</v>
      </c>
      <c r="H104" s="118">
        <f t="shared" si="11"/>
        <v>1.9989872847980195</v>
      </c>
      <c r="I104" s="117">
        <v>32058</v>
      </c>
      <c r="J104" s="118">
        <f t="shared" si="11"/>
        <v>0.2028365601080595</v>
      </c>
      <c r="K104" s="117">
        <v>31953</v>
      </c>
      <c r="L104" s="118">
        <f t="shared" si="11"/>
        <v>-3.2753134942915541E-3</v>
      </c>
      <c r="M104" s="117"/>
      <c r="N104" s="118"/>
    </row>
    <row r="105" spans="2:14" x14ac:dyDescent="0.25">
      <c r="B105" s="116" t="s">
        <v>87</v>
      </c>
      <c r="C105" s="117">
        <v>8236</v>
      </c>
      <c r="D105" s="118">
        <v>-0.71038750967015962</v>
      </c>
      <c r="E105" s="117">
        <v>8236</v>
      </c>
      <c r="F105" s="118">
        <f t="shared" si="11"/>
        <v>0</v>
      </c>
      <c r="G105" s="117">
        <v>23399</v>
      </c>
      <c r="H105" s="118">
        <f t="shared" si="11"/>
        <v>1.8410636231180186</v>
      </c>
      <c r="I105" s="117">
        <v>27830</v>
      </c>
      <c r="J105" s="118">
        <f t="shared" si="11"/>
        <v>0.18936706696867378</v>
      </c>
      <c r="K105" s="117">
        <v>27510</v>
      </c>
      <c r="L105" s="118">
        <f t="shared" si="11"/>
        <v>-1.1498383039885041E-2</v>
      </c>
      <c r="M105" s="117"/>
      <c r="N105" s="118"/>
    </row>
    <row r="106" spans="2:14" x14ac:dyDescent="0.25">
      <c r="B106" s="116" t="s">
        <v>89</v>
      </c>
      <c r="C106" s="117">
        <v>6781</v>
      </c>
      <c r="D106" s="118">
        <v>-0.78558102766798421</v>
      </c>
      <c r="E106" s="117">
        <v>6781</v>
      </c>
      <c r="F106" s="118">
        <f t="shared" si="11"/>
        <v>0</v>
      </c>
      <c r="G106" s="117">
        <v>24075</v>
      </c>
      <c r="H106" s="118">
        <f t="shared" si="11"/>
        <v>2.5503613036425308</v>
      </c>
      <c r="I106" s="117">
        <v>28658</v>
      </c>
      <c r="J106" s="118">
        <f t="shared" si="11"/>
        <v>0.19036344755970913</v>
      </c>
      <c r="K106" s="117">
        <v>32572</v>
      </c>
      <c r="L106" s="118">
        <f t="shared" si="11"/>
        <v>0.13657617419219759</v>
      </c>
      <c r="M106" s="117"/>
      <c r="N106" s="118"/>
    </row>
    <row r="107" spans="2:14" x14ac:dyDescent="0.25">
      <c r="B107" s="116" t="s">
        <v>91</v>
      </c>
      <c r="C107" s="117">
        <v>6013</v>
      </c>
      <c r="D107" s="118">
        <v>-0.78529600799828603</v>
      </c>
      <c r="E107" s="117">
        <v>6013</v>
      </c>
      <c r="F107" s="118">
        <f t="shared" si="11"/>
        <v>0</v>
      </c>
      <c r="G107" s="117">
        <v>24176</v>
      </c>
      <c r="H107" s="118">
        <f t="shared" si="11"/>
        <v>3.0206219856976553</v>
      </c>
      <c r="I107" s="117">
        <v>29534</v>
      </c>
      <c r="J107" s="118">
        <f t="shared" si="11"/>
        <v>0.22162475181998675</v>
      </c>
      <c r="K107" s="117">
        <v>31283</v>
      </c>
      <c r="L107" s="118">
        <f t="shared" si="11"/>
        <v>5.9219882169702753E-2</v>
      </c>
      <c r="M107" s="117"/>
      <c r="N107" s="118"/>
    </row>
    <row r="108" spans="2:14" x14ac:dyDescent="0.25">
      <c r="B108" s="116" t="s">
        <v>93</v>
      </c>
      <c r="C108" s="117">
        <v>5431</v>
      </c>
      <c r="D108" s="118">
        <v>-0.80903656821378345</v>
      </c>
      <c r="E108" s="117">
        <v>5431</v>
      </c>
      <c r="F108" s="118">
        <f t="shared" si="11"/>
        <v>0</v>
      </c>
      <c r="G108" s="117">
        <v>27394</v>
      </c>
      <c r="H108" s="118">
        <f t="shared" si="11"/>
        <v>4.0440066286135146</v>
      </c>
      <c r="I108" s="117">
        <v>31934</v>
      </c>
      <c r="J108" s="118">
        <f t="shared" si="11"/>
        <v>0.16572972183689849</v>
      </c>
      <c r="K108" s="117">
        <v>31663</v>
      </c>
      <c r="L108" s="118">
        <f t="shared" si="11"/>
        <v>-8.4862528965992112E-3</v>
      </c>
      <c r="M108" s="117"/>
      <c r="N108" s="118"/>
    </row>
    <row r="109" spans="2:14" ht="15.75" x14ac:dyDescent="0.25">
      <c r="B109" s="119" t="s">
        <v>30</v>
      </c>
      <c r="C109" s="120">
        <v>109245</v>
      </c>
      <c r="D109" s="121">
        <v>-0.72086017329180319</v>
      </c>
      <c r="E109" s="120">
        <v>109245</v>
      </c>
      <c r="F109" s="121">
        <f t="shared" si="11"/>
        <v>0</v>
      </c>
      <c r="G109" s="120">
        <v>266420</v>
      </c>
      <c r="H109" s="121">
        <f t="shared" si="11"/>
        <v>1.4387386150395898</v>
      </c>
      <c r="I109" s="120">
        <v>345229</v>
      </c>
      <c r="J109" s="121">
        <f t="shared" si="11"/>
        <v>0.29580737181893246</v>
      </c>
      <c r="K109" s="120">
        <v>365009</v>
      </c>
      <c r="L109" s="121">
        <f t="shared" si="11"/>
        <v>5.7295302538315163E-2</v>
      </c>
      <c r="M109" s="120">
        <v>89862</v>
      </c>
      <c r="N109" s="121">
        <v>-2.6709123992721628E-2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8DE74-E0C3-4FF9-A093-1A1BC550A81F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254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1938898</v>
      </c>
      <c r="D8" s="118">
        <f t="shared" ref="D8:D10" si="0">C8/C9-1</f>
        <v>2.677813011694985E-2</v>
      </c>
    </row>
    <row r="9" spans="1:5" x14ac:dyDescent="0.25">
      <c r="A9" s="1"/>
      <c r="B9" s="116">
        <v>2023</v>
      </c>
      <c r="C9" s="117">
        <v>1888332</v>
      </c>
      <c r="D9" s="118">
        <f t="shared" si="0"/>
        <v>7.4717893467968199E-2</v>
      </c>
    </row>
    <row r="10" spans="1:5" x14ac:dyDescent="0.25">
      <c r="A10" s="1"/>
      <c r="B10" s="116">
        <v>2022</v>
      </c>
      <c r="C10" s="117">
        <v>1757049</v>
      </c>
      <c r="D10" s="118">
        <f t="shared" si="0"/>
        <v>0.99427838532651558</v>
      </c>
    </row>
    <row r="11" spans="1:5" x14ac:dyDescent="0.25">
      <c r="A11" s="1"/>
      <c r="B11" s="116">
        <v>2021</v>
      </c>
      <c r="C11" s="117">
        <v>881045</v>
      </c>
      <c r="D11" s="118">
        <f>C11/C12-1</f>
        <v>0.5993787974229714</v>
      </c>
    </row>
    <row r="12" spans="1:5" x14ac:dyDescent="0.25">
      <c r="A12" s="1" t="s">
        <v>72</v>
      </c>
      <c r="B12" s="116">
        <v>2020</v>
      </c>
      <c r="C12" s="117">
        <v>550867</v>
      </c>
      <c r="D12" s="118">
        <f t="shared" ref="D12:D21" si="1">C12/C13-1</f>
        <v>-0.68748946936969391</v>
      </c>
    </row>
    <row r="13" spans="1:5" x14ac:dyDescent="0.25">
      <c r="A13" s="1" t="s">
        <v>74</v>
      </c>
      <c r="B13" s="116">
        <v>2019</v>
      </c>
      <c r="C13" s="117">
        <v>1762715</v>
      </c>
      <c r="D13" s="118">
        <f t="shared" si="1"/>
        <v>2.7741256519166146E-2</v>
      </c>
    </row>
    <row r="14" spans="1:5" x14ac:dyDescent="0.25">
      <c r="A14" s="1" t="s">
        <v>76</v>
      </c>
      <c r="B14" s="116">
        <v>2018</v>
      </c>
      <c r="C14" s="117">
        <v>1715135</v>
      </c>
      <c r="D14" s="118">
        <f t="shared" si="1"/>
        <v>-3.1516435538234022E-2</v>
      </c>
    </row>
    <row r="15" spans="1:5" x14ac:dyDescent="0.25">
      <c r="A15" s="1" t="s">
        <v>78</v>
      </c>
      <c r="B15" s="116">
        <v>2017</v>
      </c>
      <c r="C15" s="117">
        <v>1770949</v>
      </c>
      <c r="D15" s="118">
        <f>C15/C16-1</f>
        <v>-1.4115642944822815E-2</v>
      </c>
    </row>
    <row r="16" spans="1:5" x14ac:dyDescent="0.25">
      <c r="A16" s="1" t="s">
        <v>80</v>
      </c>
      <c r="B16" s="116">
        <v>2016</v>
      </c>
      <c r="C16" s="117">
        <v>1796305</v>
      </c>
      <c r="D16" s="118">
        <f>C16/C17-1</f>
        <v>0.13194712259502084</v>
      </c>
    </row>
    <row r="17" spans="1:5" x14ac:dyDescent="0.25">
      <c r="A17" s="1" t="s">
        <v>82</v>
      </c>
      <c r="B17" s="116">
        <v>2015</v>
      </c>
      <c r="C17" s="117">
        <v>1586916</v>
      </c>
      <c r="D17" s="118">
        <f t="shared" si="1"/>
        <v>-7.0435653110632268E-2</v>
      </c>
    </row>
    <row r="18" spans="1:5" x14ac:dyDescent="0.25">
      <c r="A18" s="1" t="s">
        <v>84</v>
      </c>
      <c r="B18" s="116">
        <v>2014</v>
      </c>
      <c r="C18" s="117">
        <v>1707161</v>
      </c>
      <c r="D18" s="118">
        <f t="shared" si="1"/>
        <v>4.0714495596735789E-2</v>
      </c>
    </row>
    <row r="19" spans="1:5" x14ac:dyDescent="0.25">
      <c r="A19" s="1" t="s">
        <v>86</v>
      </c>
      <c r="B19" s="116">
        <v>2013</v>
      </c>
      <c r="C19" s="117">
        <v>1640374</v>
      </c>
      <c r="D19" s="118">
        <f t="shared" si="1"/>
        <v>1.5662401444388463E-2</v>
      </c>
    </row>
    <row r="20" spans="1:5" x14ac:dyDescent="0.25">
      <c r="A20" s="1" t="s">
        <v>88</v>
      </c>
      <c r="B20" s="116">
        <v>2012</v>
      </c>
      <c r="C20" s="117">
        <v>1615078</v>
      </c>
      <c r="D20" s="118">
        <f>C20/C21-1</f>
        <v>-1.2139394773460599E-2</v>
      </c>
    </row>
    <row r="21" spans="1:5" x14ac:dyDescent="0.25">
      <c r="A21" s="1" t="s">
        <v>90</v>
      </c>
      <c r="B21" s="116">
        <v>2011</v>
      </c>
      <c r="C21" s="117">
        <v>1634925</v>
      </c>
      <c r="D21" s="118">
        <f t="shared" si="1"/>
        <v>7.4382201894547917E-2</v>
      </c>
    </row>
    <row r="22" spans="1:5" x14ac:dyDescent="0.25">
      <c r="A22" s="1" t="s">
        <v>92</v>
      </c>
      <c r="B22" s="116">
        <v>2010</v>
      </c>
      <c r="C22" s="117">
        <v>1521735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1" t="s">
        <v>255</v>
      </c>
      <c r="C27" s="271"/>
      <c r="D27" s="271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1573889</v>
      </c>
      <c r="D31" s="118">
        <f t="shared" ref="D31:D44" si="2">C31/C32-1</f>
        <v>1.9950709706351377E-2</v>
      </c>
    </row>
    <row r="32" spans="1:5" x14ac:dyDescent="0.25">
      <c r="B32" s="116">
        <v>2023</v>
      </c>
      <c r="C32" s="117">
        <v>1543103</v>
      </c>
      <c r="D32" s="118">
        <f t="shared" si="2"/>
        <v>3.5202588974184712E-2</v>
      </c>
    </row>
    <row r="33" spans="2:4" x14ac:dyDescent="0.25">
      <c r="B33" s="116">
        <v>2022</v>
      </c>
      <c r="C33" s="117">
        <v>1490629</v>
      </c>
      <c r="D33" s="118">
        <f t="shared" si="2"/>
        <v>0.98019708595476951</v>
      </c>
    </row>
    <row r="34" spans="2:4" x14ac:dyDescent="0.25">
      <c r="B34" s="116">
        <v>2021</v>
      </c>
      <c r="C34" s="117">
        <v>752768</v>
      </c>
      <c r="D34" s="118">
        <f t="shared" si="2"/>
        <v>0.70455276231709463</v>
      </c>
    </row>
    <row r="35" spans="2:4" x14ac:dyDescent="0.25">
      <c r="B35" s="116">
        <v>2020</v>
      </c>
      <c r="C35" s="117">
        <v>441622</v>
      </c>
      <c r="D35" s="118">
        <f t="shared" si="2"/>
        <v>-0.6779659781004439</v>
      </c>
    </row>
    <row r="36" spans="2:4" x14ac:dyDescent="0.25">
      <c r="B36" s="116">
        <v>2019</v>
      </c>
      <c r="C36" s="117">
        <v>1371352</v>
      </c>
      <c r="D36" s="118">
        <f t="shared" si="2"/>
        <v>2.5766228714830142E-2</v>
      </c>
    </row>
    <row r="37" spans="2:4" x14ac:dyDescent="0.25">
      <c r="B37" s="116">
        <v>2018</v>
      </c>
      <c r="C37" s="117">
        <v>1336905</v>
      </c>
      <c r="D37" s="118">
        <f t="shared" si="2"/>
        <v>-1.0136273272150387E-2</v>
      </c>
    </row>
    <row r="38" spans="2:4" x14ac:dyDescent="0.25">
      <c r="B38" s="116">
        <v>2017</v>
      </c>
      <c r="C38" s="117">
        <v>1350595</v>
      </c>
      <c r="D38" s="118">
        <f>C38/C39-1</f>
        <v>-3.8192570141843296E-2</v>
      </c>
    </row>
    <row r="39" spans="2:4" x14ac:dyDescent="0.25">
      <c r="B39" s="116">
        <v>2016</v>
      </c>
      <c r="C39" s="117">
        <v>1404226</v>
      </c>
      <c r="D39" s="118">
        <f>C39/C40-1</f>
        <v>0.10407711570894485</v>
      </c>
    </row>
    <row r="40" spans="2:4" x14ac:dyDescent="0.25">
      <c r="B40" s="116">
        <v>2015</v>
      </c>
      <c r="C40" s="117">
        <v>1271855</v>
      </c>
      <c r="D40" s="118">
        <f t="shared" si="2"/>
        <v>-6.5484526568394208E-2</v>
      </c>
    </row>
    <row r="41" spans="2:4" x14ac:dyDescent="0.25">
      <c r="B41" s="116">
        <v>2014</v>
      </c>
      <c r="C41" s="117">
        <v>1360978</v>
      </c>
      <c r="D41" s="118">
        <f t="shared" si="2"/>
        <v>4.6454568451614442E-2</v>
      </c>
    </row>
    <row r="42" spans="2:4" x14ac:dyDescent="0.25">
      <c r="B42" s="116">
        <v>2013</v>
      </c>
      <c r="C42" s="117">
        <v>1300561</v>
      </c>
      <c r="D42" s="118">
        <f t="shared" si="2"/>
        <v>1.5727615014725638E-2</v>
      </c>
    </row>
    <row r="43" spans="2:4" x14ac:dyDescent="0.25">
      <c r="B43" s="116">
        <v>2012</v>
      </c>
      <c r="C43" s="117">
        <v>1280423</v>
      </c>
      <c r="D43" s="118">
        <f>C43/C44-1</f>
        <v>-1.0059268582703118E-2</v>
      </c>
    </row>
    <row r="44" spans="2:4" x14ac:dyDescent="0.25">
      <c r="B44" s="116">
        <v>2011</v>
      </c>
      <c r="C44" s="117">
        <v>1293434</v>
      </c>
      <c r="D44" s="118">
        <f t="shared" si="2"/>
        <v>7.2303559881282009E-2</v>
      </c>
    </row>
    <row r="45" spans="2:4" x14ac:dyDescent="0.25">
      <c r="B45" s="116">
        <v>2010</v>
      </c>
      <c r="C45" s="117">
        <v>1206220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1" t="s">
        <v>256</v>
      </c>
      <c r="C50" s="271"/>
      <c r="D50" s="271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1420992</v>
      </c>
      <c r="D54" s="118">
        <f t="shared" ref="D54:D56" si="3">C54/C55-1</f>
        <v>3.158287519228864E-2</v>
      </c>
    </row>
    <row r="55" spans="1:5" x14ac:dyDescent="0.25">
      <c r="A55" s="1"/>
      <c r="B55" s="116">
        <v>2023</v>
      </c>
      <c r="C55" s="117">
        <v>1377487</v>
      </c>
      <c r="D55" s="118">
        <f t="shared" si="3"/>
        <v>3.9327309327852555E-2</v>
      </c>
    </row>
    <row r="56" spans="1:5" x14ac:dyDescent="0.25">
      <c r="A56" s="1"/>
      <c r="B56" s="116">
        <v>2022</v>
      </c>
      <c r="C56" s="117">
        <v>1325364</v>
      </c>
      <c r="D56" s="118">
        <f t="shared" si="3"/>
        <v>0.92689969207149514</v>
      </c>
    </row>
    <row r="57" spans="1:5" x14ac:dyDescent="0.25">
      <c r="A57" s="1"/>
      <c r="B57" s="116">
        <v>2021</v>
      </c>
      <c r="C57" s="117">
        <v>687822</v>
      </c>
      <c r="D57" s="118">
        <f>C57/C58-1</f>
        <v>0.72485894124432626</v>
      </c>
    </row>
    <row r="58" spans="1:5" x14ac:dyDescent="0.25">
      <c r="A58" s="1">
        <v>2</v>
      </c>
      <c r="B58" s="116">
        <v>2020</v>
      </c>
      <c r="C58" s="117">
        <v>398770</v>
      </c>
      <c r="D58" s="118">
        <f t="shared" ref="D58:D67" si="4">C58/C59-1</f>
        <v>-0.65537714325221241</v>
      </c>
    </row>
    <row r="59" spans="1:5" x14ac:dyDescent="0.25">
      <c r="A59" s="1">
        <v>3</v>
      </c>
      <c r="B59" s="116">
        <v>2019</v>
      </c>
      <c r="C59" s="117">
        <v>1157120</v>
      </c>
      <c r="D59" s="118">
        <f t="shared" si="4"/>
        <v>5.8956820640286622E-2</v>
      </c>
    </row>
    <row r="60" spans="1:5" x14ac:dyDescent="0.25">
      <c r="A60" s="1">
        <v>4</v>
      </c>
      <c r="B60" s="116">
        <v>2018</v>
      </c>
      <c r="C60" s="117">
        <v>1092698</v>
      </c>
      <c r="D60" s="118">
        <f t="shared" si="4"/>
        <v>-4.1667046396967056E-3</v>
      </c>
    </row>
    <row r="61" spans="1:5" x14ac:dyDescent="0.25">
      <c r="A61" s="1">
        <v>5</v>
      </c>
      <c r="B61" s="116">
        <v>2017</v>
      </c>
      <c r="C61" s="117">
        <v>1097270</v>
      </c>
      <c r="D61" s="118">
        <f>C61/C62-1</f>
        <v>1.6696472014468E-3</v>
      </c>
    </row>
    <row r="62" spans="1:5" x14ac:dyDescent="0.25">
      <c r="A62" s="1">
        <v>6</v>
      </c>
      <c r="B62" s="116">
        <v>2016</v>
      </c>
      <c r="C62" s="117">
        <v>1095441</v>
      </c>
      <c r="D62" s="118">
        <f>C62/C63-1</f>
        <v>8.4187137512619081E-2</v>
      </c>
    </row>
    <row r="63" spans="1:5" x14ac:dyDescent="0.25">
      <c r="A63" s="1">
        <v>7</v>
      </c>
      <c r="B63" s="116">
        <v>2015</v>
      </c>
      <c r="C63" s="117">
        <v>1010380</v>
      </c>
      <c r="D63" s="118">
        <f t="shared" si="4"/>
        <v>-3.9294251435287086E-2</v>
      </c>
    </row>
    <row r="64" spans="1:5" x14ac:dyDescent="0.25">
      <c r="A64" s="1">
        <v>8</v>
      </c>
      <c r="B64" s="116">
        <v>2014</v>
      </c>
      <c r="C64" s="117">
        <v>1051706</v>
      </c>
      <c r="D64" s="118">
        <f t="shared" si="4"/>
        <v>3.8946695630956318E-2</v>
      </c>
    </row>
    <row r="65" spans="1:5" x14ac:dyDescent="0.25">
      <c r="A65" s="1">
        <v>9</v>
      </c>
      <c r="B65" s="116">
        <v>2013</v>
      </c>
      <c r="C65" s="117">
        <v>1012281</v>
      </c>
      <c r="D65" s="118">
        <f t="shared" si="4"/>
        <v>4.958869675544042E-3</v>
      </c>
    </row>
    <row r="66" spans="1:5" x14ac:dyDescent="0.25">
      <c r="A66" s="1">
        <v>10</v>
      </c>
      <c r="B66" s="116">
        <v>2012</v>
      </c>
      <c r="C66" s="117">
        <v>1007286</v>
      </c>
      <c r="D66" s="118">
        <f>C66/C67-1</f>
        <v>7.590494792959479E-4</v>
      </c>
    </row>
    <row r="67" spans="1:5" x14ac:dyDescent="0.25">
      <c r="A67" s="1">
        <v>11</v>
      </c>
      <c r="B67" s="116">
        <v>2011</v>
      </c>
      <c r="C67" s="117">
        <v>1006522</v>
      </c>
      <c r="D67" s="118">
        <f t="shared" si="4"/>
        <v>7.6199457688590044E-2</v>
      </c>
    </row>
    <row r="68" spans="1:5" x14ac:dyDescent="0.25">
      <c r="A68" s="1">
        <v>12</v>
      </c>
      <c r="B68" s="116">
        <v>2010</v>
      </c>
      <c r="C68" s="117">
        <v>935256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1" t="s">
        <v>141</v>
      </c>
      <c r="C73" s="271"/>
      <c r="D73" s="271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152897</v>
      </c>
      <c r="D77" s="118">
        <f t="shared" ref="D77:D83" si="5">C77/C78-1</f>
        <v>-7.6798135445850679E-2</v>
      </c>
    </row>
    <row r="78" spans="1:5" x14ac:dyDescent="0.25">
      <c r="A78" s="1"/>
      <c r="B78" s="116">
        <v>2023</v>
      </c>
      <c r="C78" s="117">
        <v>165616</v>
      </c>
      <c r="D78" s="118">
        <f t="shared" si="5"/>
        <v>2.1238616767009777E-3</v>
      </c>
    </row>
    <row r="79" spans="1:5" x14ac:dyDescent="0.25">
      <c r="A79" s="1"/>
      <c r="B79" s="116">
        <v>2022</v>
      </c>
      <c r="C79" s="117">
        <v>165265</v>
      </c>
      <c r="D79" s="118">
        <f t="shared" si="5"/>
        <v>1.5446524805222799</v>
      </c>
    </row>
    <row r="80" spans="1:5" x14ac:dyDescent="0.25">
      <c r="A80" s="1"/>
      <c r="B80" s="116">
        <v>2021</v>
      </c>
      <c r="C80" s="117">
        <v>64946</v>
      </c>
      <c r="D80" s="118">
        <f t="shared" si="5"/>
        <v>0.51558853729114151</v>
      </c>
    </row>
    <row r="81" spans="1:5" x14ac:dyDescent="0.25">
      <c r="A81" s="1">
        <v>2</v>
      </c>
      <c r="B81" s="116">
        <v>2020</v>
      </c>
      <c r="C81" s="117">
        <v>42852</v>
      </c>
      <c r="D81" s="118">
        <f t="shared" si="5"/>
        <v>-0.79997386011426863</v>
      </c>
    </row>
    <row r="82" spans="1:5" x14ac:dyDescent="0.25">
      <c r="A82" s="1">
        <v>3</v>
      </c>
      <c r="B82" s="116">
        <v>2019</v>
      </c>
      <c r="C82" s="117">
        <v>214232</v>
      </c>
      <c r="D82" s="118">
        <f t="shared" si="5"/>
        <v>-0.1227442292808969</v>
      </c>
    </row>
    <row r="83" spans="1:5" x14ac:dyDescent="0.25">
      <c r="A83" s="1">
        <v>4</v>
      </c>
      <c r="B83" s="116">
        <v>2018</v>
      </c>
      <c r="C83" s="117">
        <v>244207</v>
      </c>
      <c r="D83" s="118">
        <f t="shared" si="5"/>
        <v>-3.5993289252935989E-2</v>
      </c>
    </row>
    <row r="84" spans="1:5" x14ac:dyDescent="0.25">
      <c r="A84" s="1">
        <v>5</v>
      </c>
      <c r="B84" s="116">
        <v>2017</v>
      </c>
      <c r="C84" s="117">
        <v>253325</v>
      </c>
      <c r="D84" s="118">
        <f>C84/C85-1</f>
        <v>-0.17960717003740467</v>
      </c>
    </row>
    <row r="85" spans="1:5" x14ac:dyDescent="0.25">
      <c r="A85" s="1">
        <v>6</v>
      </c>
      <c r="B85" s="116">
        <v>2016</v>
      </c>
      <c r="C85" s="117">
        <v>308785</v>
      </c>
      <c r="D85" s="118">
        <f>C85/C86-1</f>
        <v>0.18093507983554824</v>
      </c>
    </row>
    <row r="86" spans="1:5" x14ac:dyDescent="0.25">
      <c r="A86" s="1">
        <v>7</v>
      </c>
      <c r="B86" s="116">
        <v>2015</v>
      </c>
      <c r="C86" s="117">
        <v>261475</v>
      </c>
      <c r="D86" s="118">
        <f t="shared" ref="D86:D88" si="6">C86/C87-1</f>
        <v>-0.15454680669443077</v>
      </c>
    </row>
    <row r="87" spans="1:5" x14ac:dyDescent="0.25">
      <c r="A87" s="1">
        <v>8</v>
      </c>
      <c r="B87" s="116">
        <v>2014</v>
      </c>
      <c r="C87" s="117">
        <v>309272</v>
      </c>
      <c r="D87" s="118">
        <f t="shared" si="6"/>
        <v>7.2818093520188754E-2</v>
      </c>
    </row>
    <row r="88" spans="1:5" x14ac:dyDescent="0.25">
      <c r="A88" s="1">
        <v>9</v>
      </c>
      <c r="B88" s="116">
        <v>2013</v>
      </c>
      <c r="C88" s="117">
        <v>288280</v>
      </c>
      <c r="D88" s="118">
        <f t="shared" si="6"/>
        <v>5.5441042407290198E-2</v>
      </c>
    </row>
    <row r="89" spans="1:5" x14ac:dyDescent="0.25">
      <c r="A89" s="1">
        <v>10</v>
      </c>
      <c r="B89" s="116">
        <v>2012</v>
      </c>
      <c r="C89" s="117">
        <v>273137</v>
      </c>
      <c r="D89" s="118">
        <f>C89/C90-1</f>
        <v>-4.8011236894936471E-2</v>
      </c>
    </row>
    <row r="90" spans="1:5" x14ac:dyDescent="0.25">
      <c r="A90" s="1">
        <v>11</v>
      </c>
      <c r="B90" s="116">
        <v>2011</v>
      </c>
      <c r="C90" s="117">
        <v>286912</v>
      </c>
      <c r="D90" s="118">
        <f t="shared" ref="D90" si="7">C90/C91-1</f>
        <v>5.8856527066326159E-2</v>
      </c>
    </row>
    <row r="91" spans="1:5" x14ac:dyDescent="0.25">
      <c r="A91" s="1">
        <v>12</v>
      </c>
      <c r="B91" s="116">
        <v>2010</v>
      </c>
      <c r="C91" s="117">
        <v>270964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1" t="s">
        <v>257</v>
      </c>
      <c r="C96" s="271"/>
      <c r="D96" s="271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365009</v>
      </c>
      <c r="D100" s="118">
        <f t="shared" ref="D100:D113" si="8">C100/C101-1</f>
        <v>5.7295302538315163E-2</v>
      </c>
    </row>
    <row r="101" spans="2:5" x14ac:dyDescent="0.25">
      <c r="B101" s="116">
        <v>2023</v>
      </c>
      <c r="C101" s="117">
        <v>345229</v>
      </c>
      <c r="D101" s="118">
        <f t="shared" si="8"/>
        <v>0.29580737181893246</v>
      </c>
    </row>
    <row r="102" spans="2:5" x14ac:dyDescent="0.25">
      <c r="B102" s="116">
        <v>2022</v>
      </c>
      <c r="C102" s="117">
        <v>266420</v>
      </c>
      <c r="D102" s="118">
        <f t="shared" si="8"/>
        <v>1.0769116833103363</v>
      </c>
    </row>
    <row r="103" spans="2:5" x14ac:dyDescent="0.25">
      <c r="B103" s="116">
        <v>2021</v>
      </c>
      <c r="C103" s="117">
        <v>128277</v>
      </c>
      <c r="D103" s="118">
        <f t="shared" si="8"/>
        <v>0.17421392283399695</v>
      </c>
    </row>
    <row r="104" spans="2:5" x14ac:dyDescent="0.25">
      <c r="B104" s="116">
        <v>2020</v>
      </c>
      <c r="C104" s="117">
        <v>109245</v>
      </c>
      <c r="D104" s="118">
        <f t="shared" si="8"/>
        <v>-0.72086017329180319</v>
      </c>
    </row>
    <row r="105" spans="2:5" x14ac:dyDescent="0.25">
      <c r="B105" s="116">
        <v>2019</v>
      </c>
      <c r="C105" s="117">
        <v>391363</v>
      </c>
      <c r="D105" s="118">
        <f t="shared" si="8"/>
        <v>3.4722258942971207E-2</v>
      </c>
    </row>
    <row r="106" spans="2:5" x14ac:dyDescent="0.25">
      <c r="B106" s="116">
        <v>2018</v>
      </c>
      <c r="C106" s="117">
        <v>378230</v>
      </c>
      <c r="D106" s="118">
        <f t="shared" si="8"/>
        <v>-0.10021077472796736</v>
      </c>
    </row>
    <row r="107" spans="2:5" x14ac:dyDescent="0.25">
      <c r="B107" s="116">
        <v>2017</v>
      </c>
      <c r="C107" s="117">
        <v>420354</v>
      </c>
      <c r="D107" s="118">
        <f t="shared" si="8"/>
        <v>7.2115568546134767E-2</v>
      </c>
    </row>
    <row r="108" spans="2:5" x14ac:dyDescent="0.25">
      <c r="B108" s="116">
        <v>2016</v>
      </c>
      <c r="C108" s="117">
        <v>392079</v>
      </c>
      <c r="D108" s="118">
        <f t="shared" si="8"/>
        <v>0.24445424854234576</v>
      </c>
    </row>
    <row r="109" spans="2:5" x14ac:dyDescent="0.25">
      <c r="B109" s="116">
        <v>2015</v>
      </c>
      <c r="C109" s="117">
        <v>315061</v>
      </c>
      <c r="D109" s="118">
        <f t="shared" si="8"/>
        <v>-8.9900428386142539E-2</v>
      </c>
    </row>
    <row r="110" spans="2:5" x14ac:dyDescent="0.25">
      <c r="B110" s="116">
        <v>2014</v>
      </c>
      <c r="C110" s="117">
        <v>346183</v>
      </c>
      <c r="D110" s="118">
        <f t="shared" si="8"/>
        <v>1.8745604199956967E-2</v>
      </c>
    </row>
    <row r="111" spans="2:5" x14ac:dyDescent="0.25">
      <c r="B111" s="116">
        <v>2013</v>
      </c>
      <c r="C111" s="117">
        <v>339813</v>
      </c>
      <c r="D111" s="118">
        <f t="shared" si="8"/>
        <v>1.5412887899478589E-2</v>
      </c>
    </row>
    <row r="112" spans="2:5" x14ac:dyDescent="0.25">
      <c r="B112" s="116">
        <v>2012</v>
      </c>
      <c r="C112" s="117">
        <v>334655</v>
      </c>
      <c r="D112" s="118">
        <f t="shared" si="8"/>
        <v>-2.0018097109440691E-2</v>
      </c>
    </row>
    <row r="113" spans="2:4" x14ac:dyDescent="0.25">
      <c r="B113" s="116">
        <v>2011</v>
      </c>
      <c r="C113" s="117">
        <v>341491</v>
      </c>
      <c r="D113" s="118">
        <f t="shared" si="8"/>
        <v>8.2328890860973392E-2</v>
      </c>
    </row>
    <row r="114" spans="2:4" x14ac:dyDescent="0.25">
      <c r="B114" s="116">
        <v>2010</v>
      </c>
      <c r="C114" s="117">
        <v>315515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7D313-8F26-4941-B878-3484235BAD81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marzo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947316</v>
      </c>
      <c r="D6" s="132">
        <v>177350</v>
      </c>
      <c r="E6" s="132">
        <v>1016463</v>
      </c>
      <c r="F6" s="132">
        <v>1255136</v>
      </c>
      <c r="G6" s="132">
        <v>1350767</v>
      </c>
      <c r="H6" s="132">
        <v>1324994</v>
      </c>
      <c r="I6" s="133">
        <f>IFERROR(H6/G6-1,"-")</f>
        <v>-1.9080270690652101E-2</v>
      </c>
      <c r="J6" s="132">
        <f>IFERROR(H6-G6,"-")</f>
        <v>-25773</v>
      </c>
      <c r="K6" s="133">
        <f t="shared" ref="K6:K57" si="0">IFERROR(H6/$H$6,"-")</f>
        <v>1</v>
      </c>
      <c r="L6" s="134">
        <f>H6/H6</f>
        <v>1</v>
      </c>
      <c r="M6" s="132">
        <v>156456</v>
      </c>
      <c r="N6" s="132">
        <v>74197</v>
      </c>
      <c r="O6" s="132">
        <v>393667</v>
      </c>
      <c r="P6" s="132">
        <v>440377</v>
      </c>
      <c r="Q6" s="132">
        <v>489695</v>
      </c>
      <c r="R6" s="132">
        <v>468775</v>
      </c>
      <c r="S6" s="133">
        <f>IFERROR(R6/Q6-1,"-")</f>
        <v>-4.2720468863272076E-2</v>
      </c>
      <c r="T6" s="132">
        <f t="shared" ref="T6:T57" si="1">R6-Q6</f>
        <v>-20920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724591</v>
      </c>
      <c r="D7" s="136">
        <v>135887</v>
      </c>
      <c r="E7" s="136">
        <v>806783</v>
      </c>
      <c r="F7" s="136">
        <v>993506</v>
      </c>
      <c r="G7" s="136">
        <v>1059138</v>
      </c>
      <c r="H7" s="136">
        <v>1034824</v>
      </c>
      <c r="I7" s="137">
        <f t="shared" ref="I7:I57" si="2">IFERROR(H7/G7-1,"-")</f>
        <v>-2.2956404170183631E-2</v>
      </c>
      <c r="J7" s="136">
        <f t="shared" ref="J7:J57" si="3">IFERROR(H7-G7,"-")</f>
        <v>-24314</v>
      </c>
      <c r="K7" s="137">
        <f t="shared" si="0"/>
        <v>0.78100278189938976</v>
      </c>
      <c r="L7" s="137">
        <f>H7/H6</f>
        <v>0.78100278189938976</v>
      </c>
      <c r="M7" s="136">
        <v>119555</v>
      </c>
      <c r="N7" s="136">
        <v>56792</v>
      </c>
      <c r="O7" s="136">
        <v>315116</v>
      </c>
      <c r="P7" s="136">
        <v>343050</v>
      </c>
      <c r="Q7" s="136">
        <v>383028</v>
      </c>
      <c r="R7" s="136">
        <v>360181</v>
      </c>
      <c r="S7" s="137">
        <f t="shared" ref="S7:S57" si="4">IFERROR(R7/Q7-1,"-")</f>
        <v>-5.9648380797226341E-2</v>
      </c>
      <c r="T7" s="136">
        <f t="shared" si="1"/>
        <v>-22847</v>
      </c>
      <c r="U7" s="137">
        <f t="shared" ref="U7:U57" si="5">IFERROR(P7/$P$6,"-")</f>
        <v>0.77899163671127236</v>
      </c>
      <c r="V7" s="137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8" t="s">
        <v>63</v>
      </c>
      <c r="C10" s="139">
        <v>222725</v>
      </c>
      <c r="D10" s="139">
        <v>41463</v>
      </c>
      <c r="E10" s="139">
        <v>209680</v>
      </c>
      <c r="F10" s="139">
        <v>261630</v>
      </c>
      <c r="G10" s="139">
        <v>291629</v>
      </c>
      <c r="H10" s="139">
        <v>290170</v>
      </c>
      <c r="I10" s="140">
        <f t="shared" si="2"/>
        <v>-5.002931807193356E-3</v>
      </c>
      <c r="J10" s="139">
        <f t="shared" si="3"/>
        <v>-1459</v>
      </c>
      <c r="K10" s="140">
        <f t="shared" si="0"/>
        <v>0.21899721810061026</v>
      </c>
      <c r="L10" s="140">
        <f>H10/H6</f>
        <v>0.21899721810061026</v>
      </c>
      <c r="M10" s="139">
        <v>36901</v>
      </c>
      <c r="N10" s="139">
        <v>17405</v>
      </c>
      <c r="O10" s="139">
        <v>78551</v>
      </c>
      <c r="P10" s="139">
        <v>97327</v>
      </c>
      <c r="Q10" s="139">
        <v>106667</v>
      </c>
      <c r="R10" s="139">
        <v>108594</v>
      </c>
      <c r="S10" s="140">
        <f t="shared" si="4"/>
        <v>1.8065568545098332E-2</v>
      </c>
      <c r="T10" s="139">
        <f t="shared" si="1"/>
        <v>1927</v>
      </c>
      <c r="U10" s="140">
        <f t="shared" si="5"/>
        <v>0.22100836328872761</v>
      </c>
      <c r="V10" s="140">
        <f>IFERROR(R10/R6,"-")</f>
        <v>0.23165484507492934</v>
      </c>
    </row>
    <row r="11" spans="1:22" ht="15.75" x14ac:dyDescent="0.25">
      <c r="A11" s="141">
        <f>G11/$G$11</f>
        <v>1</v>
      </c>
      <c r="B11" s="131" t="s">
        <v>44</v>
      </c>
      <c r="C11" s="132">
        <v>344170</v>
      </c>
      <c r="D11" s="132">
        <v>59505</v>
      </c>
      <c r="E11" s="132">
        <v>371149</v>
      </c>
      <c r="F11" s="132">
        <v>440745</v>
      </c>
      <c r="G11" s="132">
        <v>481439</v>
      </c>
      <c r="H11" s="132">
        <v>452899</v>
      </c>
      <c r="I11" s="133">
        <f t="shared" si="2"/>
        <v>-5.9280614989645652E-2</v>
      </c>
      <c r="J11" s="132">
        <f t="shared" si="3"/>
        <v>-28540</v>
      </c>
      <c r="K11" s="133">
        <f t="shared" si="0"/>
        <v>0.34181211386617599</v>
      </c>
      <c r="L11" s="134">
        <f>H11/H11</f>
        <v>1</v>
      </c>
      <c r="M11" s="132">
        <v>57720</v>
      </c>
      <c r="N11" s="132">
        <v>24976</v>
      </c>
      <c r="O11" s="132">
        <v>140303</v>
      </c>
      <c r="P11" s="132">
        <v>154113</v>
      </c>
      <c r="Q11" s="132">
        <v>175927</v>
      </c>
      <c r="R11" s="132">
        <v>158958</v>
      </c>
      <c r="S11" s="133">
        <f t="shared" si="4"/>
        <v>-9.6454779539240754E-2</v>
      </c>
      <c r="T11" s="132">
        <f t="shared" si="1"/>
        <v>-16969</v>
      </c>
      <c r="U11" s="133">
        <f t="shared" si="5"/>
        <v>0.34995696868819215</v>
      </c>
      <c r="V11" s="134">
        <f>IFERROR(R11/R11,"-")</f>
        <v>1</v>
      </c>
    </row>
    <row r="12" spans="1:22" ht="15.75" x14ac:dyDescent="0.25">
      <c r="A12" s="141">
        <f>G12/$G$11</f>
        <v>0.8082249256915206</v>
      </c>
      <c r="B12" s="135" t="s">
        <v>60</v>
      </c>
      <c r="C12" s="136">
        <v>279824</v>
      </c>
      <c r="D12" s="136">
        <v>47481</v>
      </c>
      <c r="E12" s="136">
        <v>323239</v>
      </c>
      <c r="F12" s="136">
        <v>361232</v>
      </c>
      <c r="G12" s="136">
        <v>389111</v>
      </c>
      <c r="H12" s="136">
        <v>363037</v>
      </c>
      <c r="I12" s="137">
        <f t="shared" si="2"/>
        <v>-6.7009156770176159E-2</v>
      </c>
      <c r="J12" s="136">
        <f t="shared" si="3"/>
        <v>-26074</v>
      </c>
      <c r="K12" s="137">
        <f t="shared" si="0"/>
        <v>0.27399142939515198</v>
      </c>
      <c r="L12" s="137">
        <f>H12/H11</f>
        <v>0.80158490082777833</v>
      </c>
      <c r="M12" s="136">
        <v>47798</v>
      </c>
      <c r="N12" s="136">
        <v>19839</v>
      </c>
      <c r="O12" s="136">
        <v>123375</v>
      </c>
      <c r="P12" s="136">
        <v>124592</v>
      </c>
      <c r="Q12" s="136">
        <v>142017</v>
      </c>
      <c r="R12" s="136">
        <v>126185</v>
      </c>
      <c r="S12" s="137">
        <f t="shared" si="4"/>
        <v>-0.11147961159579489</v>
      </c>
      <c r="T12" s="136">
        <f t="shared" si="1"/>
        <v>-15832</v>
      </c>
      <c r="U12" s="137">
        <f t="shared" si="5"/>
        <v>0.28292122431462136</v>
      </c>
      <c r="V12" s="137">
        <f>IFERROR(R12/R11,"-")</f>
        <v>0.79382604209917085</v>
      </c>
    </row>
    <row r="13" spans="1:22" x14ac:dyDescent="0.25">
      <c r="A13" s="141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1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1">
        <f>G15/$G$11</f>
        <v>0.19177507430847937</v>
      </c>
      <c r="B15" s="138" t="s">
        <v>63</v>
      </c>
      <c r="C15" s="139">
        <v>64346</v>
      </c>
      <c r="D15" s="139">
        <v>12024</v>
      </c>
      <c r="E15" s="139">
        <v>47910</v>
      </c>
      <c r="F15" s="139">
        <v>79513</v>
      </c>
      <c r="G15" s="139">
        <v>92328</v>
      </c>
      <c r="H15" s="139">
        <v>89862</v>
      </c>
      <c r="I15" s="140">
        <f t="shared" si="2"/>
        <v>-2.6709123992721628E-2</v>
      </c>
      <c r="J15" s="139">
        <f t="shared" si="3"/>
        <v>-2466</v>
      </c>
      <c r="K15" s="140">
        <f t="shared" si="0"/>
        <v>6.7820684471024018E-2</v>
      </c>
      <c r="L15" s="140">
        <f>H15/H11</f>
        <v>0.19841509917222161</v>
      </c>
      <c r="M15" s="139">
        <v>9922</v>
      </c>
      <c r="N15" s="139">
        <v>5137</v>
      </c>
      <c r="O15" s="139">
        <v>16928</v>
      </c>
      <c r="P15" s="139">
        <v>29521</v>
      </c>
      <c r="Q15" s="139">
        <v>33910</v>
      </c>
      <c r="R15" s="139">
        <v>32773</v>
      </c>
      <c r="S15" s="140">
        <f t="shared" si="4"/>
        <v>-3.3529932173400168E-2</v>
      </c>
      <c r="T15" s="139">
        <f t="shared" si="1"/>
        <v>-1137</v>
      </c>
      <c r="U15" s="140">
        <f t="shared" si="5"/>
        <v>6.7035744373570821E-2</v>
      </c>
      <c r="V15" s="140">
        <f>IFERROR(R15/R11,"-")</f>
        <v>0.20617395790082915</v>
      </c>
    </row>
    <row r="16" spans="1:22" ht="15.75" x14ac:dyDescent="0.25">
      <c r="A16" s="79"/>
      <c r="B16" s="131" t="s">
        <v>45</v>
      </c>
      <c r="C16" s="132">
        <v>249277</v>
      </c>
      <c r="D16" s="132">
        <v>31048</v>
      </c>
      <c r="E16" s="132">
        <v>265756</v>
      </c>
      <c r="F16" s="132">
        <v>318583</v>
      </c>
      <c r="G16" s="132">
        <v>337344</v>
      </c>
      <c r="H16" s="132">
        <v>346975</v>
      </c>
      <c r="I16" s="133">
        <f t="shared" si="2"/>
        <v>2.8549492506165786E-2</v>
      </c>
      <c r="J16" s="132">
        <f t="shared" si="3"/>
        <v>9631</v>
      </c>
      <c r="K16" s="133">
        <f t="shared" si="0"/>
        <v>0.26186911035068838</v>
      </c>
      <c r="L16" s="134">
        <f>H16/H16</f>
        <v>1</v>
      </c>
      <c r="M16" s="132">
        <v>41200</v>
      </c>
      <c r="N16" s="132">
        <v>12907</v>
      </c>
      <c r="O16" s="132">
        <v>104660</v>
      </c>
      <c r="P16" s="132">
        <v>114283</v>
      </c>
      <c r="Q16" s="132">
        <v>122937</v>
      </c>
      <c r="R16" s="132">
        <v>123198</v>
      </c>
      <c r="S16" s="133">
        <f t="shared" si="4"/>
        <v>2.1230386295418846E-3</v>
      </c>
      <c r="T16" s="132">
        <f t="shared" si="1"/>
        <v>261</v>
      </c>
      <c r="U16" s="133">
        <f t="shared" si="5"/>
        <v>0.25951173653483267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147106</v>
      </c>
      <c r="D17" s="136">
        <v>9023</v>
      </c>
      <c r="E17" s="136">
        <v>151988</v>
      </c>
      <c r="F17" s="136">
        <v>192740</v>
      </c>
      <c r="G17" s="136">
        <v>205714</v>
      </c>
      <c r="H17" s="136">
        <v>217044</v>
      </c>
      <c r="I17" s="137">
        <f t="shared" si="2"/>
        <v>5.50764653839797E-2</v>
      </c>
      <c r="J17" s="136">
        <f t="shared" si="3"/>
        <v>11330</v>
      </c>
      <c r="K17" s="137">
        <f t="shared" si="0"/>
        <v>0.16380753422279648</v>
      </c>
      <c r="L17" s="137">
        <f>H17/H16</f>
        <v>0.62553209885438432</v>
      </c>
      <c r="M17" s="136">
        <v>24047</v>
      </c>
      <c r="N17" s="136">
        <v>3905</v>
      </c>
      <c r="O17" s="136">
        <v>60604</v>
      </c>
      <c r="P17" s="136">
        <v>67669</v>
      </c>
      <c r="Q17" s="136">
        <v>75940</v>
      </c>
      <c r="R17" s="136">
        <v>74634</v>
      </c>
      <c r="S17" s="137">
        <f t="shared" si="4"/>
        <v>-1.7197787727152969E-2</v>
      </c>
      <c r="T17" s="136">
        <f t="shared" si="1"/>
        <v>-1306</v>
      </c>
      <c r="U17" s="137">
        <f t="shared" si="5"/>
        <v>0.15366152183242995</v>
      </c>
      <c r="V17" s="137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8" t="s">
        <v>63</v>
      </c>
      <c r="C20" s="139">
        <v>102171</v>
      </c>
      <c r="D20" s="139">
        <v>22025</v>
      </c>
      <c r="E20" s="139">
        <v>113768</v>
      </c>
      <c r="F20" s="139">
        <v>125843</v>
      </c>
      <c r="G20" s="139">
        <v>131630</v>
      </c>
      <c r="H20" s="139">
        <v>129931</v>
      </c>
      <c r="I20" s="140">
        <f t="shared" si="2"/>
        <v>-1.2907391931930356E-2</v>
      </c>
      <c r="J20" s="139">
        <f t="shared" si="3"/>
        <v>-1699</v>
      </c>
      <c r="K20" s="140">
        <f t="shared" si="0"/>
        <v>9.8061576127891903E-2</v>
      </c>
      <c r="L20" s="140">
        <f>H20/H16</f>
        <v>0.37446790114561568</v>
      </c>
      <c r="M20" s="139">
        <v>17153</v>
      </c>
      <c r="N20" s="139">
        <v>9002</v>
      </c>
      <c r="O20" s="139">
        <v>44056</v>
      </c>
      <c r="P20" s="139">
        <v>46614</v>
      </c>
      <c r="Q20" s="139">
        <v>46997</v>
      </c>
      <c r="R20" s="139">
        <v>48564</v>
      </c>
      <c r="S20" s="140">
        <f t="shared" si="4"/>
        <v>3.3342553780028483E-2</v>
      </c>
      <c r="T20" s="139">
        <f t="shared" si="1"/>
        <v>1567</v>
      </c>
      <c r="U20" s="140">
        <f t="shared" si="5"/>
        <v>0.10585021470240272</v>
      </c>
      <c r="V20" s="140">
        <f>IFERROR(R20/R16,"-")</f>
        <v>0.39419471095309988</v>
      </c>
    </row>
    <row r="21" spans="2:22" ht="15.75" x14ac:dyDescent="0.25">
      <c r="B21" s="131" t="s">
        <v>46</v>
      </c>
      <c r="C21" s="132">
        <v>10070</v>
      </c>
      <c r="D21" s="132">
        <v>1769</v>
      </c>
      <c r="E21" s="132">
        <v>8929</v>
      </c>
      <c r="F21" s="132">
        <v>16303</v>
      </c>
      <c r="G21" s="132">
        <v>15109</v>
      </c>
      <c r="H21" s="132">
        <v>12609</v>
      </c>
      <c r="I21" s="133">
        <f t="shared" si="2"/>
        <v>-0.16546429280561259</v>
      </c>
      <c r="J21" s="132">
        <f t="shared" si="3"/>
        <v>-2500</v>
      </c>
      <c r="K21" s="133">
        <f t="shared" si="0"/>
        <v>9.5162695076355056E-3</v>
      </c>
      <c r="L21" s="134">
        <f>H21/H21</f>
        <v>1</v>
      </c>
      <c r="M21" s="132">
        <v>1664</v>
      </c>
      <c r="N21" s="132">
        <v>838</v>
      </c>
      <c r="O21" s="132">
        <v>3577</v>
      </c>
      <c r="P21" s="132">
        <v>4873</v>
      </c>
      <c r="Q21" s="132">
        <v>5862</v>
      </c>
      <c r="R21" s="132">
        <v>4020</v>
      </c>
      <c r="S21" s="133">
        <f t="shared" si="4"/>
        <v>-0.31422722620266119</v>
      </c>
      <c r="T21" s="132">
        <f t="shared" si="1"/>
        <v>-1842</v>
      </c>
      <c r="U21" s="133">
        <f t="shared" si="5"/>
        <v>1.1065518862247574E-2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8192</v>
      </c>
      <c r="D22" s="136">
        <v>1769</v>
      </c>
      <c r="E22" s="136">
        <v>8929</v>
      </c>
      <c r="F22" s="136">
        <v>16128</v>
      </c>
      <c r="G22" s="136">
        <v>14923</v>
      </c>
      <c r="H22" s="136">
        <v>12395</v>
      </c>
      <c r="I22" s="137">
        <f t="shared" si="2"/>
        <v>-0.16940293506667559</v>
      </c>
      <c r="J22" s="136">
        <f t="shared" si="3"/>
        <v>-2528</v>
      </c>
      <c r="K22" s="137">
        <f t="shared" si="0"/>
        <v>9.3547593423064564E-3</v>
      </c>
      <c r="L22" s="137">
        <f>H22/H21</f>
        <v>0.98302799587596157</v>
      </c>
      <c r="M22" s="136">
        <v>1334</v>
      </c>
      <c r="N22" s="136">
        <v>838</v>
      </c>
      <c r="O22" s="136">
        <v>3577</v>
      </c>
      <c r="P22" s="136">
        <v>4813</v>
      </c>
      <c r="Q22" s="136">
        <v>5785</v>
      </c>
      <c r="R22" s="136">
        <v>3954</v>
      </c>
      <c r="S22" s="137">
        <f t="shared" si="4"/>
        <v>-0.3165082108902334</v>
      </c>
      <c r="T22" s="136">
        <f t="shared" si="1"/>
        <v>-1831</v>
      </c>
      <c r="U22" s="137">
        <f t="shared" si="5"/>
        <v>1.0929271964702971E-2</v>
      </c>
      <c r="V22" s="137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330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24073</v>
      </c>
      <c r="D26" s="132">
        <v>5741</v>
      </c>
      <c r="E26" s="132">
        <v>31135</v>
      </c>
      <c r="F26" s="132">
        <v>52473</v>
      </c>
      <c r="G26" s="132">
        <v>60722</v>
      </c>
      <c r="H26" s="132">
        <v>46214</v>
      </c>
      <c r="I26" s="133">
        <f t="shared" si="2"/>
        <v>-0.23892493659629133</v>
      </c>
      <c r="J26" s="132">
        <f t="shared" si="3"/>
        <v>-14508</v>
      </c>
      <c r="K26" s="133">
        <f t="shared" si="0"/>
        <v>3.4878648507087578E-2</v>
      </c>
      <c r="L26" s="134">
        <f>H26/H26</f>
        <v>1</v>
      </c>
      <c r="M26" s="132">
        <v>2577</v>
      </c>
      <c r="N26" s="132">
        <v>2990</v>
      </c>
      <c r="O26" s="132">
        <v>10842</v>
      </c>
      <c r="P26" s="132">
        <v>16137</v>
      </c>
      <c r="Q26" s="132">
        <v>20474</v>
      </c>
      <c r="R26" s="132">
        <v>15653</v>
      </c>
      <c r="S26" s="133">
        <f t="shared" si="4"/>
        <v>-0.23546937579368954</v>
      </c>
      <c r="T26" s="132">
        <f t="shared" si="1"/>
        <v>-4821</v>
      </c>
      <c r="U26" s="133">
        <f t="shared" si="5"/>
        <v>3.6643603094621197E-2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23335</v>
      </c>
      <c r="D27" s="136">
        <v>5567</v>
      </c>
      <c r="E27" s="136">
        <v>27741</v>
      </c>
      <c r="F27" s="136">
        <v>50438</v>
      </c>
      <c r="G27" s="136">
        <v>49581</v>
      </c>
      <c r="H27" s="136">
        <v>36460</v>
      </c>
      <c r="I27" s="137">
        <f t="shared" si="2"/>
        <v>-0.26463766362114516</v>
      </c>
      <c r="J27" s="136">
        <f t="shared" si="3"/>
        <v>-13121</v>
      </c>
      <c r="K27" s="137">
        <f t="shared" si="0"/>
        <v>2.7517105737837302E-2</v>
      </c>
      <c r="L27" s="137">
        <f>H27/H26</f>
        <v>0.78893841692993461</v>
      </c>
      <c r="M27" s="136">
        <v>2483</v>
      </c>
      <c r="N27" s="136">
        <v>2921</v>
      </c>
      <c r="O27" s="136">
        <v>10258</v>
      </c>
      <c r="P27" s="136">
        <v>15316</v>
      </c>
      <c r="Q27" s="136">
        <v>16717</v>
      </c>
      <c r="R27" s="136">
        <v>12400</v>
      </c>
      <c r="S27" s="137">
        <f t="shared" si="4"/>
        <v>-0.25824011485314347</v>
      </c>
      <c r="T27" s="136">
        <f t="shared" si="1"/>
        <v>-4317</v>
      </c>
      <c r="U27" s="137">
        <f t="shared" si="5"/>
        <v>3.477929137988587E-2</v>
      </c>
      <c r="V27" s="137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142242</v>
      </c>
      <c r="D30" s="132">
        <v>18937</v>
      </c>
      <c r="E30" s="132">
        <v>143750</v>
      </c>
      <c r="F30" s="132">
        <v>184347</v>
      </c>
      <c r="G30" s="132">
        <v>207628</v>
      </c>
      <c r="H30" s="132">
        <v>213202</v>
      </c>
      <c r="I30" s="133">
        <f t="shared" si="2"/>
        <v>2.6846090122719435E-2</v>
      </c>
      <c r="J30" s="132">
        <f t="shared" si="3"/>
        <v>5574</v>
      </c>
      <c r="K30" s="133">
        <f t="shared" si="0"/>
        <v>0.1609078984508609</v>
      </c>
      <c r="L30" s="134">
        <f>H30/H30</f>
        <v>1</v>
      </c>
      <c r="M30" s="132">
        <v>23288</v>
      </c>
      <c r="N30" s="132">
        <v>8151</v>
      </c>
      <c r="O30" s="132">
        <v>57186</v>
      </c>
      <c r="P30" s="132">
        <v>66430</v>
      </c>
      <c r="Q30" s="132">
        <v>76278</v>
      </c>
      <c r="R30" s="132">
        <v>79107</v>
      </c>
      <c r="S30" s="133">
        <f t="shared" si="4"/>
        <v>3.7088020136867739E-2</v>
      </c>
      <c r="T30" s="132">
        <f t="shared" si="1"/>
        <v>2829</v>
      </c>
      <c r="U30" s="133">
        <f t="shared" si="5"/>
        <v>0.15084802339813388</v>
      </c>
      <c r="V30" s="134">
        <f>IFERROR(R30/R30,"-")</f>
        <v>1</v>
      </c>
    </row>
    <row r="31" spans="2:22" ht="15.75" x14ac:dyDescent="0.25">
      <c r="B31" s="135" t="s">
        <v>60</v>
      </c>
      <c r="C31" s="136">
        <v>116219</v>
      </c>
      <c r="D31" s="136">
        <v>13733</v>
      </c>
      <c r="E31" s="136">
        <v>116996</v>
      </c>
      <c r="F31" s="136">
        <v>151270</v>
      </c>
      <c r="G31" s="136">
        <v>173778</v>
      </c>
      <c r="H31" s="136">
        <v>175389</v>
      </c>
      <c r="I31" s="137">
        <f t="shared" si="2"/>
        <v>9.2704485032628625E-3</v>
      </c>
      <c r="J31" s="136">
        <f t="shared" si="3"/>
        <v>1611</v>
      </c>
      <c r="K31" s="137">
        <f t="shared" si="0"/>
        <v>0.13236965601353667</v>
      </c>
      <c r="L31" s="137">
        <f>H31/H30</f>
        <v>0.82264237671316409</v>
      </c>
      <c r="M31" s="136">
        <v>19076</v>
      </c>
      <c r="N31" s="136">
        <v>5962</v>
      </c>
      <c r="O31" s="136">
        <v>46880</v>
      </c>
      <c r="P31" s="136">
        <v>53645</v>
      </c>
      <c r="Q31" s="136">
        <v>62724</v>
      </c>
      <c r="R31" s="136">
        <v>63058</v>
      </c>
      <c r="S31" s="137">
        <f t="shared" si="4"/>
        <v>5.3249155028378681E-3</v>
      </c>
      <c r="T31" s="136">
        <f t="shared" si="1"/>
        <v>334</v>
      </c>
      <c r="U31" s="137">
        <f t="shared" si="5"/>
        <v>0.12181608031300455</v>
      </c>
      <c r="V31" s="137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8" t="s">
        <v>63</v>
      </c>
      <c r="C34" s="139">
        <v>26023</v>
      </c>
      <c r="D34" s="139">
        <v>5204</v>
      </c>
      <c r="E34" s="139">
        <v>26754</v>
      </c>
      <c r="F34" s="139">
        <v>33077</v>
      </c>
      <c r="G34" s="139">
        <v>33850</v>
      </c>
      <c r="H34" s="139">
        <v>37813</v>
      </c>
      <c r="I34" s="140">
        <f t="shared" si="2"/>
        <v>0.11707533234859668</v>
      </c>
      <c r="J34" s="139">
        <f t="shared" si="3"/>
        <v>3963</v>
      </c>
      <c r="K34" s="140">
        <f t="shared" si="0"/>
        <v>2.8538242437324245E-2</v>
      </c>
      <c r="L34" s="140">
        <f>H34/H30</f>
        <v>0.17735762328683596</v>
      </c>
      <c r="M34" s="139">
        <v>4212</v>
      </c>
      <c r="N34" s="139">
        <v>2189</v>
      </c>
      <c r="O34" s="139">
        <v>10306</v>
      </c>
      <c r="P34" s="139">
        <v>12785</v>
      </c>
      <c r="Q34" s="139">
        <v>13554</v>
      </c>
      <c r="R34" s="139">
        <v>16049</v>
      </c>
      <c r="S34" s="140">
        <f t="shared" si="4"/>
        <v>0.18407850081156862</v>
      </c>
      <c r="T34" s="139">
        <f t="shared" si="1"/>
        <v>2495</v>
      </c>
      <c r="U34" s="140">
        <f t="shared" si="5"/>
        <v>2.9031943085129332E-2</v>
      </c>
      <c r="V34" s="140">
        <f>IFERROR(R34/R30,"-")</f>
        <v>0.20287711580517526</v>
      </c>
    </row>
    <row r="35" spans="2:22" ht="15.75" x14ac:dyDescent="0.25">
      <c r="B35" s="131" t="s">
        <v>49</v>
      </c>
      <c r="C35" s="132">
        <v>12754</v>
      </c>
      <c r="D35" s="132">
        <v>4819</v>
      </c>
      <c r="E35" s="132">
        <v>12444</v>
      </c>
      <c r="F35" s="132">
        <v>16319</v>
      </c>
      <c r="G35" s="132">
        <v>15188</v>
      </c>
      <c r="H35" s="132">
        <v>14847</v>
      </c>
      <c r="I35" s="133">
        <f t="shared" si="2"/>
        <v>-2.2451935738741158E-2</v>
      </c>
      <c r="J35" s="132">
        <f t="shared" si="3"/>
        <v>-341</v>
      </c>
      <c r="K35" s="133">
        <f t="shared" si="0"/>
        <v>1.1205333760001933E-2</v>
      </c>
      <c r="L35" s="134">
        <f>H35/H35</f>
        <v>1</v>
      </c>
      <c r="M35" s="132">
        <v>2198</v>
      </c>
      <c r="N35" s="132">
        <v>2288</v>
      </c>
      <c r="O35" s="132">
        <v>4740</v>
      </c>
      <c r="P35" s="132">
        <v>5659</v>
      </c>
      <c r="Q35" s="132">
        <v>5168</v>
      </c>
      <c r="R35" s="132">
        <v>5342</v>
      </c>
      <c r="S35" s="133">
        <f t="shared" si="4"/>
        <v>3.3668730650154854E-2</v>
      </c>
      <c r="T35" s="132">
        <f t="shared" si="1"/>
        <v>174</v>
      </c>
      <c r="U35" s="133">
        <f t="shared" si="5"/>
        <v>1.2850353220081885E-2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12754</v>
      </c>
      <c r="D36" s="136">
        <v>4819</v>
      </c>
      <c r="E36" s="136">
        <v>12444</v>
      </c>
      <c r="F36" s="136">
        <v>16319</v>
      </c>
      <c r="G36" s="136">
        <v>15188</v>
      </c>
      <c r="H36" s="136">
        <v>14847</v>
      </c>
      <c r="I36" s="137">
        <f t="shared" si="2"/>
        <v>-2.2451935738741158E-2</v>
      </c>
      <c r="J36" s="136">
        <f t="shared" si="3"/>
        <v>-341</v>
      </c>
      <c r="K36" s="137">
        <f t="shared" si="0"/>
        <v>1.1205333760001933E-2</v>
      </c>
      <c r="L36" s="137">
        <f>H36/H35</f>
        <v>1</v>
      </c>
      <c r="M36" s="136">
        <v>2198</v>
      </c>
      <c r="N36" s="136">
        <v>2288</v>
      </c>
      <c r="O36" s="136">
        <v>4740</v>
      </c>
      <c r="P36" s="136">
        <v>5659</v>
      </c>
      <c r="Q36" s="136">
        <v>5168</v>
      </c>
      <c r="R36" s="136">
        <v>5342</v>
      </c>
      <c r="S36" s="137">
        <f t="shared" si="4"/>
        <v>3.3668730650154854E-2</v>
      </c>
      <c r="T36" s="136">
        <f t="shared" si="1"/>
        <v>174</v>
      </c>
      <c r="U36" s="137">
        <f t="shared" si="5"/>
        <v>1.2850353220081885E-2</v>
      </c>
      <c r="V36" s="137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1" t="s">
        <v>50</v>
      </c>
      <c r="C39" s="132">
        <v>36009</v>
      </c>
      <c r="D39" s="132">
        <v>7484</v>
      </c>
      <c r="E39" s="132">
        <v>46196</v>
      </c>
      <c r="F39" s="132">
        <v>57673</v>
      </c>
      <c r="G39" s="132">
        <v>56380</v>
      </c>
      <c r="H39" s="132">
        <v>60362</v>
      </c>
      <c r="I39" s="133">
        <f t="shared" si="2"/>
        <v>7.0627882227740413E-2</v>
      </c>
      <c r="J39" s="132">
        <f t="shared" si="3"/>
        <v>3982</v>
      </c>
      <c r="K39" s="133">
        <f t="shared" si="0"/>
        <v>4.5556432708374527E-2</v>
      </c>
      <c r="L39" s="134">
        <f>H39/H39</f>
        <v>1</v>
      </c>
      <c r="M39" s="132">
        <v>5930</v>
      </c>
      <c r="N39" s="132">
        <v>3083</v>
      </c>
      <c r="O39" s="132">
        <v>19941</v>
      </c>
      <c r="P39" s="132">
        <v>21527</v>
      </c>
      <c r="Q39" s="132">
        <v>21188</v>
      </c>
      <c r="R39" s="132">
        <v>20505</v>
      </c>
      <c r="S39" s="133">
        <f t="shared" si="4"/>
        <v>-3.2235227487256934E-2</v>
      </c>
      <c r="T39" s="132">
        <f t="shared" si="1"/>
        <v>-683</v>
      </c>
      <c r="U39" s="133">
        <f t="shared" si="5"/>
        <v>4.8883116057378113E-2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22627</v>
      </c>
      <c r="D40" s="136">
        <v>5553</v>
      </c>
      <c r="E40" s="136">
        <v>40659</v>
      </c>
      <c r="F40" s="136">
        <v>51144</v>
      </c>
      <c r="G40" s="136">
        <v>49721</v>
      </c>
      <c r="H40" s="136">
        <v>53497</v>
      </c>
      <c r="I40" s="137">
        <f t="shared" si="2"/>
        <v>7.5943766215482489E-2</v>
      </c>
      <c r="J40" s="136">
        <f t="shared" si="3"/>
        <v>3776</v>
      </c>
      <c r="K40" s="137">
        <f t="shared" si="0"/>
        <v>4.0375277171066433E-2</v>
      </c>
      <c r="L40" s="137">
        <f>H40/H39</f>
        <v>0.88626950730592091</v>
      </c>
      <c r="M40" s="136">
        <v>3688</v>
      </c>
      <c r="N40" s="136">
        <v>3083</v>
      </c>
      <c r="O40" s="136">
        <v>17909</v>
      </c>
      <c r="P40" s="136">
        <v>19058</v>
      </c>
      <c r="Q40" s="136">
        <v>18718</v>
      </c>
      <c r="R40" s="136">
        <v>18027</v>
      </c>
      <c r="S40" s="137">
        <f t="shared" si="4"/>
        <v>-3.6916337215514461E-2</v>
      </c>
      <c r="T40" s="136">
        <f t="shared" si="1"/>
        <v>-691</v>
      </c>
      <c r="U40" s="137">
        <f t="shared" si="5"/>
        <v>4.327655622341766E-2</v>
      </c>
      <c r="V40" s="137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13382</v>
      </c>
      <c r="D43" s="139">
        <v>6</v>
      </c>
      <c r="E43" s="139">
        <v>5537</v>
      </c>
      <c r="F43" s="139">
        <v>6529</v>
      </c>
      <c r="G43" s="139">
        <v>6659</v>
      </c>
      <c r="H43" s="139">
        <v>6865</v>
      </c>
      <c r="I43" s="140">
        <f t="shared" si="2"/>
        <v>3.0935575912299118E-2</v>
      </c>
      <c r="J43" s="139">
        <f t="shared" si="3"/>
        <v>206</v>
      </c>
      <c r="K43" s="140">
        <f t="shared" si="0"/>
        <v>5.1811555373080936E-3</v>
      </c>
      <c r="L43" s="140">
        <f>H43/H39</f>
        <v>0.11373049269407906</v>
      </c>
      <c r="M43" s="139">
        <v>2242</v>
      </c>
      <c r="N43" s="139">
        <v>0</v>
      </c>
      <c r="O43" s="139">
        <v>2032</v>
      </c>
      <c r="P43" s="139">
        <v>2469</v>
      </c>
      <c r="Q43" s="139">
        <v>2470</v>
      </c>
      <c r="R43" s="139">
        <v>2478</v>
      </c>
      <c r="S43" s="140">
        <f t="shared" si="4"/>
        <v>3.2388663967610754E-3</v>
      </c>
      <c r="T43" s="139">
        <f t="shared" si="1"/>
        <v>8</v>
      </c>
      <c r="U43" s="140">
        <f t="shared" si="5"/>
        <v>5.6065598339604472E-3</v>
      </c>
      <c r="V43" s="140">
        <f>IFERROR(R43/R39,"-")</f>
        <v>0.12084857351865398</v>
      </c>
    </row>
    <row r="44" spans="2:22" ht="15.75" x14ac:dyDescent="0.25">
      <c r="B44" s="131" t="s">
        <v>51</v>
      </c>
      <c r="C44" s="132">
        <v>52853</v>
      </c>
      <c r="D44" s="132">
        <v>23120</v>
      </c>
      <c r="E44" s="132">
        <v>51259</v>
      </c>
      <c r="F44" s="132">
        <v>71558</v>
      </c>
      <c r="G44" s="132">
        <v>69463</v>
      </c>
      <c r="H44" s="132">
        <v>76411</v>
      </c>
      <c r="I44" s="133">
        <f t="shared" si="2"/>
        <v>0.10002447346069121</v>
      </c>
      <c r="J44" s="132">
        <f t="shared" si="3"/>
        <v>6948</v>
      </c>
      <c r="K44" s="133">
        <f t="shared" si="0"/>
        <v>5.7668940387654584E-2</v>
      </c>
      <c r="L44" s="134">
        <f>H44/H44</f>
        <v>1</v>
      </c>
      <c r="M44" s="132">
        <v>8936</v>
      </c>
      <c r="N44" s="132">
        <v>10312</v>
      </c>
      <c r="O44" s="132">
        <v>20054</v>
      </c>
      <c r="P44" s="132">
        <v>25174</v>
      </c>
      <c r="Q44" s="132">
        <v>22971</v>
      </c>
      <c r="R44" s="132">
        <v>26883</v>
      </c>
      <c r="S44" s="133">
        <f t="shared" si="4"/>
        <v>0.17030168473292417</v>
      </c>
      <c r="T44" s="132">
        <f t="shared" si="1"/>
        <v>3912</v>
      </c>
      <c r="U44" s="133">
        <f t="shared" si="5"/>
        <v>5.7164656646464279E-2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52853</v>
      </c>
      <c r="D45" s="136">
        <v>23120</v>
      </c>
      <c r="E45" s="136">
        <v>51259</v>
      </c>
      <c r="F45" s="136">
        <v>71558</v>
      </c>
      <c r="G45" s="136">
        <v>69463</v>
      </c>
      <c r="H45" s="136">
        <v>76411</v>
      </c>
      <c r="I45" s="137">
        <f t="shared" si="2"/>
        <v>0.10002447346069121</v>
      </c>
      <c r="J45" s="136">
        <f t="shared" si="3"/>
        <v>6948</v>
      </c>
      <c r="K45" s="137">
        <f t="shared" si="0"/>
        <v>5.7668940387654584E-2</v>
      </c>
      <c r="L45" s="137">
        <f>H45/H44</f>
        <v>1</v>
      </c>
      <c r="M45" s="136">
        <v>8936</v>
      </c>
      <c r="N45" s="136">
        <v>10312</v>
      </c>
      <c r="O45" s="136">
        <v>20054</v>
      </c>
      <c r="P45" s="136">
        <v>25174</v>
      </c>
      <c r="Q45" s="136">
        <v>22971</v>
      </c>
      <c r="R45" s="136">
        <v>26883</v>
      </c>
      <c r="S45" s="137">
        <f t="shared" si="4"/>
        <v>0.17030168473292417</v>
      </c>
      <c r="T45" s="136">
        <f t="shared" si="1"/>
        <v>3912</v>
      </c>
      <c r="U45" s="137">
        <f t="shared" si="5"/>
        <v>5.7164656646464279E-2</v>
      </c>
      <c r="V45" s="137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1" t="s">
        <v>52</v>
      </c>
      <c r="C48" s="132">
        <v>52299</v>
      </c>
      <c r="D48" s="132">
        <v>16771</v>
      </c>
      <c r="E48" s="132">
        <v>59495</v>
      </c>
      <c r="F48" s="132">
        <v>67265</v>
      </c>
      <c r="G48" s="132">
        <v>73927</v>
      </c>
      <c r="H48" s="132">
        <v>69867</v>
      </c>
      <c r="I48" s="133">
        <f t="shared" si="2"/>
        <v>-5.4919041757409359E-2</v>
      </c>
      <c r="J48" s="132">
        <f t="shared" si="3"/>
        <v>-4060</v>
      </c>
      <c r="K48" s="133">
        <f t="shared" si="0"/>
        <v>5.2730050098340066E-2</v>
      </c>
      <c r="L48" s="134">
        <f>H48/H48</f>
        <v>1</v>
      </c>
      <c r="M48" s="132">
        <v>8865</v>
      </c>
      <c r="N48" s="132">
        <v>5413</v>
      </c>
      <c r="O48" s="132">
        <v>22231</v>
      </c>
      <c r="P48" s="132">
        <v>21689</v>
      </c>
      <c r="Q48" s="132">
        <v>27356</v>
      </c>
      <c r="R48" s="132">
        <v>24054</v>
      </c>
      <c r="S48" s="133">
        <f t="shared" si="4"/>
        <v>-0.12070478140078955</v>
      </c>
      <c r="T48" s="132">
        <f t="shared" si="1"/>
        <v>-3302</v>
      </c>
      <c r="U48" s="133">
        <f t="shared" si="5"/>
        <v>4.925098268074854E-2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39287</v>
      </c>
      <c r="D49" s="136">
        <v>14792</v>
      </c>
      <c r="E49" s="136">
        <v>47670</v>
      </c>
      <c r="F49" s="136">
        <v>54764</v>
      </c>
      <c r="G49" s="136">
        <v>60588</v>
      </c>
      <c r="H49" s="136">
        <v>56793</v>
      </c>
      <c r="I49" s="137">
        <f t="shared" si="2"/>
        <v>-6.2636165577342084E-2</v>
      </c>
      <c r="J49" s="136">
        <f t="shared" si="3"/>
        <v>-3795</v>
      </c>
      <c r="K49" s="137">
        <f t="shared" si="0"/>
        <v>4.286283560529331E-2</v>
      </c>
      <c r="L49" s="137">
        <f>H49/H48</f>
        <v>0.81287303018592472</v>
      </c>
      <c r="M49" s="136">
        <v>6170</v>
      </c>
      <c r="N49" s="136">
        <v>4438</v>
      </c>
      <c r="O49" s="136">
        <v>17761</v>
      </c>
      <c r="P49" s="136">
        <v>17386</v>
      </c>
      <c r="Q49" s="136">
        <v>22158</v>
      </c>
      <c r="R49" s="136">
        <v>19601</v>
      </c>
      <c r="S49" s="137">
        <f t="shared" si="4"/>
        <v>-0.11539850166982579</v>
      </c>
      <c r="T49" s="136">
        <f t="shared" si="1"/>
        <v>-2557</v>
      </c>
      <c r="U49" s="137">
        <f t="shared" si="5"/>
        <v>3.9479809345174706E-2</v>
      </c>
      <c r="V49" s="137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8" t="s">
        <v>63</v>
      </c>
      <c r="C52" s="139">
        <v>13012</v>
      </c>
      <c r="D52" s="139">
        <v>1979</v>
      </c>
      <c r="E52" s="139">
        <v>11825</v>
      </c>
      <c r="F52" s="139">
        <v>12501</v>
      </c>
      <c r="G52" s="139">
        <v>13339</v>
      </c>
      <c r="H52" s="139">
        <v>13074</v>
      </c>
      <c r="I52" s="140">
        <f t="shared" si="2"/>
        <v>-1.9866556713396766E-2</v>
      </c>
      <c r="J52" s="139">
        <f t="shared" si="3"/>
        <v>-265</v>
      </c>
      <c r="K52" s="140">
        <f t="shared" si="0"/>
        <v>9.8672144930467606E-3</v>
      </c>
      <c r="L52" s="140">
        <f>H52/H48</f>
        <v>0.18712696981407531</v>
      </c>
      <c r="M52" s="139">
        <v>2695</v>
      </c>
      <c r="N52" s="139">
        <v>975</v>
      </c>
      <c r="O52" s="139">
        <v>4470</v>
      </c>
      <c r="P52" s="139">
        <v>4303</v>
      </c>
      <c r="Q52" s="139">
        <v>5198</v>
      </c>
      <c r="R52" s="139">
        <v>4453</v>
      </c>
      <c r="S52" s="140">
        <f t="shared" si="4"/>
        <v>-0.14332435552135436</v>
      </c>
      <c r="T52" s="139">
        <f t="shared" si="1"/>
        <v>-745</v>
      </c>
      <c r="U52" s="140">
        <f t="shared" si="5"/>
        <v>9.7711733355738371E-3</v>
      </c>
      <c r="V52" s="140">
        <f>IFERROR(R52/R48,"-")</f>
        <v>0.18512513511266318</v>
      </c>
    </row>
    <row r="53" spans="2:22" ht="15.75" x14ac:dyDescent="0.25">
      <c r="B53" s="131" t="s">
        <v>53</v>
      </c>
      <c r="C53" s="132">
        <f t="shared" ref="C53:H56" si="6">C6-C11-C16-C21-C26-C30-C35-C39-C44-C48</f>
        <v>23569</v>
      </c>
      <c r="D53" s="132">
        <f t="shared" si="6"/>
        <v>8156</v>
      </c>
      <c r="E53" s="132">
        <f t="shared" si="6"/>
        <v>26350</v>
      </c>
      <c r="F53" s="132">
        <f t="shared" si="6"/>
        <v>29870</v>
      </c>
      <c r="G53" s="132">
        <f t="shared" si="6"/>
        <v>33567</v>
      </c>
      <c r="H53" s="132">
        <f t="shared" si="6"/>
        <v>31608</v>
      </c>
      <c r="I53" s="133">
        <f t="shared" si="2"/>
        <v>-5.8360890159978585E-2</v>
      </c>
      <c r="J53" s="132">
        <f t="shared" si="3"/>
        <v>-1959</v>
      </c>
      <c r="K53" s="133">
        <f t="shared" si="0"/>
        <v>2.3855202363180512E-2</v>
      </c>
      <c r="L53" s="134">
        <f>H53/H53</f>
        <v>1</v>
      </c>
      <c r="M53" s="132">
        <v>4078</v>
      </c>
      <c r="N53" s="132">
        <v>3239</v>
      </c>
      <c r="O53" s="132">
        <v>10133</v>
      </c>
      <c r="P53" s="132">
        <v>10492</v>
      </c>
      <c r="Q53" s="132">
        <v>11534</v>
      </c>
      <c r="R53" s="132">
        <v>11055</v>
      </c>
      <c r="S53" s="133">
        <f t="shared" si="4"/>
        <v>-4.152939136466105E-2</v>
      </c>
      <c r="T53" s="132">
        <f t="shared" si="1"/>
        <v>-479</v>
      </c>
      <c r="U53" s="133">
        <f t="shared" si="5"/>
        <v>2.3825040817299723E-2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22394</v>
      </c>
      <c r="D54" s="136">
        <f t="shared" si="6"/>
        <v>10030</v>
      </c>
      <c r="E54" s="136">
        <f t="shared" si="6"/>
        <v>25858</v>
      </c>
      <c r="F54" s="136">
        <f t="shared" si="6"/>
        <v>27913</v>
      </c>
      <c r="G54" s="136">
        <f t="shared" si="6"/>
        <v>31071</v>
      </c>
      <c r="H54" s="136">
        <f t="shared" si="6"/>
        <v>28951</v>
      </c>
      <c r="I54" s="137">
        <f t="shared" si="2"/>
        <v>-6.8230826172315018E-2</v>
      </c>
      <c r="J54" s="136">
        <f t="shared" si="3"/>
        <v>-2120</v>
      </c>
      <c r="K54" s="137">
        <f t="shared" si="0"/>
        <v>2.1849910263744589E-2</v>
      </c>
      <c r="L54" s="137">
        <f>H54/H53</f>
        <v>0.91593900278410534</v>
      </c>
      <c r="M54" s="136">
        <v>3825</v>
      </c>
      <c r="N54" s="136">
        <v>3206</v>
      </c>
      <c r="O54" s="136">
        <v>9958</v>
      </c>
      <c r="P54" s="136">
        <v>9738</v>
      </c>
      <c r="Q54" s="136">
        <v>10830</v>
      </c>
      <c r="R54" s="136">
        <v>10097</v>
      </c>
      <c r="S54" s="137">
        <f t="shared" si="4"/>
        <v>-6.7682363804247414E-2</v>
      </c>
      <c r="T54" s="136">
        <f t="shared" si="1"/>
        <v>-733</v>
      </c>
      <c r="U54" s="137">
        <f t="shared" si="5"/>
        <v>2.2112871471489201E-2</v>
      </c>
      <c r="V54" s="137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8" t="s">
        <v>63</v>
      </c>
      <c r="C57" s="139">
        <f>C53-C54</f>
        <v>1175</v>
      </c>
      <c r="D57" s="139">
        <f t="shared" ref="D57:H57" si="7">D53-D54</f>
        <v>-1874</v>
      </c>
      <c r="E57" s="139">
        <f t="shared" si="7"/>
        <v>492</v>
      </c>
      <c r="F57" s="139">
        <f t="shared" si="7"/>
        <v>1957</v>
      </c>
      <c r="G57" s="139">
        <f t="shared" si="7"/>
        <v>2496</v>
      </c>
      <c r="H57" s="139">
        <f t="shared" si="7"/>
        <v>2657</v>
      </c>
      <c r="I57" s="140">
        <f t="shared" si="2"/>
        <v>6.4503205128205066E-2</v>
      </c>
      <c r="J57" s="139">
        <f t="shared" si="3"/>
        <v>161</v>
      </c>
      <c r="K57" s="140">
        <f t="shared" si="0"/>
        <v>2.0052920994359218E-3</v>
      </c>
      <c r="L57" s="140">
        <f>H57/H53</f>
        <v>8.4060997215894703E-2</v>
      </c>
      <c r="M57" s="139">
        <v>347</v>
      </c>
      <c r="N57" s="139">
        <v>102</v>
      </c>
      <c r="O57" s="139">
        <v>759</v>
      </c>
      <c r="P57" s="139">
        <v>1575</v>
      </c>
      <c r="Q57" s="139">
        <v>4461</v>
      </c>
      <c r="R57" s="139">
        <v>4211</v>
      </c>
      <c r="S57" s="140">
        <f t="shared" si="4"/>
        <v>-5.6041246357318997E-2</v>
      </c>
      <c r="T57" s="139">
        <f t="shared" si="1"/>
        <v>-250</v>
      </c>
      <c r="U57" s="140">
        <f t="shared" si="5"/>
        <v>3.5764810605458503E-3</v>
      </c>
      <c r="V57" s="140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16F6-7E5C-461B-98F2-EC932645D92F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1"/>
      <c r="D3" s="271"/>
      <c r="E3" s="271"/>
      <c r="F3" s="271"/>
      <c r="G3" s="271"/>
      <c r="H3" s="271"/>
      <c r="I3" s="271"/>
      <c r="J3" s="271"/>
      <c r="K3" s="271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44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1762715</v>
      </c>
      <c r="P8" s="156">
        <v>550867</v>
      </c>
      <c r="Q8" s="156">
        <v>881045</v>
      </c>
      <c r="R8" s="156">
        <v>1757049</v>
      </c>
      <c r="S8" s="156">
        <v>1888332</v>
      </c>
      <c r="T8" s="156">
        <v>1938898</v>
      </c>
      <c r="U8" s="157">
        <f>IFERROR(T8/S8-1,"-")</f>
        <v>2.677813011694985E-2</v>
      </c>
      <c r="V8" s="156">
        <f>T8-S8</f>
        <v>50566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222987</v>
      </c>
      <c r="P9" s="159">
        <v>117997</v>
      </c>
      <c r="Q9" s="159">
        <v>247584</v>
      </c>
      <c r="R9" s="159">
        <v>207208</v>
      </c>
      <c r="S9" s="159">
        <v>181512</v>
      </c>
      <c r="T9" s="159">
        <v>161819</v>
      </c>
      <c r="U9" s="160">
        <f>IFERROR(T9/S9-1,"-")</f>
        <v>-0.10849420423994005</v>
      </c>
      <c r="V9" s="159">
        <f t="shared" ref="V9:V19" si="2">T9-S9</f>
        <v>-19693</v>
      </c>
      <c r="W9" s="160">
        <f>T9/T$8</f>
        <v>8.345926397365927E-2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113067</v>
      </c>
      <c r="P10" s="163">
        <v>68476</v>
      </c>
      <c r="Q10" s="163">
        <v>126666</v>
      </c>
      <c r="R10" s="163">
        <v>86811</v>
      </c>
      <c r="S10" s="163">
        <v>75374</v>
      </c>
      <c r="T10" s="163">
        <v>60650</v>
      </c>
      <c r="U10" s="164">
        <f>IFERROR(T10/S10-1,"-")</f>
        <v>-0.19534587523549229</v>
      </c>
      <c r="V10" s="163">
        <f t="shared" si="2"/>
        <v>-14724</v>
      </c>
      <c r="W10" s="164">
        <f>T10/T$8</f>
        <v>3.1280655300072513E-2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109920</v>
      </c>
      <c r="P11" s="163">
        <v>49521</v>
      </c>
      <c r="Q11" s="163">
        <v>120918</v>
      </c>
      <c r="R11" s="163">
        <v>120397</v>
      </c>
      <c r="S11" s="163">
        <v>106138</v>
      </c>
      <c r="T11" s="163">
        <v>101169</v>
      </c>
      <c r="U11" s="164">
        <f>IFERROR(T11/S11-1,"-")</f>
        <v>-4.6816408826245048E-2</v>
      </c>
      <c r="V11" s="163">
        <f t="shared" si="2"/>
        <v>-4969</v>
      </c>
      <c r="W11" s="164">
        <f>T11/T$8</f>
        <v>5.217860867358675E-2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1539728</v>
      </c>
      <c r="P12" s="159">
        <v>432870</v>
      </c>
      <c r="Q12" s="159">
        <v>633461</v>
      </c>
      <c r="R12" s="159">
        <v>1549841</v>
      </c>
      <c r="S12" s="159">
        <v>1706820</v>
      </c>
      <c r="T12" s="159">
        <v>1777079</v>
      </c>
      <c r="U12" s="160">
        <f>IFERROR(T12/S12-1,"-")</f>
        <v>4.1163684512719456E-2</v>
      </c>
      <c r="V12" s="159">
        <f t="shared" si="2"/>
        <v>70259</v>
      </c>
      <c r="W12" s="160">
        <f>T12/T$8</f>
        <v>0.91654073602634079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757594</v>
      </c>
      <c r="P13" s="163">
        <v>187852</v>
      </c>
      <c r="Q13" s="163">
        <v>208305</v>
      </c>
      <c r="R13" s="163">
        <v>783677</v>
      </c>
      <c r="S13" s="163">
        <v>883653</v>
      </c>
      <c r="T13" s="163">
        <v>930359</v>
      </c>
      <c r="U13" s="164">
        <f t="shared" ref="U13:U20" si="4">IFERROR(T13/S13-1,"-")</f>
        <v>5.2855589241478373E-2</v>
      </c>
      <c r="V13" s="163">
        <f t="shared" si="2"/>
        <v>46706</v>
      </c>
      <c r="W13" s="164">
        <f t="shared" ref="W13:W20" si="5">T13/T$8</f>
        <v>0.47983906322044789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201016</v>
      </c>
      <c r="P14" s="163">
        <v>57141</v>
      </c>
      <c r="Q14" s="163">
        <v>103865</v>
      </c>
      <c r="R14" s="163">
        <v>169299</v>
      </c>
      <c r="S14" s="163">
        <v>182538</v>
      </c>
      <c r="T14" s="163">
        <v>183463</v>
      </c>
      <c r="U14" s="164">
        <f t="shared" si="4"/>
        <v>5.0674380129069885E-3</v>
      </c>
      <c r="V14" s="163">
        <f t="shared" si="2"/>
        <v>925</v>
      </c>
      <c r="W14" s="164">
        <f t="shared" si="5"/>
        <v>9.4622306072831064E-2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52571</v>
      </c>
      <c r="P15" s="163">
        <v>20504</v>
      </c>
      <c r="Q15" s="163">
        <v>42447</v>
      </c>
      <c r="R15" s="163">
        <v>63176</v>
      </c>
      <c r="S15" s="163">
        <v>65334</v>
      </c>
      <c r="T15" s="163">
        <v>57978</v>
      </c>
      <c r="U15" s="164">
        <f t="shared" si="4"/>
        <v>-0.11259068785012394</v>
      </c>
      <c r="V15" s="163">
        <f t="shared" si="2"/>
        <v>-7356</v>
      </c>
      <c r="W15" s="164">
        <f t="shared" si="5"/>
        <v>2.9902552893447721E-2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61428</v>
      </c>
      <c r="P16" s="163">
        <v>17078</v>
      </c>
      <c r="Q16" s="163">
        <v>41550</v>
      </c>
      <c r="R16" s="163">
        <v>75901</v>
      </c>
      <c r="S16" s="163">
        <v>70878</v>
      </c>
      <c r="T16" s="163">
        <v>71598</v>
      </c>
      <c r="U16" s="164">
        <f t="shared" si="4"/>
        <v>1.0158300177770307E-2</v>
      </c>
      <c r="V16" s="163">
        <f t="shared" si="2"/>
        <v>720</v>
      </c>
      <c r="W16" s="164">
        <f t="shared" si="5"/>
        <v>3.6927161717635479E-2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70272</v>
      </c>
      <c r="P17" s="163">
        <v>28980</v>
      </c>
      <c r="Q17" s="163">
        <v>51893</v>
      </c>
      <c r="R17" s="163">
        <v>82793</v>
      </c>
      <c r="S17" s="163">
        <v>80226</v>
      </c>
      <c r="T17" s="163">
        <v>81717</v>
      </c>
      <c r="U17" s="164">
        <f t="shared" si="4"/>
        <v>1.858499738239483E-2</v>
      </c>
      <c r="V17" s="163">
        <f t="shared" si="2"/>
        <v>1491</v>
      </c>
      <c r="W17" s="164">
        <f t="shared" si="5"/>
        <v>4.2146105674460442E-2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30964</v>
      </c>
      <c r="P18" s="163">
        <v>11625</v>
      </c>
      <c r="Q18" s="163">
        <v>7603</v>
      </c>
      <c r="R18" s="163">
        <v>22864</v>
      </c>
      <c r="S18" s="163">
        <v>24590</v>
      </c>
      <c r="T18" s="163">
        <v>24160</v>
      </c>
      <c r="U18" s="164">
        <f t="shared" si="4"/>
        <v>-1.7486783245221682E-2</v>
      </c>
      <c r="V18" s="163">
        <f t="shared" si="2"/>
        <v>-430</v>
      </c>
      <c r="W18" s="164">
        <f t="shared" si="5"/>
        <v>1.2460686431158318E-2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35546</v>
      </c>
      <c r="P19" s="163">
        <v>13377</v>
      </c>
      <c r="Q19" s="163">
        <v>5465</v>
      </c>
      <c r="R19" s="163">
        <v>19705</v>
      </c>
      <c r="S19" s="163">
        <v>25667</v>
      </c>
      <c r="T19" s="163">
        <v>23273</v>
      </c>
      <c r="U19" s="164">
        <f t="shared" si="4"/>
        <v>-9.3271515954338247E-2</v>
      </c>
      <c r="V19" s="163">
        <f t="shared" si="2"/>
        <v>-2394</v>
      </c>
      <c r="W19" s="164">
        <f t="shared" si="5"/>
        <v>1.2003210070875311E-2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330337</v>
      </c>
      <c r="P20" s="168">
        <f t="shared" si="7"/>
        <v>96313</v>
      </c>
      <c r="Q20" s="168">
        <f t="shared" si="7"/>
        <v>172333</v>
      </c>
      <c r="R20" s="168">
        <f t="shared" si="7"/>
        <v>332426</v>
      </c>
      <c r="S20" s="168">
        <f t="shared" si="7"/>
        <v>373934</v>
      </c>
      <c r="T20" s="168">
        <f t="shared" si="7"/>
        <v>404531</v>
      </c>
      <c r="U20" s="169">
        <f t="shared" si="4"/>
        <v>8.1824600063112651E-2</v>
      </c>
      <c r="V20" s="168">
        <f>T20-S20</f>
        <v>30597</v>
      </c>
      <c r="W20" s="169">
        <f t="shared" si="5"/>
        <v>0.20863964994548451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D613-8DA8-4823-9994-0BAEC4CB64FB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1"/>
      <c r="D6" s="271"/>
      <c r="E6" s="271"/>
      <c r="F6" s="271"/>
      <c r="G6" s="271"/>
      <c r="H6" s="271"/>
      <c r="I6" s="271"/>
      <c r="J6" s="271"/>
      <c r="M6" s="271" t="s">
        <v>260</v>
      </c>
      <c r="N6" s="271"/>
      <c r="O6" s="271"/>
      <c r="P6" s="271"/>
      <c r="Q6" s="271"/>
      <c r="R6" s="271"/>
      <c r="S6" s="271"/>
      <c r="T6" s="271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44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156456</v>
      </c>
      <c r="D11" s="175">
        <v>74197</v>
      </c>
      <c r="E11" s="175">
        <v>393667</v>
      </c>
      <c r="F11" s="175">
        <v>440377</v>
      </c>
      <c r="G11" s="175">
        <v>489695</v>
      </c>
      <c r="H11" s="175">
        <v>468775</v>
      </c>
      <c r="I11" s="176">
        <f t="shared" ref="I11:I23" si="0">IFERROR(H11/G11-1,"-")</f>
        <v>-4.2720468863272076E-2</v>
      </c>
      <c r="J11" s="176">
        <f>H11/H11</f>
        <v>1</v>
      </c>
      <c r="K11" s="79"/>
      <c r="L11" s="79"/>
      <c r="M11" s="155" t="s">
        <v>68</v>
      </c>
      <c r="N11" s="175">
        <v>57720</v>
      </c>
      <c r="O11" s="175">
        <v>24976</v>
      </c>
      <c r="P11" s="175">
        <v>140303</v>
      </c>
      <c r="Q11" s="175">
        <v>154113</v>
      </c>
      <c r="R11" s="175">
        <v>175927</v>
      </c>
      <c r="S11" s="176">
        <f t="shared" ref="S11:S23" si="1">IFERROR(R11/Q11-1,"-")</f>
        <v>0.14154548934872468</v>
      </c>
      <c r="T11" s="176">
        <f>R11/R11</f>
        <v>1</v>
      </c>
    </row>
    <row r="12" spans="1:20" x14ac:dyDescent="0.25">
      <c r="B12" s="158" t="s">
        <v>97</v>
      </c>
      <c r="C12" s="159">
        <v>22582</v>
      </c>
      <c r="D12" s="159">
        <v>37583</v>
      </c>
      <c r="E12" s="159">
        <v>61733</v>
      </c>
      <c r="F12" s="159">
        <v>71069</v>
      </c>
      <c r="G12" s="159">
        <v>74457</v>
      </c>
      <c r="H12" s="159">
        <v>66239</v>
      </c>
      <c r="I12" s="160">
        <f t="shared" si="0"/>
        <v>-0.11037242972453898</v>
      </c>
      <c r="J12" s="160">
        <f>H12/H11</f>
        <v>0.14130233054237107</v>
      </c>
      <c r="K12" s="79"/>
      <c r="L12" s="79"/>
      <c r="M12" s="158" t="s">
        <v>97</v>
      </c>
      <c r="N12" s="159">
        <v>3120</v>
      </c>
      <c r="O12" s="159">
        <v>13348</v>
      </c>
      <c r="P12" s="159">
        <v>8161</v>
      </c>
      <c r="Q12" s="159">
        <v>8632</v>
      </c>
      <c r="R12" s="159">
        <v>10880</v>
      </c>
      <c r="S12" s="160">
        <f t="shared" si="1"/>
        <v>0.26042632066728455</v>
      </c>
      <c r="T12" s="160">
        <f>R12/R11</f>
        <v>6.1843832953440918E-2</v>
      </c>
    </row>
    <row r="13" spans="1:20" x14ac:dyDescent="0.25">
      <c r="B13" s="162" t="s">
        <v>103</v>
      </c>
      <c r="C13" s="163">
        <v>8481</v>
      </c>
      <c r="D13" s="163">
        <v>27134</v>
      </c>
      <c r="E13" s="163">
        <v>24919</v>
      </c>
      <c r="F13" s="163">
        <v>24279</v>
      </c>
      <c r="G13" s="163">
        <v>28114</v>
      </c>
      <c r="H13" s="163">
        <v>23001</v>
      </c>
      <c r="I13" s="164">
        <f t="shared" si="0"/>
        <v>-0.18186668563704911</v>
      </c>
      <c r="J13" s="164">
        <f>H13/H11</f>
        <v>4.9066183136899366E-2</v>
      </c>
      <c r="K13" s="79"/>
      <c r="L13" s="79"/>
      <c r="M13" s="162" t="s">
        <v>103</v>
      </c>
      <c r="N13" s="163">
        <v>1394</v>
      </c>
      <c r="O13" s="163">
        <v>9406</v>
      </c>
      <c r="P13" s="163">
        <v>3464</v>
      </c>
      <c r="Q13" s="163">
        <v>3441</v>
      </c>
      <c r="R13" s="163">
        <v>3945</v>
      </c>
      <c r="S13" s="164">
        <f t="shared" si="1"/>
        <v>0.14646904969485619</v>
      </c>
      <c r="T13" s="164">
        <f>R13/R11</f>
        <v>2.2424073621445259E-2</v>
      </c>
    </row>
    <row r="14" spans="1:20" x14ac:dyDescent="0.25">
      <c r="B14" s="162" t="s">
        <v>100</v>
      </c>
      <c r="C14" s="163">
        <v>14101</v>
      </c>
      <c r="D14" s="163">
        <v>10449</v>
      </c>
      <c r="E14" s="163">
        <v>36814</v>
      </c>
      <c r="F14" s="163">
        <v>46790</v>
      </c>
      <c r="G14" s="163">
        <v>46343</v>
      </c>
      <c r="H14" s="163">
        <v>43238</v>
      </c>
      <c r="I14" s="164">
        <f t="shared" si="0"/>
        <v>-6.7000409986405662E-2</v>
      </c>
      <c r="J14" s="164">
        <f>H14/H11</f>
        <v>9.2236147405471702E-2</v>
      </c>
      <c r="K14" s="79"/>
      <c r="L14" s="79"/>
      <c r="M14" s="162" t="s">
        <v>100</v>
      </c>
      <c r="N14" s="163">
        <v>1726</v>
      </c>
      <c r="O14" s="163">
        <v>3942</v>
      </c>
      <c r="P14" s="163">
        <v>4697</v>
      </c>
      <c r="Q14" s="163">
        <v>5191</v>
      </c>
      <c r="R14" s="163">
        <v>6935</v>
      </c>
      <c r="S14" s="164">
        <f t="shared" si="1"/>
        <v>0.3359660951647081</v>
      </c>
      <c r="T14" s="164">
        <f>R14/R11</f>
        <v>3.9419759331995659E-2</v>
      </c>
    </row>
    <row r="15" spans="1:20" x14ac:dyDescent="0.25">
      <c r="B15" s="158" t="s">
        <v>107</v>
      </c>
      <c r="C15" s="159">
        <v>133874</v>
      </c>
      <c r="D15" s="159">
        <v>36614</v>
      </c>
      <c r="E15" s="159">
        <v>331934</v>
      </c>
      <c r="F15" s="159">
        <v>369308</v>
      </c>
      <c r="G15" s="159">
        <v>415238</v>
      </c>
      <c r="H15" s="159">
        <v>402536</v>
      </c>
      <c r="I15" s="160">
        <f t="shared" si="0"/>
        <v>-3.0589685915065612E-2</v>
      </c>
      <c r="J15" s="160">
        <f>H15/H11</f>
        <v>0.85869766945762893</v>
      </c>
      <c r="K15" s="79"/>
      <c r="L15" s="79"/>
      <c r="M15" s="158" t="s">
        <v>107</v>
      </c>
      <c r="N15" s="159">
        <v>54600</v>
      </c>
      <c r="O15" s="159">
        <v>11628</v>
      </c>
      <c r="P15" s="159">
        <v>132142</v>
      </c>
      <c r="Q15" s="159">
        <v>145481</v>
      </c>
      <c r="R15" s="159">
        <v>165047</v>
      </c>
      <c r="S15" s="160">
        <f t="shared" si="1"/>
        <v>0.13449178930581995</v>
      </c>
      <c r="T15" s="160">
        <f>R15/R11</f>
        <v>0.93815616704655913</v>
      </c>
    </row>
    <row r="16" spans="1:20" x14ac:dyDescent="0.25">
      <c r="B16" s="162" t="s">
        <v>110</v>
      </c>
      <c r="C16" s="163">
        <v>58683</v>
      </c>
      <c r="D16" s="163">
        <v>1399</v>
      </c>
      <c r="E16" s="163">
        <v>142665</v>
      </c>
      <c r="F16" s="163">
        <v>166069</v>
      </c>
      <c r="G16" s="163">
        <v>175450</v>
      </c>
      <c r="H16" s="163">
        <v>172131</v>
      </c>
      <c r="I16" s="164">
        <f t="shared" si="0"/>
        <v>-1.8917070390424673E-2</v>
      </c>
      <c r="J16" s="164">
        <f>H16/H11</f>
        <v>0.36719321636179403</v>
      </c>
      <c r="K16" s="79"/>
      <c r="L16" s="79"/>
      <c r="M16" s="162" t="s">
        <v>110</v>
      </c>
      <c r="N16" s="163">
        <v>26080</v>
      </c>
      <c r="O16" s="163">
        <v>398</v>
      </c>
      <c r="P16" s="163">
        <v>64544</v>
      </c>
      <c r="Q16" s="163">
        <v>74748</v>
      </c>
      <c r="R16" s="163">
        <v>79823</v>
      </c>
      <c r="S16" s="164">
        <f t="shared" si="1"/>
        <v>6.7894793171723755E-2</v>
      </c>
      <c r="T16" s="164">
        <f>R16/R11</f>
        <v>0.45372796671346638</v>
      </c>
    </row>
    <row r="17" spans="1:20" x14ac:dyDescent="0.25">
      <c r="B17" s="162" t="s">
        <v>113</v>
      </c>
      <c r="C17" s="163">
        <v>19981</v>
      </c>
      <c r="D17" s="163">
        <v>6502</v>
      </c>
      <c r="E17" s="163">
        <v>39043</v>
      </c>
      <c r="F17" s="163">
        <v>43295</v>
      </c>
      <c r="G17" s="163">
        <v>52310</v>
      </c>
      <c r="H17" s="163">
        <v>48247</v>
      </c>
      <c r="I17" s="164">
        <f t="shared" si="0"/>
        <v>-7.7671573312942055E-2</v>
      </c>
      <c r="J17" s="164">
        <f>H17/H11</f>
        <v>0.10292144418964322</v>
      </c>
      <c r="K17" s="79"/>
      <c r="L17" s="79"/>
      <c r="M17" s="162" t="s">
        <v>113</v>
      </c>
      <c r="N17" s="163">
        <v>8624</v>
      </c>
      <c r="O17" s="163">
        <v>2458</v>
      </c>
      <c r="P17" s="163">
        <v>15206</v>
      </c>
      <c r="Q17" s="163">
        <v>16834</v>
      </c>
      <c r="R17" s="163">
        <v>19336</v>
      </c>
      <c r="S17" s="164">
        <f t="shared" si="1"/>
        <v>0.148627777117738</v>
      </c>
      <c r="T17" s="164">
        <f>R17/R11</f>
        <v>0.10990922371210786</v>
      </c>
    </row>
    <row r="18" spans="1:20" x14ac:dyDescent="0.25">
      <c r="B18" s="162" t="s">
        <v>116</v>
      </c>
      <c r="C18" s="163">
        <v>5571</v>
      </c>
      <c r="D18" s="163">
        <v>7472</v>
      </c>
      <c r="E18" s="163">
        <v>17053</v>
      </c>
      <c r="F18" s="163">
        <v>19062</v>
      </c>
      <c r="G18" s="163">
        <v>21366</v>
      </c>
      <c r="H18" s="163">
        <v>19656</v>
      </c>
      <c r="I18" s="164">
        <f t="shared" si="0"/>
        <v>-8.0033698399326059E-2</v>
      </c>
      <c r="J18" s="164">
        <f>H18/H11</f>
        <v>4.1930563703269162E-2</v>
      </c>
      <c r="K18" s="79"/>
      <c r="L18" s="79"/>
      <c r="M18" s="162" t="s">
        <v>116</v>
      </c>
      <c r="N18" s="163">
        <v>2039</v>
      </c>
      <c r="O18" s="163">
        <v>2205</v>
      </c>
      <c r="P18" s="163">
        <v>4959</v>
      </c>
      <c r="Q18" s="163">
        <v>4887</v>
      </c>
      <c r="R18" s="163">
        <v>5899</v>
      </c>
      <c r="S18" s="164">
        <f t="shared" si="1"/>
        <v>0.20708000818498062</v>
      </c>
      <c r="T18" s="164">
        <f>R18/R11</f>
        <v>3.3530953179443747E-2</v>
      </c>
    </row>
    <row r="19" spans="1:20" x14ac:dyDescent="0.25">
      <c r="B19" s="162" t="s">
        <v>123</v>
      </c>
      <c r="C19" s="163">
        <v>4736</v>
      </c>
      <c r="D19" s="163">
        <v>520</v>
      </c>
      <c r="E19" s="163">
        <v>13613</v>
      </c>
      <c r="F19" s="163">
        <v>11637</v>
      </c>
      <c r="G19" s="163">
        <v>12079</v>
      </c>
      <c r="H19" s="163">
        <v>13847</v>
      </c>
      <c r="I19" s="164">
        <f t="shared" si="0"/>
        <v>0.14636973259375785</v>
      </c>
      <c r="J19" s="164">
        <f>H19/H11</f>
        <v>2.9538691269798942E-2</v>
      </c>
      <c r="K19" s="79"/>
      <c r="L19" s="79"/>
      <c r="M19" s="162" t="s">
        <v>123</v>
      </c>
      <c r="N19" s="163">
        <v>2275</v>
      </c>
      <c r="O19" s="163">
        <v>167</v>
      </c>
      <c r="P19" s="163">
        <v>6235</v>
      </c>
      <c r="Q19" s="163">
        <v>4718</v>
      </c>
      <c r="R19" s="163">
        <v>5018</v>
      </c>
      <c r="S19" s="164">
        <f t="shared" si="1"/>
        <v>6.3586265366680772E-2</v>
      </c>
      <c r="T19" s="164">
        <f>R19/R11</f>
        <v>2.8523194279445451E-2</v>
      </c>
    </row>
    <row r="20" spans="1:20" x14ac:dyDescent="0.25">
      <c r="B20" s="162" t="s">
        <v>119</v>
      </c>
      <c r="C20" s="163">
        <v>4809</v>
      </c>
      <c r="D20" s="163">
        <v>546</v>
      </c>
      <c r="E20" s="163">
        <v>12723</v>
      </c>
      <c r="F20" s="163">
        <v>11046</v>
      </c>
      <c r="G20" s="163">
        <v>14029</v>
      </c>
      <c r="H20" s="163">
        <v>13419</v>
      </c>
      <c r="I20" s="164">
        <f t="shared" si="0"/>
        <v>-4.3481360039917316E-2</v>
      </c>
      <c r="J20" s="164">
        <f>H20/H11</f>
        <v>2.8625673297424138E-2</v>
      </c>
      <c r="K20" s="79"/>
      <c r="L20" s="79"/>
      <c r="M20" s="162" t="s">
        <v>119</v>
      </c>
      <c r="N20" s="163">
        <v>2495</v>
      </c>
      <c r="O20" s="163">
        <v>303</v>
      </c>
      <c r="P20" s="163">
        <v>7378</v>
      </c>
      <c r="Q20" s="163">
        <v>6069</v>
      </c>
      <c r="R20" s="163">
        <v>7454</v>
      </c>
      <c r="S20" s="164">
        <f t="shared" si="1"/>
        <v>0.22820893063107595</v>
      </c>
      <c r="T20" s="164">
        <f>R20/R11</f>
        <v>4.2369846584094539E-2</v>
      </c>
    </row>
    <row r="21" spans="1:20" x14ac:dyDescent="0.25">
      <c r="B21" s="162" t="s">
        <v>128</v>
      </c>
      <c r="C21" s="163">
        <v>4819</v>
      </c>
      <c r="D21" s="163">
        <v>110</v>
      </c>
      <c r="E21" s="163">
        <v>8801</v>
      </c>
      <c r="F21" s="163">
        <v>10180</v>
      </c>
      <c r="G21" s="163">
        <v>10938</v>
      </c>
      <c r="H21" s="163">
        <v>10039</v>
      </c>
      <c r="I21" s="164">
        <f t="shared" si="0"/>
        <v>-8.219052843298591E-2</v>
      </c>
      <c r="J21" s="164">
        <f>H21/H11</f>
        <v>2.1415391179137114E-2</v>
      </c>
      <c r="K21" s="79"/>
      <c r="L21" s="79"/>
      <c r="M21" s="162" t="s">
        <v>128</v>
      </c>
      <c r="N21" s="163">
        <v>1960</v>
      </c>
      <c r="O21" s="163">
        <v>25</v>
      </c>
      <c r="P21" s="163">
        <v>3519</v>
      </c>
      <c r="Q21" s="163">
        <v>3712</v>
      </c>
      <c r="R21" s="163">
        <v>4025</v>
      </c>
      <c r="S21" s="164">
        <f t="shared" si="1"/>
        <v>8.4321120689655249E-2</v>
      </c>
      <c r="T21" s="164">
        <f>R21/R11</f>
        <v>2.2878807687279384E-2</v>
      </c>
    </row>
    <row r="22" spans="1:20" x14ac:dyDescent="0.25">
      <c r="A22" s="166"/>
      <c r="B22" s="162" t="s">
        <v>131</v>
      </c>
      <c r="C22" s="163">
        <v>5710</v>
      </c>
      <c r="D22" s="163">
        <v>660</v>
      </c>
      <c r="E22" s="163">
        <v>6989</v>
      </c>
      <c r="F22" s="163">
        <v>9056</v>
      </c>
      <c r="G22" s="163">
        <v>11833</v>
      </c>
      <c r="H22" s="163">
        <v>8417</v>
      </c>
      <c r="I22" s="164">
        <f t="shared" si="0"/>
        <v>-0.28868418828699405</v>
      </c>
      <c r="J22" s="164">
        <f>H22/H11</f>
        <v>1.7955309050183992E-2</v>
      </c>
      <c r="K22" s="79"/>
      <c r="L22" s="79"/>
      <c r="M22" s="162" t="s">
        <v>131</v>
      </c>
      <c r="N22" s="163">
        <v>1740</v>
      </c>
      <c r="O22" s="163">
        <v>55</v>
      </c>
      <c r="P22" s="163">
        <v>2166</v>
      </c>
      <c r="Q22" s="163">
        <v>2951</v>
      </c>
      <c r="R22" s="163">
        <v>3964</v>
      </c>
      <c r="S22" s="164">
        <f t="shared" si="1"/>
        <v>0.34327346662148428</v>
      </c>
      <c r="T22" s="164">
        <f>R22/R11</f>
        <v>2.2532072962080863E-2</v>
      </c>
    </row>
    <row r="23" spans="1:20" x14ac:dyDescent="0.25">
      <c r="B23" s="167" t="s">
        <v>145</v>
      </c>
      <c r="C23" s="168">
        <f t="shared" ref="C23:H23" si="2">C15-SUM(C16:C22)</f>
        <v>29565</v>
      </c>
      <c r="D23" s="168">
        <f t="shared" si="2"/>
        <v>19405</v>
      </c>
      <c r="E23" s="168">
        <f t="shared" si="2"/>
        <v>91047</v>
      </c>
      <c r="F23" s="168">
        <f t="shared" si="2"/>
        <v>98963</v>
      </c>
      <c r="G23" s="168">
        <f t="shared" si="2"/>
        <v>117233</v>
      </c>
      <c r="H23" s="168">
        <f t="shared" si="2"/>
        <v>116780</v>
      </c>
      <c r="I23" s="169">
        <f t="shared" si="0"/>
        <v>-3.8640996988902332E-3</v>
      </c>
      <c r="J23" s="169">
        <f>H23/H11</f>
        <v>0.24911738040637832</v>
      </c>
      <c r="K23" s="170"/>
      <c r="L23" s="170"/>
      <c r="M23" s="167" t="s">
        <v>145</v>
      </c>
      <c r="N23" s="168">
        <f>N15-SUM(N16:N22)</f>
        <v>9387</v>
      </c>
      <c r="O23" s="168">
        <f>O15-SUM(O16:O22)</f>
        <v>6017</v>
      </c>
      <c r="P23" s="168">
        <f>P15-SUM(P16:P22)</f>
        <v>28135</v>
      </c>
      <c r="Q23" s="168">
        <f>Q15-SUM(Q16:Q22)</f>
        <v>31562</v>
      </c>
      <c r="R23" s="168">
        <f>R15-SUM(R16:R22)</f>
        <v>39528</v>
      </c>
      <c r="S23" s="169">
        <f t="shared" si="1"/>
        <v>0.25239211710284515</v>
      </c>
      <c r="T23" s="169">
        <f>R23/R11</f>
        <v>0.22468410192864086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57720</v>
      </c>
      <c r="D25" s="175">
        <v>24976</v>
      </c>
      <c r="E25" s="175">
        <v>140303</v>
      </c>
      <c r="F25" s="175">
        <v>154113</v>
      </c>
      <c r="G25" s="175">
        <v>175927</v>
      </c>
      <c r="H25" s="175">
        <v>158958</v>
      </c>
      <c r="I25" s="176">
        <f t="shared" ref="I25:I37" si="3">IFERROR(H25/G25-1,"-")</f>
        <v>-9.6454779539240754E-2</v>
      </c>
      <c r="J25" s="176">
        <f>H25/H25</f>
        <v>1</v>
      </c>
    </row>
    <row r="26" spans="1:20" x14ac:dyDescent="0.25">
      <c r="B26" s="158" t="s">
        <v>97</v>
      </c>
      <c r="C26" s="159">
        <v>3120</v>
      </c>
      <c r="D26" s="159">
        <v>13348</v>
      </c>
      <c r="E26" s="159">
        <v>8161</v>
      </c>
      <c r="F26" s="159">
        <v>8632</v>
      </c>
      <c r="G26" s="159">
        <v>10880</v>
      </c>
      <c r="H26" s="159">
        <v>6791</v>
      </c>
      <c r="I26" s="160">
        <f t="shared" si="3"/>
        <v>-0.37582720588235297</v>
      </c>
      <c r="J26" s="160">
        <f>H26/H25</f>
        <v>4.2721976874394496E-2</v>
      </c>
    </row>
    <row r="27" spans="1:20" x14ac:dyDescent="0.25">
      <c r="B27" s="162" t="s">
        <v>103</v>
      </c>
      <c r="C27" s="163">
        <v>1394</v>
      </c>
      <c r="D27" s="163">
        <v>9406</v>
      </c>
      <c r="E27" s="163">
        <v>3464</v>
      </c>
      <c r="F27" s="163">
        <v>3441</v>
      </c>
      <c r="G27" s="163">
        <v>3945</v>
      </c>
      <c r="H27" s="163">
        <v>2116</v>
      </c>
      <c r="I27" s="164">
        <f t="shared" si="3"/>
        <v>-0.46362484157160966</v>
      </c>
      <c r="J27" s="164">
        <f>H27/H25</f>
        <v>1.3311692396733729E-2</v>
      </c>
    </row>
    <row r="28" spans="1:20" x14ac:dyDescent="0.25">
      <c r="B28" s="162" t="s">
        <v>100</v>
      </c>
      <c r="C28" s="163">
        <v>1726</v>
      </c>
      <c r="D28" s="163">
        <v>3942</v>
      </c>
      <c r="E28" s="163">
        <v>4697</v>
      </c>
      <c r="F28" s="163">
        <v>5191</v>
      </c>
      <c r="G28" s="163">
        <v>6935</v>
      </c>
      <c r="H28" s="163">
        <v>4675</v>
      </c>
      <c r="I28" s="164">
        <f t="shared" si="3"/>
        <v>-0.32588320115356884</v>
      </c>
      <c r="J28" s="164">
        <f>H28/H25</f>
        <v>2.9410284477660767E-2</v>
      </c>
    </row>
    <row r="29" spans="1:20" x14ac:dyDescent="0.25">
      <c r="B29" s="158" t="s">
        <v>107</v>
      </c>
      <c r="C29" s="159">
        <v>54600</v>
      </c>
      <c r="D29" s="159">
        <v>11628</v>
      </c>
      <c r="E29" s="159">
        <v>132142</v>
      </c>
      <c r="F29" s="159">
        <v>145481</v>
      </c>
      <c r="G29" s="159">
        <v>165047</v>
      </c>
      <c r="H29" s="159">
        <v>152167</v>
      </c>
      <c r="I29" s="160">
        <f t="shared" si="3"/>
        <v>-7.8038376947172639E-2</v>
      </c>
      <c r="J29" s="160">
        <f>H29/H25</f>
        <v>0.9572780231256055</v>
      </c>
    </row>
    <row r="30" spans="1:20" x14ac:dyDescent="0.25">
      <c r="B30" s="162" t="s">
        <v>110</v>
      </c>
      <c r="C30" s="163">
        <v>26080</v>
      </c>
      <c r="D30" s="163">
        <v>398</v>
      </c>
      <c r="E30" s="163">
        <v>64544</v>
      </c>
      <c r="F30" s="163">
        <v>74748</v>
      </c>
      <c r="G30" s="163">
        <v>79823</v>
      </c>
      <c r="H30" s="163">
        <v>76002</v>
      </c>
      <c r="I30" s="164">
        <f t="shared" si="3"/>
        <v>-4.786840885459076E-2</v>
      </c>
      <c r="J30" s="164">
        <f>H30/H25</f>
        <v>0.47812629751255048</v>
      </c>
    </row>
    <row r="31" spans="1:20" x14ac:dyDescent="0.25">
      <c r="B31" s="162" t="s">
        <v>113</v>
      </c>
      <c r="C31" s="163">
        <v>8624</v>
      </c>
      <c r="D31" s="163">
        <v>2458</v>
      </c>
      <c r="E31" s="163">
        <v>15206</v>
      </c>
      <c r="F31" s="163">
        <v>16834</v>
      </c>
      <c r="G31" s="163">
        <v>19336</v>
      </c>
      <c r="H31" s="163">
        <v>16451</v>
      </c>
      <c r="I31" s="164">
        <f t="shared" si="3"/>
        <v>-0.14920355812991315</v>
      </c>
      <c r="J31" s="164">
        <f>H31/H25</f>
        <v>0.10349274651165717</v>
      </c>
    </row>
    <row r="32" spans="1:20" x14ac:dyDescent="0.25">
      <c r="B32" s="162" t="s">
        <v>116</v>
      </c>
      <c r="C32" s="163">
        <v>2039</v>
      </c>
      <c r="D32" s="163">
        <v>2205</v>
      </c>
      <c r="E32" s="163">
        <v>4959</v>
      </c>
      <c r="F32" s="163">
        <v>4887</v>
      </c>
      <c r="G32" s="163">
        <v>5899</v>
      </c>
      <c r="H32" s="163">
        <v>4547</v>
      </c>
      <c r="I32" s="164">
        <f t="shared" si="3"/>
        <v>-0.22919138837091035</v>
      </c>
      <c r="J32" s="164">
        <f>H32/H25</f>
        <v>2.8605040325117327E-2</v>
      </c>
    </row>
    <row r="33" spans="2:10" x14ac:dyDescent="0.25">
      <c r="B33" s="162" t="s">
        <v>123</v>
      </c>
      <c r="C33" s="163">
        <v>2275</v>
      </c>
      <c r="D33" s="163">
        <v>167</v>
      </c>
      <c r="E33" s="163">
        <v>6235</v>
      </c>
      <c r="F33" s="163">
        <v>4718</v>
      </c>
      <c r="G33" s="163">
        <v>5018</v>
      </c>
      <c r="H33" s="163">
        <v>5584</v>
      </c>
      <c r="I33" s="164">
        <f t="shared" si="3"/>
        <v>0.11279394180948588</v>
      </c>
      <c r="J33" s="164">
        <f>H33/H25</f>
        <v>3.5128776154707532E-2</v>
      </c>
    </row>
    <row r="34" spans="2:10" x14ac:dyDescent="0.25">
      <c r="B34" s="162" t="s">
        <v>119</v>
      </c>
      <c r="C34" s="163">
        <v>2495</v>
      </c>
      <c r="D34" s="163">
        <v>303</v>
      </c>
      <c r="E34" s="163">
        <v>7378</v>
      </c>
      <c r="F34" s="163">
        <v>6069</v>
      </c>
      <c r="G34" s="163">
        <v>7454</v>
      </c>
      <c r="H34" s="163">
        <v>7551</v>
      </c>
      <c r="I34" s="164">
        <f t="shared" si="3"/>
        <v>1.3013147303461148E-2</v>
      </c>
      <c r="J34" s="164">
        <f>H34/H25</f>
        <v>4.7503114030121162E-2</v>
      </c>
    </row>
    <row r="35" spans="2:10" x14ac:dyDescent="0.25">
      <c r="B35" s="162" t="s">
        <v>128</v>
      </c>
      <c r="C35" s="163">
        <v>1960</v>
      </c>
      <c r="D35" s="163">
        <v>25</v>
      </c>
      <c r="E35" s="163">
        <v>3519</v>
      </c>
      <c r="F35" s="163">
        <v>3712</v>
      </c>
      <c r="G35" s="163">
        <v>4025</v>
      </c>
      <c r="H35" s="163">
        <v>3315</v>
      </c>
      <c r="I35" s="164">
        <f t="shared" si="3"/>
        <v>-0.17639751552795035</v>
      </c>
      <c r="J35" s="164">
        <f>H35/H25</f>
        <v>2.0854565356886724E-2</v>
      </c>
    </row>
    <row r="36" spans="2:10" x14ac:dyDescent="0.25">
      <c r="B36" s="162" t="s">
        <v>131</v>
      </c>
      <c r="C36" s="163">
        <v>1740</v>
      </c>
      <c r="D36" s="163">
        <v>55</v>
      </c>
      <c r="E36" s="163">
        <v>2166</v>
      </c>
      <c r="F36" s="163">
        <v>2951</v>
      </c>
      <c r="G36" s="163">
        <v>3964</v>
      </c>
      <c r="H36" s="163">
        <v>2560</v>
      </c>
      <c r="I36" s="164">
        <f t="shared" si="3"/>
        <v>-0.3541876892028254</v>
      </c>
      <c r="J36" s="164">
        <f>H36/H25</f>
        <v>1.6104883050868782E-2</v>
      </c>
    </row>
    <row r="37" spans="2:10" x14ac:dyDescent="0.25">
      <c r="B37" s="167" t="s">
        <v>145</v>
      </c>
      <c r="C37" s="168">
        <f t="shared" ref="C37:H37" si="4">C29-SUM(C30:C36)</f>
        <v>9387</v>
      </c>
      <c r="D37" s="168">
        <f t="shared" si="4"/>
        <v>6017</v>
      </c>
      <c r="E37" s="168">
        <f t="shared" si="4"/>
        <v>28135</v>
      </c>
      <c r="F37" s="168">
        <f t="shared" si="4"/>
        <v>31562</v>
      </c>
      <c r="G37" s="168">
        <f t="shared" si="4"/>
        <v>39528</v>
      </c>
      <c r="H37" s="168">
        <f t="shared" si="4"/>
        <v>36157</v>
      </c>
      <c r="I37" s="169">
        <f t="shared" si="3"/>
        <v>-8.5281319570937097E-2</v>
      </c>
      <c r="J37" s="169">
        <f>H37/H25</f>
        <v>0.22746260018369632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41200</v>
      </c>
      <c r="D39" s="175">
        <v>12907</v>
      </c>
      <c r="E39" s="175">
        <v>104660</v>
      </c>
      <c r="F39" s="175">
        <v>114283</v>
      </c>
      <c r="G39" s="175">
        <v>122937</v>
      </c>
      <c r="H39" s="175">
        <v>123198</v>
      </c>
      <c r="I39" s="176">
        <f t="shared" ref="I39:I51" si="5">IFERROR(H39/G39-1,"-")</f>
        <v>2.1230386295418846E-3</v>
      </c>
      <c r="J39" s="176">
        <f>H39/H39</f>
        <v>1</v>
      </c>
    </row>
    <row r="40" spans="2:10" x14ac:dyDescent="0.25">
      <c r="B40" s="158" t="s">
        <v>97</v>
      </c>
      <c r="C40" s="159">
        <v>2136</v>
      </c>
      <c r="D40" s="159">
        <v>4249</v>
      </c>
      <c r="E40" s="159">
        <v>5677</v>
      </c>
      <c r="F40" s="159">
        <v>6239</v>
      </c>
      <c r="G40" s="159">
        <v>8729</v>
      </c>
      <c r="H40" s="159">
        <v>5678</v>
      </c>
      <c r="I40" s="160">
        <f t="shared" si="5"/>
        <v>-0.34952457326154196</v>
      </c>
      <c r="J40" s="160">
        <f>H40/H39</f>
        <v>4.6088410526144902E-2</v>
      </c>
    </row>
    <row r="41" spans="2:10" x14ac:dyDescent="0.25">
      <c r="B41" s="162" t="s">
        <v>103</v>
      </c>
      <c r="C41" s="163">
        <v>864</v>
      </c>
      <c r="D41" s="163">
        <v>3411</v>
      </c>
      <c r="E41" s="163">
        <v>2421</v>
      </c>
      <c r="F41" s="163">
        <v>2041</v>
      </c>
      <c r="G41" s="163">
        <v>3915</v>
      </c>
      <c r="H41" s="163">
        <v>1959</v>
      </c>
      <c r="I41" s="164">
        <f t="shared" si="5"/>
        <v>-0.49961685823754787</v>
      </c>
      <c r="J41" s="164">
        <f>H41/H39</f>
        <v>1.5901232162859786E-2</v>
      </c>
    </row>
    <row r="42" spans="2:10" x14ac:dyDescent="0.25">
      <c r="B42" s="162" t="s">
        <v>100</v>
      </c>
      <c r="C42" s="163">
        <v>1272</v>
      </c>
      <c r="D42" s="163">
        <v>838</v>
      </c>
      <c r="E42" s="163">
        <v>3256</v>
      </c>
      <c r="F42" s="163">
        <v>4198</v>
      </c>
      <c r="G42" s="163">
        <v>4814</v>
      </c>
      <c r="H42" s="163">
        <v>3719</v>
      </c>
      <c r="I42" s="164">
        <f t="shared" si="5"/>
        <v>-0.22746157041960946</v>
      </c>
      <c r="J42" s="164">
        <f>H42/H39</f>
        <v>3.0187178363285119E-2</v>
      </c>
    </row>
    <row r="43" spans="2:10" x14ac:dyDescent="0.25">
      <c r="B43" s="158" t="s">
        <v>107</v>
      </c>
      <c r="C43" s="159">
        <v>39064</v>
      </c>
      <c r="D43" s="159">
        <v>8658</v>
      </c>
      <c r="E43" s="159">
        <v>98983</v>
      </c>
      <c r="F43" s="159">
        <v>108044</v>
      </c>
      <c r="G43" s="159">
        <v>114208</v>
      </c>
      <c r="H43" s="159">
        <v>117520</v>
      </c>
      <c r="I43" s="160">
        <f t="shared" si="5"/>
        <v>2.899971980947047E-2</v>
      </c>
      <c r="J43" s="160">
        <f>H43/H39</f>
        <v>0.95391158947385513</v>
      </c>
    </row>
    <row r="44" spans="2:10" x14ac:dyDescent="0.25">
      <c r="B44" s="162" t="s">
        <v>110</v>
      </c>
      <c r="C44" s="163">
        <v>19712</v>
      </c>
      <c r="D44" s="163">
        <v>272</v>
      </c>
      <c r="E44" s="163">
        <v>46540</v>
      </c>
      <c r="F44" s="163">
        <v>54879</v>
      </c>
      <c r="G44" s="163">
        <v>55580</v>
      </c>
      <c r="H44" s="163">
        <v>57360</v>
      </c>
      <c r="I44" s="164">
        <f t="shared" si="5"/>
        <v>3.2025908600215924E-2</v>
      </c>
      <c r="J44" s="164">
        <f>H44/H39</f>
        <v>0.46559197389568013</v>
      </c>
    </row>
    <row r="45" spans="2:10" x14ac:dyDescent="0.25">
      <c r="B45" s="162" t="s">
        <v>113</v>
      </c>
      <c r="C45" s="163">
        <v>2369</v>
      </c>
      <c r="D45" s="163">
        <v>734</v>
      </c>
      <c r="E45" s="163">
        <v>3797</v>
      </c>
      <c r="F45" s="163">
        <v>4902</v>
      </c>
      <c r="G45" s="163">
        <v>5123</v>
      </c>
      <c r="H45" s="163">
        <v>4974</v>
      </c>
      <c r="I45" s="164">
        <f t="shared" si="5"/>
        <v>-2.9084520788600465E-2</v>
      </c>
      <c r="J45" s="164">
        <f>H45/H39</f>
        <v>4.037403204597477E-2</v>
      </c>
    </row>
    <row r="46" spans="2:10" x14ac:dyDescent="0.25">
      <c r="B46" s="162" t="s">
        <v>116</v>
      </c>
      <c r="C46" s="163">
        <v>744</v>
      </c>
      <c r="D46" s="163">
        <v>1099</v>
      </c>
      <c r="E46" s="163">
        <v>2270</v>
      </c>
      <c r="F46" s="163">
        <v>2344</v>
      </c>
      <c r="G46" s="163">
        <v>2307</v>
      </c>
      <c r="H46" s="163">
        <v>2669</v>
      </c>
      <c r="I46" s="164">
        <f t="shared" si="5"/>
        <v>0.15691374078890341</v>
      </c>
      <c r="J46" s="164">
        <f>H46/H39</f>
        <v>2.1664312732349551E-2</v>
      </c>
    </row>
    <row r="47" spans="2:10" x14ac:dyDescent="0.25">
      <c r="B47" s="162" t="s">
        <v>123</v>
      </c>
      <c r="C47" s="163">
        <v>1680</v>
      </c>
      <c r="D47" s="163">
        <v>128</v>
      </c>
      <c r="E47" s="163">
        <v>4676</v>
      </c>
      <c r="F47" s="163">
        <v>3660</v>
      </c>
      <c r="G47" s="163">
        <v>3687</v>
      </c>
      <c r="H47" s="163">
        <v>4448</v>
      </c>
      <c r="I47" s="164">
        <f t="shared" si="5"/>
        <v>0.20640086791429346</v>
      </c>
      <c r="J47" s="164">
        <f>H47/H39</f>
        <v>3.6104482215620383E-2</v>
      </c>
    </row>
    <row r="48" spans="2:10" x14ac:dyDescent="0.25">
      <c r="B48" s="162" t="s">
        <v>119</v>
      </c>
      <c r="C48" s="163">
        <v>1344</v>
      </c>
      <c r="D48" s="163">
        <v>65</v>
      </c>
      <c r="E48" s="163">
        <v>3012</v>
      </c>
      <c r="F48" s="163">
        <v>2822</v>
      </c>
      <c r="G48" s="163">
        <v>3770</v>
      </c>
      <c r="H48" s="163">
        <v>3351</v>
      </c>
      <c r="I48" s="164">
        <f t="shared" si="5"/>
        <v>-0.11114058355437662</v>
      </c>
      <c r="J48" s="164">
        <f>H48/H39</f>
        <v>2.7200116885014367E-2</v>
      </c>
    </row>
    <row r="49" spans="2:10" x14ac:dyDescent="0.25">
      <c r="B49" s="162" t="s">
        <v>128</v>
      </c>
      <c r="C49" s="163">
        <v>1681</v>
      </c>
      <c r="D49" s="163">
        <v>49</v>
      </c>
      <c r="E49" s="163">
        <v>3255</v>
      </c>
      <c r="F49" s="163">
        <v>3538</v>
      </c>
      <c r="G49" s="163">
        <v>3652</v>
      </c>
      <c r="H49" s="163">
        <v>3801</v>
      </c>
      <c r="I49" s="164">
        <f t="shared" si="5"/>
        <v>4.0799561883899216E-2</v>
      </c>
      <c r="J49" s="164">
        <f>H49/H39</f>
        <v>3.0852773583986751E-2</v>
      </c>
    </row>
    <row r="50" spans="2:10" x14ac:dyDescent="0.25">
      <c r="B50" s="162" t="s">
        <v>131</v>
      </c>
      <c r="C50" s="163">
        <v>2282</v>
      </c>
      <c r="D50" s="163">
        <v>468</v>
      </c>
      <c r="E50" s="163">
        <v>3147</v>
      </c>
      <c r="F50" s="163">
        <v>3435</v>
      </c>
      <c r="G50" s="163">
        <v>4396</v>
      </c>
      <c r="H50" s="163">
        <v>3137</v>
      </c>
      <c r="I50" s="164">
        <f t="shared" si="5"/>
        <v>-0.28639672429481344</v>
      </c>
      <c r="J50" s="164">
        <f>H50/H39</f>
        <v>2.5463075699280833E-2</v>
      </c>
    </row>
    <row r="51" spans="2:10" x14ac:dyDescent="0.25">
      <c r="B51" s="167" t="s">
        <v>145</v>
      </c>
      <c r="C51" s="168">
        <f t="shared" ref="C51:H51" si="6">C43-SUM(C44:C50)</f>
        <v>9252</v>
      </c>
      <c r="D51" s="168">
        <f t="shared" si="6"/>
        <v>5843</v>
      </c>
      <c r="E51" s="168">
        <f t="shared" si="6"/>
        <v>32286</v>
      </c>
      <c r="F51" s="168">
        <f t="shared" si="6"/>
        <v>32464</v>
      </c>
      <c r="G51" s="168">
        <f t="shared" si="6"/>
        <v>35693</v>
      </c>
      <c r="H51" s="168">
        <f t="shared" si="6"/>
        <v>37780</v>
      </c>
      <c r="I51" s="169">
        <f t="shared" si="5"/>
        <v>5.8470848625781002E-2</v>
      </c>
      <c r="J51" s="169">
        <f>H51/H39</f>
        <v>0.30666082241594833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1664</v>
      </c>
      <c r="D53" s="175">
        <v>838</v>
      </c>
      <c r="E53" s="175">
        <v>3577</v>
      </c>
      <c r="F53" s="175">
        <v>4873</v>
      </c>
      <c r="G53" s="175">
        <v>5862</v>
      </c>
      <c r="H53" s="175">
        <v>4020</v>
      </c>
      <c r="I53" s="176">
        <f t="shared" ref="I53:I65" si="7">IFERROR(H53/G53-1,"-")</f>
        <v>-0.31422722620266119</v>
      </c>
      <c r="J53" s="176">
        <f>H53/H53</f>
        <v>1</v>
      </c>
    </row>
    <row r="54" spans="2:10" x14ac:dyDescent="0.25">
      <c r="B54" s="158" t="s">
        <v>97</v>
      </c>
      <c r="C54" s="159">
        <v>240</v>
      </c>
      <c r="D54" s="159">
        <v>170</v>
      </c>
      <c r="E54" s="159">
        <v>470</v>
      </c>
      <c r="F54" s="159">
        <v>1531</v>
      </c>
      <c r="G54" s="159">
        <v>2301</v>
      </c>
      <c r="H54" s="159">
        <v>740</v>
      </c>
      <c r="I54" s="160">
        <f t="shared" si="7"/>
        <v>-0.67840069534984782</v>
      </c>
      <c r="J54" s="160">
        <f>H54/H53</f>
        <v>0.18407960199004975</v>
      </c>
    </row>
    <row r="55" spans="2:10" x14ac:dyDescent="0.25">
      <c r="B55" s="162" t="s">
        <v>103</v>
      </c>
      <c r="C55" s="163">
        <v>134</v>
      </c>
      <c r="D55" s="163">
        <v>48</v>
      </c>
      <c r="E55" s="163">
        <v>135</v>
      </c>
      <c r="F55" s="163">
        <v>917</v>
      </c>
      <c r="G55" s="163">
        <v>1723</v>
      </c>
      <c r="H55" s="163">
        <v>546</v>
      </c>
      <c r="I55" s="164">
        <f t="shared" si="7"/>
        <v>-0.68311085316308762</v>
      </c>
      <c r="J55" s="164">
        <f>H55/H53</f>
        <v>0.13582089552238805</v>
      </c>
    </row>
    <row r="56" spans="2:10" x14ac:dyDescent="0.25">
      <c r="B56" s="162" t="s">
        <v>100</v>
      </c>
      <c r="C56" s="163">
        <v>106</v>
      </c>
      <c r="D56" s="163">
        <v>122</v>
      </c>
      <c r="E56" s="163">
        <v>335</v>
      </c>
      <c r="F56" s="163">
        <v>614</v>
      </c>
      <c r="G56" s="163">
        <v>578</v>
      </c>
      <c r="H56" s="163">
        <v>194</v>
      </c>
      <c r="I56" s="164">
        <f t="shared" si="7"/>
        <v>-0.66435986159169547</v>
      </c>
      <c r="J56" s="164">
        <f>H56/H53</f>
        <v>4.8258706467661693E-2</v>
      </c>
    </row>
    <row r="57" spans="2:10" x14ac:dyDescent="0.25">
      <c r="B57" s="158" t="s">
        <v>107</v>
      </c>
      <c r="C57" s="159">
        <v>1424</v>
      </c>
      <c r="D57" s="159">
        <v>668</v>
      </c>
      <c r="E57" s="159">
        <v>3107</v>
      </c>
      <c r="F57" s="159">
        <v>3342</v>
      </c>
      <c r="G57" s="159">
        <v>3561</v>
      </c>
      <c r="H57" s="159">
        <v>3280</v>
      </c>
      <c r="I57" s="160">
        <f t="shared" si="7"/>
        <v>-7.8910418421791584E-2</v>
      </c>
      <c r="J57" s="160">
        <f>H57/H53</f>
        <v>0.8159203980099502</v>
      </c>
    </row>
    <row r="58" spans="2:10" x14ac:dyDescent="0.25">
      <c r="B58" s="162" t="s">
        <v>110</v>
      </c>
      <c r="C58" s="163">
        <v>845</v>
      </c>
      <c r="D58" s="163">
        <v>8</v>
      </c>
      <c r="E58" s="163">
        <v>1051</v>
      </c>
      <c r="F58" s="163">
        <v>921</v>
      </c>
      <c r="G58" s="163">
        <v>1023</v>
      </c>
      <c r="H58" s="163">
        <v>1132</v>
      </c>
      <c r="I58" s="164">
        <f t="shared" si="7"/>
        <v>0.10654936461388065</v>
      </c>
      <c r="J58" s="164">
        <f>H58/H53</f>
        <v>0.28159203980099501</v>
      </c>
    </row>
    <row r="59" spans="2:10" x14ac:dyDescent="0.25">
      <c r="B59" s="162" t="s">
        <v>113</v>
      </c>
      <c r="C59" s="163">
        <v>195</v>
      </c>
      <c r="D59" s="163">
        <v>287</v>
      </c>
      <c r="E59" s="163">
        <v>831</v>
      </c>
      <c r="F59" s="163">
        <v>819</v>
      </c>
      <c r="G59" s="163">
        <v>908</v>
      </c>
      <c r="H59" s="163">
        <v>791</v>
      </c>
      <c r="I59" s="164">
        <f t="shared" si="7"/>
        <v>-0.12885462555066074</v>
      </c>
      <c r="J59" s="164">
        <f>H59/H53</f>
        <v>0.19676616915422884</v>
      </c>
    </row>
    <row r="60" spans="2:10" x14ac:dyDescent="0.25">
      <c r="B60" s="162" t="s">
        <v>116</v>
      </c>
      <c r="C60" s="163">
        <v>30</v>
      </c>
      <c r="D60" s="163">
        <v>142</v>
      </c>
      <c r="E60" s="163">
        <v>271</v>
      </c>
      <c r="F60" s="163">
        <v>337</v>
      </c>
      <c r="G60" s="163">
        <v>308</v>
      </c>
      <c r="H60" s="163">
        <v>196</v>
      </c>
      <c r="I60" s="164">
        <f t="shared" si="7"/>
        <v>-0.36363636363636365</v>
      </c>
      <c r="J60" s="164">
        <f>H60/H53</f>
        <v>4.8756218905472638E-2</v>
      </c>
    </row>
    <row r="61" spans="2:10" x14ac:dyDescent="0.25">
      <c r="B61" s="162" t="s">
        <v>123</v>
      </c>
      <c r="C61" s="163">
        <v>5</v>
      </c>
      <c r="D61" s="163">
        <v>7</v>
      </c>
      <c r="E61" s="163">
        <v>66</v>
      </c>
      <c r="F61" s="163">
        <v>92</v>
      </c>
      <c r="G61" s="163">
        <v>133</v>
      </c>
      <c r="H61" s="163">
        <v>109</v>
      </c>
      <c r="I61" s="164">
        <f t="shared" si="7"/>
        <v>-0.18045112781954886</v>
      </c>
      <c r="J61" s="164">
        <f>H61/H53</f>
        <v>2.7114427860696518E-2</v>
      </c>
    </row>
    <row r="62" spans="2:10" x14ac:dyDescent="0.25">
      <c r="B62" s="162" t="s">
        <v>119</v>
      </c>
      <c r="C62" s="163">
        <v>13</v>
      </c>
      <c r="D62" s="163">
        <v>17</v>
      </c>
      <c r="E62" s="163">
        <v>58</v>
      </c>
      <c r="F62" s="163">
        <v>95</v>
      </c>
      <c r="G62" s="163">
        <v>82</v>
      </c>
      <c r="H62" s="163">
        <v>82</v>
      </c>
      <c r="I62" s="164">
        <f t="shared" si="7"/>
        <v>0</v>
      </c>
      <c r="J62" s="164">
        <f>H62/H53</f>
        <v>2.0398009950248756E-2</v>
      </c>
    </row>
    <row r="63" spans="2:10" x14ac:dyDescent="0.25">
      <c r="B63" s="162" t="s">
        <v>128</v>
      </c>
      <c r="C63" s="163">
        <v>23</v>
      </c>
      <c r="D63" s="163">
        <v>8</v>
      </c>
      <c r="E63" s="163">
        <v>15</v>
      </c>
      <c r="F63" s="163">
        <v>32</v>
      </c>
      <c r="G63" s="163">
        <v>19</v>
      </c>
      <c r="H63" s="163">
        <v>31</v>
      </c>
      <c r="I63" s="164">
        <f t="shared" si="7"/>
        <v>0.63157894736842102</v>
      </c>
      <c r="J63" s="164">
        <f>H63/H53</f>
        <v>7.7114427860696519E-3</v>
      </c>
    </row>
    <row r="64" spans="2:10" x14ac:dyDescent="0.25">
      <c r="B64" s="162" t="s">
        <v>131</v>
      </c>
      <c r="C64" s="163">
        <v>15</v>
      </c>
      <c r="D64" s="163">
        <v>8</v>
      </c>
      <c r="E64" s="163">
        <v>11</v>
      </c>
      <c r="F64" s="163">
        <v>24</v>
      </c>
      <c r="G64" s="163">
        <v>16</v>
      </c>
      <c r="H64" s="163">
        <v>31</v>
      </c>
      <c r="I64" s="164">
        <f t="shared" si="7"/>
        <v>0.9375</v>
      </c>
      <c r="J64" s="164">
        <f>H64/H53</f>
        <v>7.7114427860696519E-3</v>
      </c>
    </row>
    <row r="65" spans="2:10" x14ac:dyDescent="0.25">
      <c r="B65" s="167" t="s">
        <v>145</v>
      </c>
      <c r="C65" s="168">
        <f t="shared" ref="C65:H65" si="8">C57-SUM(C58:C64)</f>
        <v>298</v>
      </c>
      <c r="D65" s="168">
        <f t="shared" si="8"/>
        <v>191</v>
      </c>
      <c r="E65" s="168">
        <f t="shared" si="8"/>
        <v>804</v>
      </c>
      <c r="F65" s="168">
        <f t="shared" si="8"/>
        <v>1022</v>
      </c>
      <c r="G65" s="168">
        <f t="shared" si="8"/>
        <v>1072</v>
      </c>
      <c r="H65" s="168">
        <f t="shared" si="8"/>
        <v>908</v>
      </c>
      <c r="I65" s="169">
        <f t="shared" si="7"/>
        <v>-0.15298507462686572</v>
      </c>
      <c r="J65" s="169">
        <f>H65/H53</f>
        <v>0.22587064676616916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2577</v>
      </c>
      <c r="D67" s="175">
        <v>2990</v>
      </c>
      <c r="E67" s="175">
        <v>10842</v>
      </c>
      <c r="F67" s="175">
        <v>16137</v>
      </c>
      <c r="G67" s="175">
        <v>20474</v>
      </c>
      <c r="H67" s="175">
        <v>15653</v>
      </c>
      <c r="I67" s="176">
        <f t="shared" ref="I67:I79" si="9">IFERROR(H67/G67-1,"-")</f>
        <v>-0.23546937579368954</v>
      </c>
      <c r="J67" s="176">
        <f>H67/H67</f>
        <v>1</v>
      </c>
    </row>
    <row r="68" spans="2:10" x14ac:dyDescent="0.25">
      <c r="B68" s="158" t="s">
        <v>97</v>
      </c>
      <c r="C68" s="159">
        <v>224</v>
      </c>
      <c r="D68" s="159">
        <v>1702</v>
      </c>
      <c r="E68" s="159">
        <v>1994</v>
      </c>
      <c r="F68" s="159">
        <v>785</v>
      </c>
      <c r="G68" s="159">
        <v>2080</v>
      </c>
      <c r="H68" s="159">
        <v>2072</v>
      </c>
      <c r="I68" s="160">
        <f t="shared" si="9"/>
        <v>-3.8461538461538325E-3</v>
      </c>
      <c r="J68" s="160">
        <f>H68/H67</f>
        <v>0.13237079154155754</v>
      </c>
    </row>
    <row r="69" spans="2:10" x14ac:dyDescent="0.25">
      <c r="B69" s="162" t="s">
        <v>103</v>
      </c>
      <c r="C69" s="163">
        <v>82</v>
      </c>
      <c r="D69" s="163">
        <v>1677</v>
      </c>
      <c r="E69" s="163">
        <v>1228</v>
      </c>
      <c r="F69" s="163">
        <v>150</v>
      </c>
      <c r="G69" s="163">
        <v>467</v>
      </c>
      <c r="H69" s="163">
        <v>753</v>
      </c>
      <c r="I69" s="164">
        <f t="shared" si="9"/>
        <v>0.61241970021413272</v>
      </c>
      <c r="J69" s="164">
        <f>H69/H67</f>
        <v>4.8105794416405799E-2</v>
      </c>
    </row>
    <row r="70" spans="2:10" x14ac:dyDescent="0.25">
      <c r="B70" s="162" t="s">
        <v>100</v>
      </c>
      <c r="C70" s="163">
        <v>142</v>
      </c>
      <c r="D70" s="163">
        <v>25</v>
      </c>
      <c r="E70" s="163">
        <v>766</v>
      </c>
      <c r="F70" s="163">
        <v>635</v>
      </c>
      <c r="G70" s="163">
        <v>1613</v>
      </c>
      <c r="H70" s="163">
        <v>1319</v>
      </c>
      <c r="I70" s="164">
        <f t="shared" si="9"/>
        <v>-0.18226906385616859</v>
      </c>
      <c r="J70" s="164">
        <f>H70/H67</f>
        <v>8.426499712515173E-2</v>
      </c>
    </row>
    <row r="71" spans="2:10" x14ac:dyDescent="0.25">
      <c r="B71" s="158" t="s">
        <v>107</v>
      </c>
      <c r="C71" s="159">
        <v>2353</v>
      </c>
      <c r="D71" s="159">
        <v>1288</v>
      </c>
      <c r="E71" s="159">
        <v>8848</v>
      </c>
      <c r="F71" s="159">
        <v>15352</v>
      </c>
      <c r="G71" s="159">
        <v>18394</v>
      </c>
      <c r="H71" s="159">
        <v>13581</v>
      </c>
      <c r="I71" s="160">
        <f t="shared" si="9"/>
        <v>-0.26166141132978149</v>
      </c>
      <c r="J71" s="160">
        <f>H71/H67</f>
        <v>0.86762920845844249</v>
      </c>
    </row>
    <row r="72" spans="2:10" x14ac:dyDescent="0.25">
      <c r="B72" s="162" t="s">
        <v>110</v>
      </c>
      <c r="C72" s="163">
        <v>1088</v>
      </c>
      <c r="D72" s="163">
        <v>0</v>
      </c>
      <c r="E72" s="163">
        <v>4157</v>
      </c>
      <c r="F72" s="163">
        <v>5893</v>
      </c>
      <c r="G72" s="163">
        <v>5818</v>
      </c>
      <c r="H72" s="163">
        <v>6378</v>
      </c>
      <c r="I72" s="164">
        <f t="shared" si="9"/>
        <v>9.6253007906497157E-2</v>
      </c>
      <c r="J72" s="164">
        <f>H72/H67</f>
        <v>0.40746182840350093</v>
      </c>
    </row>
    <row r="73" spans="2:10" x14ac:dyDescent="0.25">
      <c r="B73" s="162" t="s">
        <v>113</v>
      </c>
      <c r="C73" s="163">
        <v>398</v>
      </c>
      <c r="D73" s="163">
        <v>429</v>
      </c>
      <c r="E73" s="163">
        <v>1581</v>
      </c>
      <c r="F73" s="163">
        <v>833</v>
      </c>
      <c r="G73" s="163">
        <v>1912</v>
      </c>
      <c r="H73" s="163">
        <v>1263</v>
      </c>
      <c r="I73" s="164">
        <f t="shared" si="9"/>
        <v>-0.33943514644351469</v>
      </c>
      <c r="J73" s="164">
        <f>H73/H67</f>
        <v>8.0687408164569097E-2</v>
      </c>
    </row>
    <row r="74" spans="2:10" x14ac:dyDescent="0.25">
      <c r="B74" s="162" t="s">
        <v>116</v>
      </c>
      <c r="C74" s="163">
        <v>164</v>
      </c>
      <c r="D74" s="163">
        <v>241</v>
      </c>
      <c r="E74" s="163">
        <v>804</v>
      </c>
      <c r="F74" s="163">
        <v>2052</v>
      </c>
      <c r="G74" s="163">
        <v>1915</v>
      </c>
      <c r="H74" s="163">
        <v>760</v>
      </c>
      <c r="I74" s="164">
        <f t="shared" si="9"/>
        <v>-0.60313315926892952</v>
      </c>
      <c r="J74" s="164">
        <f>H74/H67</f>
        <v>4.8552993036478628E-2</v>
      </c>
    </row>
    <row r="75" spans="2:10" x14ac:dyDescent="0.25">
      <c r="B75" s="162" t="s">
        <v>123</v>
      </c>
      <c r="C75" s="163">
        <v>33</v>
      </c>
      <c r="D75" s="163">
        <v>24</v>
      </c>
      <c r="E75" s="163">
        <v>62</v>
      </c>
      <c r="F75" s="163">
        <v>367</v>
      </c>
      <c r="G75" s="163">
        <v>552</v>
      </c>
      <c r="H75" s="163">
        <v>537</v>
      </c>
      <c r="I75" s="164">
        <f t="shared" si="9"/>
        <v>-2.7173913043478271E-2</v>
      </c>
      <c r="J75" s="164">
        <f>H75/H67</f>
        <v>3.430652271130135E-2</v>
      </c>
    </row>
    <row r="76" spans="2:10" x14ac:dyDescent="0.25">
      <c r="B76" s="162" t="s">
        <v>119</v>
      </c>
      <c r="C76" s="163">
        <v>93</v>
      </c>
      <c r="D76" s="163">
        <v>1</v>
      </c>
      <c r="E76" s="163">
        <v>444</v>
      </c>
      <c r="F76" s="163">
        <v>215</v>
      </c>
      <c r="G76" s="163">
        <v>450</v>
      </c>
      <c r="H76" s="163">
        <v>265</v>
      </c>
      <c r="I76" s="164">
        <f t="shared" si="9"/>
        <v>-0.41111111111111109</v>
      </c>
      <c r="J76" s="164">
        <f>H76/H67</f>
        <v>1.692966204561426E-2</v>
      </c>
    </row>
    <row r="77" spans="2:10" x14ac:dyDescent="0.25">
      <c r="B77" s="162" t="s">
        <v>128</v>
      </c>
      <c r="C77" s="163">
        <v>40</v>
      </c>
      <c r="D77" s="163">
        <v>0</v>
      </c>
      <c r="E77" s="163">
        <v>206</v>
      </c>
      <c r="F77" s="163">
        <v>656</v>
      </c>
      <c r="G77" s="163">
        <v>1053</v>
      </c>
      <c r="H77" s="163">
        <v>407</v>
      </c>
      <c r="I77" s="164">
        <f t="shared" si="9"/>
        <v>-0.61348528015194681</v>
      </c>
      <c r="J77" s="164">
        <f>H77/H67</f>
        <v>2.600140548137737E-2</v>
      </c>
    </row>
    <row r="78" spans="2:10" x14ac:dyDescent="0.25">
      <c r="B78" s="162" t="s">
        <v>131</v>
      </c>
      <c r="C78" s="163">
        <v>113</v>
      </c>
      <c r="D78" s="163">
        <v>0</v>
      </c>
      <c r="E78" s="163">
        <v>4</v>
      </c>
      <c r="F78" s="163">
        <v>204</v>
      </c>
      <c r="G78" s="163">
        <v>460</v>
      </c>
      <c r="H78" s="163">
        <v>480</v>
      </c>
      <c r="I78" s="164">
        <f t="shared" si="9"/>
        <v>4.3478260869565188E-2</v>
      </c>
      <c r="J78" s="164">
        <f>H78/H67</f>
        <v>3.0665048233565452E-2</v>
      </c>
    </row>
    <row r="79" spans="2:10" x14ac:dyDescent="0.25">
      <c r="B79" s="167" t="s">
        <v>145</v>
      </c>
      <c r="C79" s="168">
        <f t="shared" ref="C79:H79" si="10">C71-SUM(C72:C78)</f>
        <v>424</v>
      </c>
      <c r="D79" s="168">
        <f t="shared" si="10"/>
        <v>593</v>
      </c>
      <c r="E79" s="168">
        <f t="shared" si="10"/>
        <v>1590</v>
      </c>
      <c r="F79" s="168">
        <f t="shared" si="10"/>
        <v>5132</v>
      </c>
      <c r="G79" s="168">
        <f t="shared" si="10"/>
        <v>6234</v>
      </c>
      <c r="H79" s="168">
        <f t="shared" si="10"/>
        <v>3491</v>
      </c>
      <c r="I79" s="169">
        <f t="shared" si="9"/>
        <v>-0.44000641642605065</v>
      </c>
      <c r="J79" s="169">
        <f>H79/H67</f>
        <v>0.22302434038203539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23288</v>
      </c>
      <c r="D81" s="175">
        <v>8151</v>
      </c>
      <c r="E81" s="175">
        <v>57186</v>
      </c>
      <c r="F81" s="175">
        <v>66430</v>
      </c>
      <c r="G81" s="175">
        <v>76278</v>
      </c>
      <c r="H81" s="175">
        <v>79107</v>
      </c>
      <c r="I81" s="176">
        <f t="shared" ref="I81:I93" si="11">IFERROR(H81/G81-1,"-")</f>
        <v>3.7088020136867739E-2</v>
      </c>
      <c r="J81" s="176">
        <f>H81/H81</f>
        <v>1</v>
      </c>
    </row>
    <row r="82" spans="2:10" x14ac:dyDescent="0.25">
      <c r="B82" s="158" t="s">
        <v>97</v>
      </c>
      <c r="C82" s="159">
        <v>7560</v>
      </c>
      <c r="D82" s="159">
        <v>3489</v>
      </c>
      <c r="E82" s="159">
        <v>21912</v>
      </c>
      <c r="F82" s="159">
        <v>25120</v>
      </c>
      <c r="G82" s="159">
        <v>25095</v>
      </c>
      <c r="H82" s="159">
        <v>24776</v>
      </c>
      <c r="I82" s="160">
        <f t="shared" si="11"/>
        <v>-1.2711695556883895E-2</v>
      </c>
      <c r="J82" s="160">
        <f>H82/H81</f>
        <v>0.31319605091837638</v>
      </c>
    </row>
    <row r="83" spans="2:10" x14ac:dyDescent="0.25">
      <c r="B83" s="162" t="s">
        <v>103</v>
      </c>
      <c r="C83" s="163">
        <v>1220</v>
      </c>
      <c r="D83" s="163">
        <v>1725</v>
      </c>
      <c r="E83" s="163">
        <v>5354</v>
      </c>
      <c r="F83" s="163">
        <v>5138</v>
      </c>
      <c r="G83" s="163">
        <v>5968</v>
      </c>
      <c r="H83" s="163">
        <v>4931</v>
      </c>
      <c r="I83" s="164">
        <f t="shared" si="11"/>
        <v>-0.17376005361930291</v>
      </c>
      <c r="J83" s="164">
        <f>H83/H81</f>
        <v>6.2333295410014283E-2</v>
      </c>
    </row>
    <row r="84" spans="2:10" x14ac:dyDescent="0.25">
      <c r="B84" s="162" t="s">
        <v>100</v>
      </c>
      <c r="C84" s="163">
        <v>6340</v>
      </c>
      <c r="D84" s="163">
        <v>1764</v>
      </c>
      <c r="E84" s="163">
        <v>16558</v>
      </c>
      <c r="F84" s="163">
        <v>19982</v>
      </c>
      <c r="G84" s="163">
        <v>19127</v>
      </c>
      <c r="H84" s="163">
        <v>19845</v>
      </c>
      <c r="I84" s="164">
        <f t="shared" si="11"/>
        <v>3.7538558059287963E-2</v>
      </c>
      <c r="J84" s="164">
        <f>H84/H81</f>
        <v>0.25086275550836207</v>
      </c>
    </row>
    <row r="85" spans="2:10" x14ac:dyDescent="0.25">
      <c r="B85" s="158" t="s">
        <v>107</v>
      </c>
      <c r="C85" s="159">
        <v>15728</v>
      </c>
      <c r="D85" s="159">
        <v>4662</v>
      </c>
      <c r="E85" s="159">
        <v>35274</v>
      </c>
      <c r="F85" s="159">
        <v>41310</v>
      </c>
      <c r="G85" s="159">
        <v>51183</v>
      </c>
      <c r="H85" s="159">
        <v>54331</v>
      </c>
      <c r="I85" s="160">
        <f t="shared" si="11"/>
        <v>6.1504796514467719E-2</v>
      </c>
      <c r="J85" s="160">
        <f>H85/H81</f>
        <v>0.68680394908162368</v>
      </c>
    </row>
    <row r="86" spans="2:10" x14ac:dyDescent="0.25">
      <c r="B86" s="162" t="s">
        <v>110</v>
      </c>
      <c r="C86" s="163">
        <v>2950</v>
      </c>
      <c r="D86" s="163">
        <v>274</v>
      </c>
      <c r="E86" s="163">
        <v>5912</v>
      </c>
      <c r="F86" s="163">
        <v>7695</v>
      </c>
      <c r="G86" s="163">
        <v>9705</v>
      </c>
      <c r="H86" s="163">
        <v>9430</v>
      </c>
      <c r="I86" s="164">
        <f t="shared" si="11"/>
        <v>-2.8335909325090114E-2</v>
      </c>
      <c r="J86" s="164">
        <f>H86/H81</f>
        <v>0.11920563287698939</v>
      </c>
    </row>
    <row r="87" spans="2:10" x14ac:dyDescent="0.25">
      <c r="B87" s="162" t="s">
        <v>113</v>
      </c>
      <c r="C87" s="163">
        <v>5816</v>
      </c>
      <c r="D87" s="163">
        <v>1017</v>
      </c>
      <c r="E87" s="163">
        <v>11732</v>
      </c>
      <c r="F87" s="163">
        <v>13300</v>
      </c>
      <c r="G87" s="163">
        <v>16585</v>
      </c>
      <c r="H87" s="163">
        <v>17078</v>
      </c>
      <c r="I87" s="164">
        <f t="shared" si="11"/>
        <v>2.9725655712993682E-2</v>
      </c>
      <c r="J87" s="164">
        <f>H87/H81</f>
        <v>0.21588481423894218</v>
      </c>
    </row>
    <row r="88" spans="2:10" x14ac:dyDescent="0.25">
      <c r="B88" s="162" t="s">
        <v>116</v>
      </c>
      <c r="C88" s="163">
        <v>794</v>
      </c>
      <c r="D88" s="163">
        <v>1289</v>
      </c>
      <c r="E88" s="163">
        <v>3335</v>
      </c>
      <c r="F88" s="163">
        <v>3835</v>
      </c>
      <c r="G88" s="163">
        <v>5266</v>
      </c>
      <c r="H88" s="163">
        <v>5421</v>
      </c>
      <c r="I88" s="164">
        <f t="shared" si="11"/>
        <v>2.9434105582985204E-2</v>
      </c>
      <c r="J88" s="164">
        <f>H88/H81</f>
        <v>6.8527437521331863E-2</v>
      </c>
    </row>
    <row r="89" spans="2:10" x14ac:dyDescent="0.25">
      <c r="B89" s="162" t="s">
        <v>123</v>
      </c>
      <c r="C89" s="163">
        <v>256</v>
      </c>
      <c r="D89" s="163">
        <v>63</v>
      </c>
      <c r="E89" s="163">
        <v>771</v>
      </c>
      <c r="F89" s="163">
        <v>855</v>
      </c>
      <c r="G89" s="163">
        <v>1050</v>
      </c>
      <c r="H89" s="163">
        <v>1283</v>
      </c>
      <c r="I89" s="164">
        <f t="shared" si="11"/>
        <v>0.22190476190476183</v>
      </c>
      <c r="J89" s="164">
        <f>H89/H81</f>
        <v>1.6218539446572363E-2</v>
      </c>
    </row>
    <row r="90" spans="2:10" x14ac:dyDescent="0.25">
      <c r="B90" s="162" t="s">
        <v>119</v>
      </c>
      <c r="C90" s="163">
        <v>255</v>
      </c>
      <c r="D90" s="163">
        <v>27</v>
      </c>
      <c r="E90" s="163">
        <v>493</v>
      </c>
      <c r="F90" s="163">
        <v>655</v>
      </c>
      <c r="G90" s="163">
        <v>624</v>
      </c>
      <c r="H90" s="163">
        <v>736</v>
      </c>
      <c r="I90" s="164">
        <f t="shared" si="11"/>
        <v>0.17948717948717952</v>
      </c>
      <c r="J90" s="164">
        <f>H90/H81</f>
        <v>9.303854273326001E-3</v>
      </c>
    </row>
    <row r="91" spans="2:10" x14ac:dyDescent="0.25">
      <c r="B91" s="162" t="s">
        <v>128</v>
      </c>
      <c r="C91" s="163">
        <v>571</v>
      </c>
      <c r="D91" s="163">
        <v>14</v>
      </c>
      <c r="E91" s="163">
        <v>943</v>
      </c>
      <c r="F91" s="163">
        <v>1196</v>
      </c>
      <c r="G91" s="163">
        <v>1166</v>
      </c>
      <c r="H91" s="163">
        <v>1384</v>
      </c>
      <c r="I91" s="164">
        <f t="shared" si="11"/>
        <v>0.18696397941680964</v>
      </c>
      <c r="J91" s="164">
        <f>H91/H81</f>
        <v>1.7495291187884763E-2</v>
      </c>
    </row>
    <row r="92" spans="2:10" x14ac:dyDescent="0.25">
      <c r="B92" s="162" t="s">
        <v>131</v>
      </c>
      <c r="C92" s="163">
        <v>708</v>
      </c>
      <c r="D92" s="163">
        <v>74</v>
      </c>
      <c r="E92" s="163">
        <v>795</v>
      </c>
      <c r="F92" s="163">
        <v>1579</v>
      </c>
      <c r="G92" s="163">
        <v>1711</v>
      </c>
      <c r="H92" s="163">
        <v>1235</v>
      </c>
      <c r="I92" s="164">
        <f t="shared" si="11"/>
        <v>-0.27819988310929278</v>
      </c>
      <c r="J92" s="164">
        <f>H92/H81</f>
        <v>1.5611766341790234E-2</v>
      </c>
    </row>
    <row r="93" spans="2:10" x14ac:dyDescent="0.25">
      <c r="B93" s="167" t="s">
        <v>145</v>
      </c>
      <c r="C93" s="168">
        <f t="shared" ref="C93:H93" si="12">C85-SUM(C86:C92)</f>
        <v>4378</v>
      </c>
      <c r="D93" s="168">
        <f t="shared" si="12"/>
        <v>1904</v>
      </c>
      <c r="E93" s="168">
        <f t="shared" si="12"/>
        <v>11293</v>
      </c>
      <c r="F93" s="168">
        <f t="shared" si="12"/>
        <v>12195</v>
      </c>
      <c r="G93" s="168">
        <f t="shared" si="12"/>
        <v>15076</v>
      </c>
      <c r="H93" s="168">
        <f t="shared" si="12"/>
        <v>17764</v>
      </c>
      <c r="I93" s="169">
        <f t="shared" si="11"/>
        <v>0.17829663040594323</v>
      </c>
      <c r="J93" s="169">
        <f>H93/H81</f>
        <v>0.22455661319478681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2198</v>
      </c>
      <c r="D95" s="175">
        <v>2288</v>
      </c>
      <c r="E95" s="175">
        <v>4740</v>
      </c>
      <c r="F95" s="175">
        <v>5659</v>
      </c>
      <c r="G95" s="175">
        <v>5168</v>
      </c>
      <c r="H95" s="175">
        <v>5342</v>
      </c>
      <c r="I95" s="176">
        <f t="shared" ref="I95:I107" si="13">IFERROR(H95/G95-1,"-")</f>
        <v>3.3668730650154854E-2</v>
      </c>
      <c r="J95" s="176">
        <f>H95/H95</f>
        <v>1</v>
      </c>
    </row>
    <row r="96" spans="2:10" x14ac:dyDescent="0.25">
      <c r="B96" s="158" t="s">
        <v>97</v>
      </c>
      <c r="C96" s="159">
        <v>1334</v>
      </c>
      <c r="D96" s="159">
        <v>1368</v>
      </c>
      <c r="E96" s="159">
        <v>2677</v>
      </c>
      <c r="F96" s="159">
        <v>3421</v>
      </c>
      <c r="G96" s="159">
        <v>2632</v>
      </c>
      <c r="H96" s="159">
        <v>2763</v>
      </c>
      <c r="I96" s="160">
        <f t="shared" si="13"/>
        <v>4.9772036474164061E-2</v>
      </c>
      <c r="J96" s="160">
        <f>H96/H95</f>
        <v>0.5172220142268813</v>
      </c>
    </row>
    <row r="97" spans="2:10" x14ac:dyDescent="0.25">
      <c r="B97" s="162" t="s">
        <v>103</v>
      </c>
      <c r="C97" s="163">
        <v>714</v>
      </c>
      <c r="D97" s="163">
        <v>868</v>
      </c>
      <c r="E97" s="163">
        <v>1378</v>
      </c>
      <c r="F97" s="163">
        <v>627</v>
      </c>
      <c r="G97" s="163">
        <v>749</v>
      </c>
      <c r="H97" s="163">
        <v>836</v>
      </c>
      <c r="I97" s="164">
        <f t="shared" si="13"/>
        <v>0.11615487316421902</v>
      </c>
      <c r="J97" s="164">
        <f>H97/H95</f>
        <v>0.15649569449644327</v>
      </c>
    </row>
    <row r="98" spans="2:10" x14ac:dyDescent="0.25">
      <c r="B98" s="162" t="s">
        <v>100</v>
      </c>
      <c r="C98" s="163">
        <v>620</v>
      </c>
      <c r="D98" s="163">
        <v>500</v>
      </c>
      <c r="E98" s="163">
        <v>1299</v>
      </c>
      <c r="F98" s="163">
        <v>2794</v>
      </c>
      <c r="G98" s="163">
        <v>1883</v>
      </c>
      <c r="H98" s="163">
        <v>1927</v>
      </c>
      <c r="I98" s="164">
        <f t="shared" si="13"/>
        <v>2.3366967604885769E-2</v>
      </c>
      <c r="J98" s="164">
        <f>H98/H95</f>
        <v>0.36072631973043806</v>
      </c>
    </row>
    <row r="99" spans="2:10" x14ac:dyDescent="0.25">
      <c r="B99" s="158" t="s">
        <v>107</v>
      </c>
      <c r="C99" s="159">
        <v>864</v>
      </c>
      <c r="D99" s="159">
        <v>920</v>
      </c>
      <c r="E99" s="159">
        <v>2063</v>
      </c>
      <c r="F99" s="159">
        <v>2238</v>
      </c>
      <c r="G99" s="159">
        <v>2536</v>
      </c>
      <c r="H99" s="159">
        <v>2579</v>
      </c>
      <c r="I99" s="160">
        <f t="shared" si="13"/>
        <v>1.6955835962145116E-2</v>
      </c>
      <c r="J99" s="160">
        <f>H99/H95</f>
        <v>0.4827779857731187</v>
      </c>
    </row>
    <row r="100" spans="2:10" x14ac:dyDescent="0.25">
      <c r="B100" s="162" t="s">
        <v>110</v>
      </c>
      <c r="C100" s="163">
        <v>112</v>
      </c>
      <c r="D100" s="163">
        <v>35</v>
      </c>
      <c r="E100" s="163">
        <v>308</v>
      </c>
      <c r="F100" s="163">
        <v>344</v>
      </c>
      <c r="G100" s="163">
        <v>445</v>
      </c>
      <c r="H100" s="163">
        <v>317</v>
      </c>
      <c r="I100" s="164">
        <f t="shared" si="13"/>
        <v>-0.28764044943820222</v>
      </c>
      <c r="J100" s="164">
        <f>H100/H95</f>
        <v>5.9341070760014977E-2</v>
      </c>
    </row>
    <row r="101" spans="2:10" x14ac:dyDescent="0.25">
      <c r="B101" s="162" t="s">
        <v>113</v>
      </c>
      <c r="C101" s="163">
        <v>186</v>
      </c>
      <c r="D101" s="163">
        <v>167</v>
      </c>
      <c r="E101" s="163">
        <v>431</v>
      </c>
      <c r="F101" s="163">
        <v>450</v>
      </c>
      <c r="G101" s="163">
        <v>565</v>
      </c>
      <c r="H101" s="163">
        <v>519</v>
      </c>
      <c r="I101" s="164">
        <f t="shared" si="13"/>
        <v>-8.1415929203539794E-2</v>
      </c>
      <c r="J101" s="164">
        <f>H101/H95</f>
        <v>9.7154623736428303E-2</v>
      </c>
    </row>
    <row r="102" spans="2:10" x14ac:dyDescent="0.25">
      <c r="B102" s="162" t="s">
        <v>116</v>
      </c>
      <c r="C102" s="163">
        <v>256</v>
      </c>
      <c r="D102" s="163">
        <v>451</v>
      </c>
      <c r="E102" s="163">
        <v>383</v>
      </c>
      <c r="F102" s="163">
        <v>468</v>
      </c>
      <c r="G102" s="163">
        <v>490</v>
      </c>
      <c r="H102" s="163">
        <v>507</v>
      </c>
      <c r="I102" s="164">
        <f t="shared" si="13"/>
        <v>3.469387755102038E-2</v>
      </c>
      <c r="J102" s="164">
        <f>H102/H95</f>
        <v>9.4908274054661179E-2</v>
      </c>
    </row>
    <row r="103" spans="2:10" x14ac:dyDescent="0.25">
      <c r="B103" s="162" t="s">
        <v>123</v>
      </c>
      <c r="C103" s="163">
        <v>23</v>
      </c>
      <c r="D103" s="163">
        <v>22</v>
      </c>
      <c r="E103" s="163">
        <v>156</v>
      </c>
      <c r="F103" s="163">
        <v>155</v>
      </c>
      <c r="G103" s="163">
        <v>158</v>
      </c>
      <c r="H103" s="163">
        <v>109</v>
      </c>
      <c r="I103" s="164">
        <f t="shared" si="13"/>
        <v>-0.310126582278481</v>
      </c>
      <c r="J103" s="164">
        <f>H103/H95</f>
        <v>2.0404342942718083E-2</v>
      </c>
    </row>
    <row r="104" spans="2:10" x14ac:dyDescent="0.25">
      <c r="B104" s="162" t="s">
        <v>119</v>
      </c>
      <c r="C104" s="163">
        <v>32</v>
      </c>
      <c r="D104" s="163">
        <v>12</v>
      </c>
      <c r="E104" s="163">
        <v>80</v>
      </c>
      <c r="F104" s="163">
        <v>71</v>
      </c>
      <c r="G104" s="163">
        <v>93</v>
      </c>
      <c r="H104" s="163">
        <v>112</v>
      </c>
      <c r="I104" s="164">
        <f t="shared" si="13"/>
        <v>0.20430107526881724</v>
      </c>
      <c r="J104" s="164">
        <f>H104/H95</f>
        <v>2.0965930363159864E-2</v>
      </c>
    </row>
    <row r="105" spans="2:10" x14ac:dyDescent="0.25">
      <c r="B105" s="162" t="s">
        <v>128</v>
      </c>
      <c r="C105" s="163">
        <v>8</v>
      </c>
      <c r="D105" s="163">
        <v>1</v>
      </c>
      <c r="E105" s="163">
        <v>44</v>
      </c>
      <c r="F105" s="163">
        <v>14</v>
      </c>
      <c r="G105" s="163">
        <v>13</v>
      </c>
      <c r="H105" s="163">
        <v>10</v>
      </c>
      <c r="I105" s="164">
        <f t="shared" si="13"/>
        <v>-0.23076923076923073</v>
      </c>
      <c r="J105" s="164">
        <f>H105/H95</f>
        <v>1.8719580681392737E-3</v>
      </c>
    </row>
    <row r="106" spans="2:10" x14ac:dyDescent="0.25">
      <c r="B106" s="162" t="s">
        <v>131</v>
      </c>
      <c r="C106" s="163">
        <v>5</v>
      </c>
      <c r="D106" s="163">
        <v>8</v>
      </c>
      <c r="E106" s="163">
        <v>22</v>
      </c>
      <c r="F106" s="163">
        <v>38</v>
      </c>
      <c r="G106" s="163">
        <v>35</v>
      </c>
      <c r="H106" s="163">
        <v>29</v>
      </c>
      <c r="I106" s="164">
        <f t="shared" si="13"/>
        <v>-0.17142857142857137</v>
      </c>
      <c r="J106" s="164">
        <f>H106/H95</f>
        <v>5.4286783976038935E-3</v>
      </c>
    </row>
    <row r="107" spans="2:10" x14ac:dyDescent="0.25">
      <c r="B107" s="167" t="s">
        <v>145</v>
      </c>
      <c r="C107" s="168">
        <f t="shared" ref="C107:H107" si="14">C99-SUM(C100:C106)</f>
        <v>242</v>
      </c>
      <c r="D107" s="168">
        <f t="shared" si="14"/>
        <v>224</v>
      </c>
      <c r="E107" s="168">
        <f t="shared" si="14"/>
        <v>639</v>
      </c>
      <c r="F107" s="168">
        <f t="shared" si="14"/>
        <v>698</v>
      </c>
      <c r="G107" s="168">
        <f t="shared" si="14"/>
        <v>737</v>
      </c>
      <c r="H107" s="168">
        <f t="shared" si="14"/>
        <v>976</v>
      </c>
      <c r="I107" s="169">
        <f t="shared" si="13"/>
        <v>0.32428765264586157</v>
      </c>
      <c r="J107" s="169">
        <f>H107/H95</f>
        <v>0.18270310745039312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5930</v>
      </c>
      <c r="D109" s="175">
        <v>3083</v>
      </c>
      <c r="E109" s="175">
        <v>19941</v>
      </c>
      <c r="F109" s="175">
        <v>21527</v>
      </c>
      <c r="G109" s="175">
        <v>21188</v>
      </c>
      <c r="H109" s="175">
        <v>20505</v>
      </c>
      <c r="I109" s="176">
        <f t="shared" ref="I109:I121" si="15">IFERROR(H109/G109-1,"-")</f>
        <v>-3.2235227487256934E-2</v>
      </c>
      <c r="J109" s="176">
        <f>H109/H109</f>
        <v>1</v>
      </c>
    </row>
    <row r="110" spans="2:10" x14ac:dyDescent="0.25">
      <c r="B110" s="158" t="s">
        <v>97</v>
      </c>
      <c r="C110" s="159">
        <v>996</v>
      </c>
      <c r="D110" s="159">
        <v>1896</v>
      </c>
      <c r="E110" s="159">
        <v>2841</v>
      </c>
      <c r="F110" s="159">
        <v>3676</v>
      </c>
      <c r="G110" s="159">
        <v>3382</v>
      </c>
      <c r="H110" s="159">
        <v>3102</v>
      </c>
      <c r="I110" s="160">
        <f t="shared" si="15"/>
        <v>-8.2791247782377342E-2</v>
      </c>
      <c r="J110" s="160">
        <f>H110/H109</f>
        <v>0.1512801755669349</v>
      </c>
    </row>
    <row r="111" spans="2:10" x14ac:dyDescent="0.25">
      <c r="B111" s="162" t="s">
        <v>103</v>
      </c>
      <c r="C111" s="163">
        <v>328</v>
      </c>
      <c r="D111" s="163">
        <v>1896</v>
      </c>
      <c r="E111" s="163">
        <v>1444</v>
      </c>
      <c r="F111" s="163">
        <v>1522</v>
      </c>
      <c r="G111" s="163">
        <v>858</v>
      </c>
      <c r="H111" s="163">
        <v>1049</v>
      </c>
      <c r="I111" s="164">
        <f t="shared" si="15"/>
        <v>0.22261072261072257</v>
      </c>
      <c r="J111" s="164">
        <f>H111/H109</f>
        <v>5.1158254084369664E-2</v>
      </c>
    </row>
    <row r="112" spans="2:10" x14ac:dyDescent="0.25">
      <c r="B112" s="162" t="s">
        <v>100</v>
      </c>
      <c r="C112" s="163">
        <v>668</v>
      </c>
      <c r="D112" s="163">
        <v>0</v>
      </c>
      <c r="E112" s="163">
        <v>1397</v>
      </c>
      <c r="F112" s="163">
        <v>2154</v>
      </c>
      <c r="G112" s="163">
        <v>2524</v>
      </c>
      <c r="H112" s="163">
        <v>2053</v>
      </c>
      <c r="I112" s="164">
        <f t="shared" si="15"/>
        <v>-0.18660855784469099</v>
      </c>
      <c r="J112" s="164">
        <f>H112/H109</f>
        <v>0.10012192148256523</v>
      </c>
    </row>
    <row r="113" spans="2:10" x14ac:dyDescent="0.25">
      <c r="B113" s="158" t="s">
        <v>107</v>
      </c>
      <c r="C113" s="159">
        <v>4934</v>
      </c>
      <c r="D113" s="159">
        <v>1187</v>
      </c>
      <c r="E113" s="159">
        <v>17100</v>
      </c>
      <c r="F113" s="159">
        <v>17851</v>
      </c>
      <c r="G113" s="159">
        <v>17806</v>
      </c>
      <c r="H113" s="159">
        <v>17403</v>
      </c>
      <c r="I113" s="160">
        <f t="shared" si="15"/>
        <v>-2.2632820397618825E-2</v>
      </c>
      <c r="J113" s="160">
        <f>H113/H109</f>
        <v>0.84871982443306515</v>
      </c>
    </row>
    <row r="114" spans="2:10" x14ac:dyDescent="0.25">
      <c r="B114" s="162" t="s">
        <v>110</v>
      </c>
      <c r="C114" s="163">
        <v>2539</v>
      </c>
      <c r="D114" s="163">
        <v>171</v>
      </c>
      <c r="E114" s="163">
        <v>8538</v>
      </c>
      <c r="F114" s="163">
        <v>11193</v>
      </c>
      <c r="G114" s="163">
        <v>10352</v>
      </c>
      <c r="H114" s="163">
        <v>9405</v>
      </c>
      <c r="I114" s="164">
        <f t="shared" si="15"/>
        <v>-9.1479907264296778E-2</v>
      </c>
      <c r="J114" s="164">
        <f>H114/H109</f>
        <v>0.45866861741038772</v>
      </c>
    </row>
    <row r="115" spans="2:10" x14ac:dyDescent="0.25">
      <c r="B115" s="162" t="s">
        <v>113</v>
      </c>
      <c r="C115" s="163">
        <v>482</v>
      </c>
      <c r="D115" s="163">
        <v>337</v>
      </c>
      <c r="E115" s="163">
        <v>1542</v>
      </c>
      <c r="F115" s="163">
        <v>991</v>
      </c>
      <c r="G115" s="163">
        <v>1079</v>
      </c>
      <c r="H115" s="163">
        <v>1207</v>
      </c>
      <c r="I115" s="164">
        <f t="shared" si="15"/>
        <v>0.11862835959221507</v>
      </c>
      <c r="J115" s="164">
        <f>H115/H109</f>
        <v>5.8863691782492074E-2</v>
      </c>
    </row>
    <row r="116" spans="2:10" x14ac:dyDescent="0.25">
      <c r="B116" s="162" t="s">
        <v>116</v>
      </c>
      <c r="C116" s="163">
        <v>341</v>
      </c>
      <c r="D116" s="163">
        <v>394</v>
      </c>
      <c r="E116" s="163">
        <v>1327</v>
      </c>
      <c r="F116" s="163">
        <v>1634</v>
      </c>
      <c r="G116" s="163">
        <v>802</v>
      </c>
      <c r="H116" s="163">
        <v>1332</v>
      </c>
      <c r="I116" s="164">
        <f t="shared" si="15"/>
        <v>0.6608478802992519</v>
      </c>
      <c r="J116" s="164">
        <f>H116/H109</f>
        <v>6.4959765910753475E-2</v>
      </c>
    </row>
    <row r="117" spans="2:10" x14ac:dyDescent="0.25">
      <c r="B117" s="162" t="s">
        <v>123</v>
      </c>
      <c r="C117" s="163">
        <v>111</v>
      </c>
      <c r="D117" s="163">
        <v>18</v>
      </c>
      <c r="E117" s="163">
        <v>743</v>
      </c>
      <c r="F117" s="163">
        <v>692</v>
      </c>
      <c r="G117" s="163">
        <v>527</v>
      </c>
      <c r="H117" s="163">
        <v>676</v>
      </c>
      <c r="I117" s="164">
        <f t="shared" si="15"/>
        <v>0.2827324478178368</v>
      </c>
      <c r="J117" s="164">
        <f>H117/H109</f>
        <v>3.2967568885637649E-2</v>
      </c>
    </row>
    <row r="118" spans="2:10" x14ac:dyDescent="0.25">
      <c r="B118" s="162" t="s">
        <v>119</v>
      </c>
      <c r="C118" s="163">
        <v>167</v>
      </c>
      <c r="D118" s="163">
        <v>32</v>
      </c>
      <c r="E118" s="163">
        <v>540</v>
      </c>
      <c r="F118" s="163">
        <v>372</v>
      </c>
      <c r="G118" s="163">
        <v>497</v>
      </c>
      <c r="H118" s="163">
        <v>581</v>
      </c>
      <c r="I118" s="164">
        <f t="shared" si="15"/>
        <v>0.16901408450704225</v>
      </c>
      <c r="J118" s="164">
        <f>H118/H109</f>
        <v>2.8334552548158986E-2</v>
      </c>
    </row>
    <row r="119" spans="2:10" x14ac:dyDescent="0.25">
      <c r="B119" s="162" t="s">
        <v>128</v>
      </c>
      <c r="C119" s="163">
        <v>90</v>
      </c>
      <c r="D119" s="163">
        <v>0</v>
      </c>
      <c r="E119" s="163">
        <v>132</v>
      </c>
      <c r="F119" s="163">
        <v>204</v>
      </c>
      <c r="G119" s="163">
        <v>254</v>
      </c>
      <c r="H119" s="163">
        <v>232</v>
      </c>
      <c r="I119" s="164">
        <f t="shared" si="15"/>
        <v>-8.6614173228346414E-2</v>
      </c>
      <c r="J119" s="164">
        <f>H119/H109</f>
        <v>1.1314313582053159E-2</v>
      </c>
    </row>
    <row r="120" spans="2:10" x14ac:dyDescent="0.25">
      <c r="B120" s="162" t="s">
        <v>131</v>
      </c>
      <c r="C120" s="163">
        <v>134</v>
      </c>
      <c r="D120" s="163">
        <v>0</v>
      </c>
      <c r="E120" s="163">
        <v>250</v>
      </c>
      <c r="F120" s="163">
        <v>80</v>
      </c>
      <c r="G120" s="163">
        <v>313</v>
      </c>
      <c r="H120" s="163">
        <v>173</v>
      </c>
      <c r="I120" s="164">
        <f t="shared" si="15"/>
        <v>-0.44728434504792336</v>
      </c>
      <c r="J120" s="164">
        <f>H120/H109</f>
        <v>8.4369665935137769E-3</v>
      </c>
    </row>
    <row r="121" spans="2:10" x14ac:dyDescent="0.25">
      <c r="B121" s="167" t="s">
        <v>145</v>
      </c>
      <c r="C121" s="168">
        <f t="shared" ref="C121:H121" si="16">C113-SUM(C114:C120)</f>
        <v>1070</v>
      </c>
      <c r="D121" s="168">
        <f t="shared" si="16"/>
        <v>235</v>
      </c>
      <c r="E121" s="168">
        <f t="shared" si="16"/>
        <v>4028</v>
      </c>
      <c r="F121" s="168">
        <f t="shared" si="16"/>
        <v>2685</v>
      </c>
      <c r="G121" s="168">
        <f t="shared" si="16"/>
        <v>3982</v>
      </c>
      <c r="H121" s="168">
        <f t="shared" si="16"/>
        <v>3797</v>
      </c>
      <c r="I121" s="169">
        <f t="shared" si="15"/>
        <v>-4.6459065796082388E-2</v>
      </c>
      <c r="J121" s="169">
        <f>H121/H109</f>
        <v>0.18517434772006827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8936</v>
      </c>
      <c r="D123" s="175">
        <v>10312</v>
      </c>
      <c r="E123" s="175">
        <v>20054</v>
      </c>
      <c r="F123" s="175">
        <v>25174</v>
      </c>
      <c r="G123" s="175">
        <v>22971</v>
      </c>
      <c r="H123" s="175">
        <v>26883</v>
      </c>
      <c r="I123" s="176">
        <f t="shared" ref="I123:I135" si="17">IFERROR(H123/G123-1,"-")</f>
        <v>0.17030168473292417</v>
      </c>
      <c r="J123" s="176">
        <f>H123/H123</f>
        <v>1</v>
      </c>
    </row>
    <row r="124" spans="2:10" x14ac:dyDescent="0.25">
      <c r="B124" s="158" t="s">
        <v>97</v>
      </c>
      <c r="C124" s="159">
        <v>4939</v>
      </c>
      <c r="D124" s="159">
        <v>6171</v>
      </c>
      <c r="E124" s="159">
        <v>11575</v>
      </c>
      <c r="F124" s="159">
        <v>15380</v>
      </c>
      <c r="G124" s="159">
        <v>12803</v>
      </c>
      <c r="H124" s="159">
        <v>15642</v>
      </c>
      <c r="I124" s="160">
        <f t="shared" si="17"/>
        <v>0.22174490353823328</v>
      </c>
      <c r="J124" s="160">
        <f>H124/H123</f>
        <v>0.58185470371610315</v>
      </c>
    </row>
    <row r="125" spans="2:10" x14ac:dyDescent="0.25">
      <c r="B125" s="162" t="s">
        <v>103</v>
      </c>
      <c r="C125" s="163">
        <v>2412</v>
      </c>
      <c r="D125" s="163">
        <v>3474</v>
      </c>
      <c r="E125" s="163">
        <v>5247</v>
      </c>
      <c r="F125" s="163">
        <v>6582</v>
      </c>
      <c r="G125" s="163">
        <v>5942</v>
      </c>
      <c r="H125" s="163">
        <v>7976</v>
      </c>
      <c r="I125" s="164">
        <f t="shared" si="17"/>
        <v>0.34230898687310662</v>
      </c>
      <c r="J125" s="164">
        <f>H125/H123</f>
        <v>0.29669307740951528</v>
      </c>
    </row>
    <row r="126" spans="2:10" x14ac:dyDescent="0.25">
      <c r="B126" s="162" t="s">
        <v>100</v>
      </c>
      <c r="C126" s="163">
        <v>2527</v>
      </c>
      <c r="D126" s="163">
        <v>2697</v>
      </c>
      <c r="E126" s="163">
        <v>6328</v>
      </c>
      <c r="F126" s="163">
        <v>8798</v>
      </c>
      <c r="G126" s="163">
        <v>6861</v>
      </c>
      <c r="H126" s="163">
        <v>7666</v>
      </c>
      <c r="I126" s="164">
        <f t="shared" si="17"/>
        <v>0.11732983530097663</v>
      </c>
      <c r="J126" s="164">
        <f>H126/H123</f>
        <v>0.28516162630658781</v>
      </c>
    </row>
    <row r="127" spans="2:10" x14ac:dyDescent="0.25">
      <c r="B127" s="158" t="s">
        <v>107</v>
      </c>
      <c r="C127" s="159">
        <v>3997</v>
      </c>
      <c r="D127" s="159">
        <v>4141</v>
      </c>
      <c r="E127" s="159">
        <v>8479</v>
      </c>
      <c r="F127" s="159">
        <v>9794</v>
      </c>
      <c r="G127" s="159">
        <v>10168</v>
      </c>
      <c r="H127" s="159">
        <v>11241</v>
      </c>
      <c r="I127" s="160">
        <f t="shared" si="17"/>
        <v>0.10552714398111718</v>
      </c>
      <c r="J127" s="160">
        <f>H127/H123</f>
        <v>0.41814529628389691</v>
      </c>
    </row>
    <row r="128" spans="2:10" x14ac:dyDescent="0.25">
      <c r="B128" s="162" t="s">
        <v>110</v>
      </c>
      <c r="C128" s="163">
        <v>370</v>
      </c>
      <c r="D128" s="163">
        <v>143</v>
      </c>
      <c r="E128" s="163">
        <v>816</v>
      </c>
      <c r="F128" s="163">
        <v>1157</v>
      </c>
      <c r="G128" s="163">
        <v>1094</v>
      </c>
      <c r="H128" s="163">
        <v>1052</v>
      </c>
      <c r="I128" s="164">
        <f t="shared" si="17"/>
        <v>-3.8391224862888484E-2</v>
      </c>
      <c r="J128" s="164">
        <f>H128/H123</f>
        <v>3.9132537291224935E-2</v>
      </c>
    </row>
    <row r="129" spans="2:10" x14ac:dyDescent="0.25">
      <c r="B129" s="162" t="s">
        <v>113</v>
      </c>
      <c r="C129" s="163">
        <v>472</v>
      </c>
      <c r="D129" s="163">
        <v>488</v>
      </c>
      <c r="E129" s="163">
        <v>1100</v>
      </c>
      <c r="F129" s="163">
        <v>1761</v>
      </c>
      <c r="G129" s="163">
        <v>1731</v>
      </c>
      <c r="H129" s="163">
        <v>2042</v>
      </c>
      <c r="I129" s="164">
        <f t="shared" si="17"/>
        <v>0.1796649335644136</v>
      </c>
      <c r="J129" s="164">
        <f>H129/H123</f>
        <v>7.5958784361864373E-2</v>
      </c>
    </row>
    <row r="130" spans="2:10" x14ac:dyDescent="0.25">
      <c r="B130" s="162" t="s">
        <v>116</v>
      </c>
      <c r="C130" s="163">
        <v>389</v>
      </c>
      <c r="D130" s="163">
        <v>544</v>
      </c>
      <c r="E130" s="163">
        <v>918</v>
      </c>
      <c r="F130" s="163">
        <v>952</v>
      </c>
      <c r="G130" s="163">
        <v>929</v>
      </c>
      <c r="H130" s="163">
        <v>747</v>
      </c>
      <c r="I130" s="164">
        <f t="shared" si="17"/>
        <v>-0.1959095801937567</v>
      </c>
      <c r="J130" s="164">
        <f>H130/H123</f>
        <v>2.778707733511885E-2</v>
      </c>
    </row>
    <row r="131" spans="2:10" x14ac:dyDescent="0.25">
      <c r="B131" s="162" t="s">
        <v>123</v>
      </c>
      <c r="C131" s="163">
        <v>81</v>
      </c>
      <c r="D131" s="163">
        <v>46</v>
      </c>
      <c r="E131" s="163">
        <v>212</v>
      </c>
      <c r="F131" s="163">
        <v>247</v>
      </c>
      <c r="G131" s="163">
        <v>210</v>
      </c>
      <c r="H131" s="163">
        <v>251</v>
      </c>
      <c r="I131" s="164">
        <f t="shared" si="17"/>
        <v>0.19523809523809521</v>
      </c>
      <c r="J131" s="164">
        <f>H131/H123</f>
        <v>9.3367555704348473E-3</v>
      </c>
    </row>
    <row r="132" spans="2:10" x14ac:dyDescent="0.25">
      <c r="B132" s="162" t="s">
        <v>119</v>
      </c>
      <c r="C132" s="163">
        <v>85</v>
      </c>
      <c r="D132" s="163">
        <v>32</v>
      </c>
      <c r="E132" s="163">
        <v>197</v>
      </c>
      <c r="F132" s="163">
        <v>206</v>
      </c>
      <c r="G132" s="163">
        <v>181</v>
      </c>
      <c r="H132" s="163">
        <v>183</v>
      </c>
      <c r="I132" s="164">
        <f t="shared" si="17"/>
        <v>1.1049723756906049E-2</v>
      </c>
      <c r="J132" s="164">
        <f>H132/H123</f>
        <v>6.8072759736636538E-3</v>
      </c>
    </row>
    <row r="133" spans="2:10" x14ac:dyDescent="0.25">
      <c r="B133" s="162" t="s">
        <v>128</v>
      </c>
      <c r="C133" s="163">
        <v>115</v>
      </c>
      <c r="D133" s="163">
        <v>4</v>
      </c>
      <c r="E133" s="163">
        <v>124</v>
      </c>
      <c r="F133" s="163">
        <v>264</v>
      </c>
      <c r="G133" s="163">
        <v>198</v>
      </c>
      <c r="H133" s="163">
        <v>146</v>
      </c>
      <c r="I133" s="164">
        <f t="shared" si="17"/>
        <v>-0.26262626262626265</v>
      </c>
      <c r="J133" s="164">
        <f>H133/H123</f>
        <v>5.4309414871852096E-3</v>
      </c>
    </row>
    <row r="134" spans="2:10" x14ac:dyDescent="0.25">
      <c r="B134" s="162" t="s">
        <v>131</v>
      </c>
      <c r="C134" s="163">
        <v>176</v>
      </c>
      <c r="D134" s="163">
        <v>24</v>
      </c>
      <c r="E134" s="163">
        <v>204</v>
      </c>
      <c r="F134" s="163">
        <v>321</v>
      </c>
      <c r="G134" s="163">
        <v>324</v>
      </c>
      <c r="H134" s="163">
        <v>322</v>
      </c>
      <c r="I134" s="164">
        <f t="shared" si="17"/>
        <v>-6.1728395061728669E-3</v>
      </c>
      <c r="J134" s="164">
        <f>H134/H123</f>
        <v>1.1977829855298888E-2</v>
      </c>
    </row>
    <row r="135" spans="2:10" x14ac:dyDescent="0.25">
      <c r="B135" s="167" t="s">
        <v>145</v>
      </c>
      <c r="C135" s="168">
        <f t="shared" ref="C135:H135" si="18">C127-SUM(C128:C134)</f>
        <v>2309</v>
      </c>
      <c r="D135" s="168">
        <f t="shared" si="18"/>
        <v>2860</v>
      </c>
      <c r="E135" s="168">
        <f t="shared" si="18"/>
        <v>4908</v>
      </c>
      <c r="F135" s="168">
        <f t="shared" si="18"/>
        <v>4886</v>
      </c>
      <c r="G135" s="168">
        <f t="shared" si="18"/>
        <v>5501</v>
      </c>
      <c r="H135" s="168">
        <f t="shared" si="18"/>
        <v>6498</v>
      </c>
      <c r="I135" s="169">
        <f t="shared" si="17"/>
        <v>0.18123977458643892</v>
      </c>
      <c r="J135" s="169">
        <f>H135/H123</f>
        <v>0.24171409440910613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8865</v>
      </c>
      <c r="D137" s="175">
        <v>5413</v>
      </c>
      <c r="E137" s="175">
        <v>22231</v>
      </c>
      <c r="F137" s="175">
        <v>21689</v>
      </c>
      <c r="G137" s="175">
        <v>27356</v>
      </c>
      <c r="H137" s="175">
        <v>24054</v>
      </c>
      <c r="I137" s="176">
        <f t="shared" ref="I137:I149" si="19">IFERROR(H137/G137-1,"-")</f>
        <v>-0.12070478140078955</v>
      </c>
      <c r="J137" s="176">
        <f>H137/H137</f>
        <v>1</v>
      </c>
    </row>
    <row r="138" spans="2:10" x14ac:dyDescent="0.25">
      <c r="B138" s="158" t="s">
        <v>97</v>
      </c>
      <c r="C138" s="159">
        <v>486</v>
      </c>
      <c r="D138" s="159">
        <v>3098</v>
      </c>
      <c r="E138" s="159">
        <v>1477</v>
      </c>
      <c r="F138" s="159">
        <v>1783</v>
      </c>
      <c r="G138" s="159">
        <v>2340</v>
      </c>
      <c r="H138" s="159">
        <v>929</v>
      </c>
      <c r="I138" s="160">
        <f t="shared" si="19"/>
        <v>-0.60299145299145307</v>
      </c>
      <c r="J138" s="160">
        <f>H138/H137</f>
        <v>3.8621435104348546E-2</v>
      </c>
    </row>
    <row r="139" spans="2:10" x14ac:dyDescent="0.25">
      <c r="B139" s="162" t="s">
        <v>103</v>
      </c>
      <c r="C139" s="163">
        <v>351</v>
      </c>
      <c r="D139" s="163">
        <v>2721</v>
      </c>
      <c r="E139" s="163">
        <v>936</v>
      </c>
      <c r="F139" s="163">
        <v>1036</v>
      </c>
      <c r="G139" s="163">
        <v>1527</v>
      </c>
      <c r="H139" s="163">
        <v>325</v>
      </c>
      <c r="I139" s="164">
        <f t="shared" si="19"/>
        <v>-0.78716437459070066</v>
      </c>
      <c r="J139" s="164">
        <f>H139/H137</f>
        <v>1.3511266317452399E-2</v>
      </c>
    </row>
    <row r="140" spans="2:10" x14ac:dyDescent="0.25">
      <c r="B140" s="162" t="s">
        <v>100</v>
      </c>
      <c r="C140" s="163">
        <v>135</v>
      </c>
      <c r="D140" s="163">
        <v>377</v>
      </c>
      <c r="E140" s="163">
        <v>541</v>
      </c>
      <c r="F140" s="163">
        <v>747</v>
      </c>
      <c r="G140" s="163">
        <v>813</v>
      </c>
      <c r="H140" s="163">
        <v>604</v>
      </c>
      <c r="I140" s="164">
        <f t="shared" si="19"/>
        <v>-0.25707257072570722</v>
      </c>
      <c r="J140" s="164">
        <f>H140/H137</f>
        <v>2.5110168786896151E-2</v>
      </c>
    </row>
    <row r="141" spans="2:10" x14ac:dyDescent="0.25">
      <c r="B141" s="158" t="s">
        <v>107</v>
      </c>
      <c r="C141" s="159">
        <v>8379</v>
      </c>
      <c r="D141" s="159">
        <v>2315</v>
      </c>
      <c r="E141" s="159">
        <v>20754</v>
      </c>
      <c r="F141" s="159">
        <v>19906</v>
      </c>
      <c r="G141" s="159">
        <v>25016</v>
      </c>
      <c r="H141" s="159">
        <v>23125</v>
      </c>
      <c r="I141" s="160">
        <f t="shared" si="19"/>
        <v>-7.559162136232811E-2</v>
      </c>
      <c r="J141" s="160">
        <f>H141/H137</f>
        <v>0.96137856489565143</v>
      </c>
    </row>
    <row r="142" spans="2:10" x14ac:dyDescent="0.25">
      <c r="B142" s="162" t="s">
        <v>110</v>
      </c>
      <c r="C142" s="163">
        <v>4215</v>
      </c>
      <c r="D142" s="163">
        <v>65</v>
      </c>
      <c r="E142" s="163">
        <v>8841</v>
      </c>
      <c r="F142" s="163">
        <v>7226</v>
      </c>
      <c r="G142" s="163">
        <v>9445</v>
      </c>
      <c r="H142" s="163">
        <v>9153</v>
      </c>
      <c r="I142" s="164">
        <f t="shared" si="19"/>
        <v>-3.0915828480677643E-2</v>
      </c>
      <c r="J142" s="164">
        <f>H142/H137</f>
        <v>0.3805188326265902</v>
      </c>
    </row>
    <row r="143" spans="2:10" x14ac:dyDescent="0.25">
      <c r="B143" s="162" t="s">
        <v>113</v>
      </c>
      <c r="C143" s="163">
        <v>620</v>
      </c>
      <c r="D143" s="163">
        <v>316</v>
      </c>
      <c r="E143" s="163">
        <v>1553</v>
      </c>
      <c r="F143" s="163">
        <v>2140</v>
      </c>
      <c r="G143" s="163">
        <v>3428</v>
      </c>
      <c r="H143" s="163">
        <v>2359</v>
      </c>
      <c r="I143" s="164">
        <f t="shared" si="19"/>
        <v>-0.31184364060676784</v>
      </c>
      <c r="J143" s="164">
        <f>H143/H137</f>
        <v>9.807100690113911E-2</v>
      </c>
    </row>
    <row r="144" spans="2:10" x14ac:dyDescent="0.25">
      <c r="B144" s="162" t="s">
        <v>116</v>
      </c>
      <c r="C144" s="163">
        <v>592</v>
      </c>
      <c r="D144" s="163">
        <v>728</v>
      </c>
      <c r="E144" s="163">
        <v>2196</v>
      </c>
      <c r="F144" s="163">
        <v>1764</v>
      </c>
      <c r="G144" s="163">
        <v>2459</v>
      </c>
      <c r="H144" s="163">
        <v>2000</v>
      </c>
      <c r="I144" s="164">
        <f t="shared" si="19"/>
        <v>-0.18666124440829601</v>
      </c>
      <c r="J144" s="164">
        <f>H144/H137</f>
        <v>8.3146254261245528E-2</v>
      </c>
    </row>
    <row r="145" spans="2:10" x14ac:dyDescent="0.25">
      <c r="B145" s="162" t="s">
        <v>123</v>
      </c>
      <c r="C145" s="163">
        <v>154</v>
      </c>
      <c r="D145" s="163">
        <v>18</v>
      </c>
      <c r="E145" s="163">
        <v>561</v>
      </c>
      <c r="F145" s="163">
        <v>636</v>
      </c>
      <c r="G145" s="163">
        <v>493</v>
      </c>
      <c r="H145" s="163">
        <v>547</v>
      </c>
      <c r="I145" s="164">
        <f t="shared" si="19"/>
        <v>0.1095334685598377</v>
      </c>
      <c r="J145" s="164">
        <f>H145/H137</f>
        <v>2.2740500540450653E-2</v>
      </c>
    </row>
    <row r="146" spans="2:10" x14ac:dyDescent="0.25">
      <c r="B146" s="162" t="s">
        <v>119</v>
      </c>
      <c r="C146" s="163">
        <v>227</v>
      </c>
      <c r="D146" s="163">
        <v>20</v>
      </c>
      <c r="E146" s="163">
        <v>354</v>
      </c>
      <c r="F146" s="163">
        <v>318</v>
      </c>
      <c r="G146" s="163">
        <v>592</v>
      </c>
      <c r="H146" s="163">
        <v>381</v>
      </c>
      <c r="I146" s="164">
        <f t="shared" si="19"/>
        <v>-0.35641891891891897</v>
      </c>
      <c r="J146" s="164">
        <f>H146/H137</f>
        <v>1.5839361436767275E-2</v>
      </c>
    </row>
    <row r="147" spans="2:10" x14ac:dyDescent="0.25">
      <c r="B147" s="162" t="s">
        <v>128</v>
      </c>
      <c r="C147" s="163">
        <v>282</v>
      </c>
      <c r="D147" s="163">
        <v>3</v>
      </c>
      <c r="E147" s="163">
        <v>515</v>
      </c>
      <c r="F147" s="163">
        <v>457</v>
      </c>
      <c r="G147" s="163">
        <v>499</v>
      </c>
      <c r="H147" s="163">
        <v>650</v>
      </c>
      <c r="I147" s="164">
        <f t="shared" si="19"/>
        <v>0.30260521042084165</v>
      </c>
      <c r="J147" s="164">
        <f>H147/H137</f>
        <v>2.7022532634904797E-2</v>
      </c>
    </row>
    <row r="148" spans="2:10" x14ac:dyDescent="0.25">
      <c r="B148" s="162" t="s">
        <v>131</v>
      </c>
      <c r="C148" s="163">
        <v>454</v>
      </c>
      <c r="D148" s="163">
        <v>15</v>
      </c>
      <c r="E148" s="163">
        <v>261</v>
      </c>
      <c r="F148" s="163">
        <v>280</v>
      </c>
      <c r="G148" s="163">
        <v>446</v>
      </c>
      <c r="H148" s="163">
        <v>331</v>
      </c>
      <c r="I148" s="164">
        <f t="shared" si="19"/>
        <v>-0.25784753363228696</v>
      </c>
      <c r="J148" s="164">
        <f>H148/H137</f>
        <v>1.3760705080236135E-2</v>
      </c>
    </row>
    <row r="149" spans="2:10" x14ac:dyDescent="0.25">
      <c r="B149" s="167" t="s">
        <v>145</v>
      </c>
      <c r="C149" s="168">
        <f t="shared" ref="C149:H149" si="20">C141-SUM(C142:C148)</f>
        <v>1835</v>
      </c>
      <c r="D149" s="168">
        <f t="shared" si="20"/>
        <v>1150</v>
      </c>
      <c r="E149" s="168">
        <f t="shared" si="20"/>
        <v>6473</v>
      </c>
      <c r="F149" s="168">
        <f t="shared" si="20"/>
        <v>7085</v>
      </c>
      <c r="G149" s="168">
        <f t="shared" si="20"/>
        <v>7654</v>
      </c>
      <c r="H149" s="168">
        <f t="shared" si="20"/>
        <v>7704</v>
      </c>
      <c r="I149" s="169">
        <f t="shared" si="19"/>
        <v>6.532532009406955E-3</v>
      </c>
      <c r="J149" s="169">
        <f>H149/H137</f>
        <v>0.32027937141431778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4078</v>
      </c>
      <c r="D151" s="175">
        <v>3239</v>
      </c>
      <c r="E151" s="175">
        <v>10133</v>
      </c>
      <c r="F151" s="175">
        <v>10492</v>
      </c>
      <c r="G151" s="175">
        <v>11534</v>
      </c>
      <c r="H151" s="175">
        <v>11055</v>
      </c>
      <c r="I151" s="176">
        <f t="shared" ref="I151:I163" si="21">IFERROR(H151/G151-1,"-")</f>
        <v>-4.152939136466105E-2</v>
      </c>
      <c r="J151" s="176">
        <f>H151/H151</f>
        <v>1</v>
      </c>
    </row>
    <row r="152" spans="2:10" x14ac:dyDescent="0.25">
      <c r="B152" s="158" t="s">
        <v>97</v>
      </c>
      <c r="C152" s="159">
        <v>1547</v>
      </c>
      <c r="D152" s="159">
        <v>2092</v>
      </c>
      <c r="E152" s="159">
        <v>4949</v>
      </c>
      <c r="F152" s="159">
        <v>4502</v>
      </c>
      <c r="G152" s="159">
        <v>4215</v>
      </c>
      <c r="H152" s="159">
        <v>3746</v>
      </c>
      <c r="I152" s="160">
        <f t="shared" si="21"/>
        <v>-0.11126927639383155</v>
      </c>
      <c r="J152" s="160">
        <f>H152/H151</f>
        <v>0.33885119855269108</v>
      </c>
    </row>
    <row r="153" spans="2:10" x14ac:dyDescent="0.25">
      <c r="B153" s="162" t="s">
        <v>103</v>
      </c>
      <c r="C153" s="163">
        <v>982</v>
      </c>
      <c r="D153" s="163">
        <v>1908</v>
      </c>
      <c r="E153" s="163">
        <v>3312</v>
      </c>
      <c r="F153" s="163">
        <v>2825</v>
      </c>
      <c r="G153" s="163">
        <v>3020</v>
      </c>
      <c r="H153" s="163">
        <v>2510</v>
      </c>
      <c r="I153" s="164">
        <f t="shared" si="21"/>
        <v>-0.16887417218543044</v>
      </c>
      <c r="J153" s="164">
        <f>H153/H151</f>
        <v>0.22704658525554047</v>
      </c>
    </row>
    <row r="154" spans="2:10" x14ac:dyDescent="0.25">
      <c r="B154" s="162" t="s">
        <v>100</v>
      </c>
      <c r="C154" s="163">
        <v>565</v>
      </c>
      <c r="D154" s="163">
        <v>184</v>
      </c>
      <c r="E154" s="163">
        <v>1637</v>
      </c>
      <c r="F154" s="163">
        <v>1677</v>
      </c>
      <c r="G154" s="163">
        <v>1195</v>
      </c>
      <c r="H154" s="163">
        <v>1236</v>
      </c>
      <c r="I154" s="164">
        <f t="shared" si="21"/>
        <v>3.4309623430962333E-2</v>
      </c>
      <c r="J154" s="164">
        <f>H154/H151</f>
        <v>0.11180461329715061</v>
      </c>
    </row>
    <row r="155" spans="2:10" x14ac:dyDescent="0.25">
      <c r="B155" s="158" t="s">
        <v>107</v>
      </c>
      <c r="C155" s="159">
        <v>2531</v>
      </c>
      <c r="D155" s="159">
        <v>1147</v>
      </c>
      <c r="E155" s="159">
        <v>5184</v>
      </c>
      <c r="F155" s="159">
        <v>5990</v>
      </c>
      <c r="G155" s="159">
        <v>7319</v>
      </c>
      <c r="H155" s="159">
        <v>7309</v>
      </c>
      <c r="I155" s="160">
        <f t="shared" si="21"/>
        <v>-1.3663068725235927E-3</v>
      </c>
      <c r="J155" s="160">
        <f>H155/H151</f>
        <v>0.66114880144730892</v>
      </c>
    </row>
    <row r="156" spans="2:10" x14ac:dyDescent="0.25">
      <c r="B156" s="162" t="s">
        <v>110</v>
      </c>
      <c r="C156" s="163">
        <v>772</v>
      </c>
      <c r="D156" s="163">
        <v>33</v>
      </c>
      <c r="E156" s="163">
        <v>1958</v>
      </c>
      <c r="F156" s="163">
        <v>2013</v>
      </c>
      <c r="G156" s="163">
        <v>2165</v>
      </c>
      <c r="H156" s="163">
        <v>1902</v>
      </c>
      <c r="I156" s="164">
        <f t="shared" si="21"/>
        <v>-0.12147806004618933</v>
      </c>
      <c r="J156" s="164">
        <f>H156/H151</f>
        <v>0.17204884667571235</v>
      </c>
    </row>
    <row r="157" spans="2:10" x14ac:dyDescent="0.25">
      <c r="B157" s="162" t="s">
        <v>113</v>
      </c>
      <c r="C157" s="163">
        <v>819</v>
      </c>
      <c r="D157" s="163">
        <v>269</v>
      </c>
      <c r="E157" s="163">
        <v>1270</v>
      </c>
      <c r="F157" s="163">
        <v>1265</v>
      </c>
      <c r="G157" s="163">
        <v>1643</v>
      </c>
      <c r="H157" s="163">
        <v>1563</v>
      </c>
      <c r="I157" s="164">
        <f t="shared" si="21"/>
        <v>-4.8691418137553288E-2</v>
      </c>
      <c r="J157" s="164">
        <f>H157/H151</f>
        <v>0.14138398914518319</v>
      </c>
    </row>
    <row r="158" spans="2:10" x14ac:dyDescent="0.25">
      <c r="B158" s="162" t="s">
        <v>116</v>
      </c>
      <c r="C158" s="163">
        <v>222</v>
      </c>
      <c r="D158" s="163">
        <v>379</v>
      </c>
      <c r="E158" s="163">
        <v>590</v>
      </c>
      <c r="F158" s="163">
        <v>789</v>
      </c>
      <c r="G158" s="163">
        <v>991</v>
      </c>
      <c r="H158" s="163">
        <v>1477</v>
      </c>
      <c r="I158" s="164">
        <f t="shared" si="21"/>
        <v>0.49041372351160439</v>
      </c>
      <c r="J158" s="164">
        <f>H158/H151</f>
        <v>0.1336047037539575</v>
      </c>
    </row>
    <row r="159" spans="2:10" x14ac:dyDescent="0.25">
      <c r="B159" s="162" t="s">
        <v>123</v>
      </c>
      <c r="C159" s="163">
        <v>118</v>
      </c>
      <c r="D159" s="163">
        <v>27</v>
      </c>
      <c r="E159" s="163">
        <v>131</v>
      </c>
      <c r="F159" s="163">
        <v>215</v>
      </c>
      <c r="G159" s="163">
        <v>251</v>
      </c>
      <c r="H159" s="163">
        <v>303</v>
      </c>
      <c r="I159" s="164">
        <f t="shared" si="21"/>
        <v>0.20717131474103589</v>
      </c>
      <c r="J159" s="164">
        <f>H159/H151</f>
        <v>2.7408412483039348E-2</v>
      </c>
    </row>
    <row r="160" spans="2:10" x14ac:dyDescent="0.25">
      <c r="B160" s="162" t="s">
        <v>119</v>
      </c>
      <c r="C160" s="163">
        <v>98</v>
      </c>
      <c r="D160" s="163">
        <v>37</v>
      </c>
      <c r="E160" s="163">
        <v>167</v>
      </c>
      <c r="F160" s="163">
        <v>223</v>
      </c>
      <c r="G160" s="163">
        <v>286</v>
      </c>
      <c r="H160" s="163">
        <v>177</v>
      </c>
      <c r="I160" s="164">
        <f t="shared" si="21"/>
        <v>-0.38111888111888115</v>
      </c>
      <c r="J160" s="164">
        <f>H160/H151</f>
        <v>1.6010854816824967E-2</v>
      </c>
    </row>
    <row r="161" spans="2:10" x14ac:dyDescent="0.25">
      <c r="B161" s="162" t="s">
        <v>128</v>
      </c>
      <c r="C161" s="163">
        <v>49</v>
      </c>
      <c r="D161" s="163">
        <v>6</v>
      </c>
      <c r="E161" s="163">
        <v>48</v>
      </c>
      <c r="F161" s="163">
        <v>107</v>
      </c>
      <c r="G161" s="163">
        <v>59</v>
      </c>
      <c r="H161" s="163">
        <v>63</v>
      </c>
      <c r="I161" s="164">
        <f t="shared" si="21"/>
        <v>6.7796610169491567E-2</v>
      </c>
      <c r="J161" s="164">
        <f>H161/H151</f>
        <v>5.6987788331071916E-3</v>
      </c>
    </row>
    <row r="162" spans="2:10" x14ac:dyDescent="0.25">
      <c r="B162" s="162" t="s">
        <v>131</v>
      </c>
      <c r="C162" s="163">
        <v>83</v>
      </c>
      <c r="D162" s="163">
        <v>8</v>
      </c>
      <c r="E162" s="163">
        <v>129</v>
      </c>
      <c r="F162" s="163">
        <v>144</v>
      </c>
      <c r="G162" s="163">
        <v>168</v>
      </c>
      <c r="H162" s="163">
        <v>119</v>
      </c>
      <c r="I162" s="164">
        <f t="shared" si="21"/>
        <v>-0.29166666666666663</v>
      </c>
      <c r="J162" s="164">
        <f>H162/H151</f>
        <v>1.0764360018091361E-2</v>
      </c>
    </row>
    <row r="163" spans="2:10" x14ac:dyDescent="0.25">
      <c r="B163" s="167" t="s">
        <v>145</v>
      </c>
      <c r="C163" s="168">
        <f t="shared" ref="C163:H163" si="22">C155-SUM(C156:C162)</f>
        <v>370</v>
      </c>
      <c r="D163" s="168">
        <f t="shared" si="22"/>
        <v>388</v>
      </c>
      <c r="E163" s="168">
        <f t="shared" si="22"/>
        <v>891</v>
      </c>
      <c r="F163" s="168">
        <f t="shared" si="22"/>
        <v>1234</v>
      </c>
      <c r="G163" s="168">
        <f t="shared" si="22"/>
        <v>1756</v>
      </c>
      <c r="H163" s="168">
        <f t="shared" si="22"/>
        <v>1705</v>
      </c>
      <c r="I163" s="169">
        <f t="shared" si="21"/>
        <v>-2.9043280182232345E-2</v>
      </c>
      <c r="J163" s="169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5F52F-B8C3-4795-91A2-BE34ABD01D18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44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947316</v>
      </c>
      <c r="D9" s="175">
        <v>177350</v>
      </c>
      <c r="E9" s="175">
        <v>1016463</v>
      </c>
      <c r="F9" s="175">
        <v>1255136</v>
      </c>
      <c r="G9" s="175">
        <v>1350767</v>
      </c>
      <c r="H9" s="175">
        <v>1324994</v>
      </c>
      <c r="I9" s="176">
        <f>IFERROR(H9/G9-1,"-")</f>
        <v>-1.9080270690652101E-2</v>
      </c>
      <c r="J9" s="176">
        <f>IFERROR(H9/D9-1,"-")</f>
        <v>6.4710685085988162</v>
      </c>
      <c r="K9" s="175">
        <f>H9-G9</f>
        <v>-25773</v>
      </c>
      <c r="L9" s="175">
        <f>H9-D9</f>
        <v>1147644</v>
      </c>
      <c r="M9" s="176">
        <f t="shared" ref="M9:M21" si="0">H9/H$9</f>
        <v>1</v>
      </c>
      <c r="P9" s="155" t="s">
        <v>68</v>
      </c>
      <c r="Q9" s="175">
        <v>344170</v>
      </c>
      <c r="R9" s="175">
        <v>59505</v>
      </c>
      <c r="S9" s="175">
        <v>371149</v>
      </c>
      <c r="T9" s="175">
        <v>440745</v>
      </c>
      <c r="U9" s="175">
        <v>481439</v>
      </c>
      <c r="V9" s="175">
        <v>452899</v>
      </c>
      <c r="W9" s="176">
        <f>IFERROR(V9/U9-1,"-")</f>
        <v>-5.9280614989645652E-2</v>
      </c>
      <c r="X9" s="175">
        <f>V9-U9</f>
        <v>-28540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140270</v>
      </c>
      <c r="D10" s="159">
        <v>83810</v>
      </c>
      <c r="E10" s="159">
        <v>160574</v>
      </c>
      <c r="F10" s="159">
        <v>187574</v>
      </c>
      <c r="G10" s="159">
        <v>185063</v>
      </c>
      <c r="H10" s="159">
        <v>175786</v>
      </c>
      <c r="I10" s="177">
        <f>IFERROR(H10/G10-1,"-")</f>
        <v>-5.0128875031745901E-2</v>
      </c>
      <c r="J10" s="160">
        <f t="shared" ref="J10:J21" si="2">IFERROR(H10/D10-1,"-")</f>
        <v>1.0974346736666267</v>
      </c>
      <c r="K10" s="159">
        <f t="shared" ref="K10:K20" si="3">H10-G10</f>
        <v>-9277</v>
      </c>
      <c r="L10" s="159">
        <f t="shared" ref="L10:L21" si="4">H10-D10</f>
        <v>91976</v>
      </c>
      <c r="M10" s="160">
        <f t="shared" si="0"/>
        <v>0.13266928001183401</v>
      </c>
      <c r="P10" s="158" t="s">
        <v>97</v>
      </c>
      <c r="Q10" s="159">
        <v>20277</v>
      </c>
      <c r="R10" s="159">
        <v>27632</v>
      </c>
      <c r="S10" s="159">
        <v>26735</v>
      </c>
      <c r="T10" s="159">
        <v>23815</v>
      </c>
      <c r="U10" s="159">
        <v>25613</v>
      </c>
      <c r="V10" s="159">
        <v>19299</v>
      </c>
      <c r="W10" s="177">
        <f>IFERROR(V10/U10-1,"-")</f>
        <v>-0.24651544137742554</v>
      </c>
      <c r="X10" s="158">
        <f t="shared" ref="X10:X20" si="5">V10-U10</f>
        <v>-6314</v>
      </c>
      <c r="Y10" s="160">
        <f t="shared" si="1"/>
        <v>4.2612149728747467E-2</v>
      </c>
    </row>
    <row r="11" spans="1:25" x14ac:dyDescent="0.25">
      <c r="A11" s="161" t="s">
        <v>100</v>
      </c>
      <c r="B11" s="162" t="s">
        <v>103</v>
      </c>
      <c r="C11" s="163">
        <v>51219</v>
      </c>
      <c r="D11" s="163">
        <v>60872</v>
      </c>
      <c r="E11" s="163">
        <v>66276</v>
      </c>
      <c r="F11" s="163">
        <v>69280</v>
      </c>
      <c r="G11" s="163">
        <v>67716</v>
      </c>
      <c r="H11" s="163">
        <v>59020</v>
      </c>
      <c r="I11" s="178">
        <f>IFERROR(H11/G11-1,"-")</f>
        <v>-0.12841868982219862</v>
      </c>
      <c r="J11" s="164">
        <f t="shared" si="2"/>
        <v>-3.0424497305822085E-2</v>
      </c>
      <c r="K11" s="163">
        <f t="shared" si="3"/>
        <v>-8696</v>
      </c>
      <c r="L11" s="163">
        <f t="shared" si="4"/>
        <v>-1852</v>
      </c>
      <c r="M11" s="164">
        <f t="shared" si="0"/>
        <v>4.4543597933273657E-2</v>
      </c>
      <c r="P11" s="162" t="s">
        <v>103</v>
      </c>
      <c r="Q11" s="163">
        <v>9378</v>
      </c>
      <c r="R11" s="163">
        <v>19854</v>
      </c>
      <c r="S11" s="163">
        <v>12038</v>
      </c>
      <c r="T11" s="163">
        <v>9658</v>
      </c>
      <c r="U11" s="163">
        <v>8929</v>
      </c>
      <c r="V11" s="163">
        <v>6782</v>
      </c>
      <c r="W11" s="178">
        <f>IFERROR(V11/U11-1,"-")</f>
        <v>-0.24045245828200246</v>
      </c>
      <c r="X11" s="162">
        <f t="shared" si="5"/>
        <v>-2147</v>
      </c>
      <c r="Y11" s="164">
        <f>V11/V$9</f>
        <v>1.4974641145155985E-2</v>
      </c>
    </row>
    <row r="12" spans="1:25" x14ac:dyDescent="0.25">
      <c r="A12" s="1"/>
      <c r="B12" s="162" t="s">
        <v>100</v>
      </c>
      <c r="C12" s="163">
        <v>89051</v>
      </c>
      <c r="D12" s="163">
        <v>22938</v>
      </c>
      <c r="E12" s="163">
        <v>94298</v>
      </c>
      <c r="F12" s="163">
        <v>118294</v>
      </c>
      <c r="G12" s="163">
        <v>117347</v>
      </c>
      <c r="H12" s="163">
        <v>116766</v>
      </c>
      <c r="I12" s="178">
        <f>IFERROR(H12/G12-1,"-")</f>
        <v>-4.9511278515854684E-3</v>
      </c>
      <c r="J12" s="164">
        <f t="shared" si="2"/>
        <v>4.0905048391315724</v>
      </c>
      <c r="K12" s="163">
        <f t="shared" si="3"/>
        <v>-581</v>
      </c>
      <c r="L12" s="163">
        <f t="shared" si="4"/>
        <v>93828</v>
      </c>
      <c r="M12" s="164">
        <f t="shared" si="0"/>
        <v>8.812568207856035E-2</v>
      </c>
      <c r="P12" s="162" t="s">
        <v>100</v>
      </c>
      <c r="Q12" s="163">
        <v>10899</v>
      </c>
      <c r="R12" s="163">
        <v>7778</v>
      </c>
      <c r="S12" s="163">
        <v>14697</v>
      </c>
      <c r="T12" s="163">
        <v>14157</v>
      </c>
      <c r="U12" s="163">
        <v>16684</v>
      </c>
      <c r="V12" s="163">
        <v>12517</v>
      </c>
      <c r="W12" s="178">
        <f>IFERROR(V12/U12-1,"-")</f>
        <v>-0.24976024934068564</v>
      </c>
      <c r="X12" s="162">
        <f t="shared" si="5"/>
        <v>-4167</v>
      </c>
      <c r="Y12" s="164">
        <f t="shared" si="1"/>
        <v>2.7637508583591486E-2</v>
      </c>
    </row>
    <row r="13" spans="1:25" s="56" customFormat="1" x14ac:dyDescent="0.25">
      <c r="B13" s="158" t="s">
        <v>107</v>
      </c>
      <c r="C13" s="159">
        <v>807046</v>
      </c>
      <c r="D13" s="159">
        <v>93540</v>
      </c>
      <c r="E13" s="159">
        <v>855889</v>
      </c>
      <c r="F13" s="159">
        <v>1067562</v>
      </c>
      <c r="G13" s="159">
        <v>1165704</v>
      </c>
      <c r="H13" s="159">
        <v>1149208</v>
      </c>
      <c r="I13" s="177">
        <f>IFERROR(H13/G13-1,"-")</f>
        <v>-1.4151105254850305E-2</v>
      </c>
      <c r="J13" s="160">
        <f t="shared" si="2"/>
        <v>11.285738721402609</v>
      </c>
      <c r="K13" s="159">
        <f t="shared" si="3"/>
        <v>-16496</v>
      </c>
      <c r="L13" s="159">
        <f t="shared" si="4"/>
        <v>1055668</v>
      </c>
      <c r="M13" s="160">
        <f t="shared" si="0"/>
        <v>0.86733071998816602</v>
      </c>
      <c r="P13" s="158" t="s">
        <v>107</v>
      </c>
      <c r="Q13" s="159">
        <v>323893</v>
      </c>
      <c r="R13" s="159">
        <v>31873</v>
      </c>
      <c r="S13" s="159">
        <v>344414</v>
      </c>
      <c r="T13" s="159">
        <v>416930</v>
      </c>
      <c r="U13" s="159">
        <v>455826</v>
      </c>
      <c r="V13" s="159">
        <v>433600</v>
      </c>
      <c r="W13" s="177">
        <f>IFERROR(V13/U13-1,"-")</f>
        <v>-4.8759833796229279E-2</v>
      </c>
      <c r="X13" s="158">
        <f t="shared" si="5"/>
        <v>-22226</v>
      </c>
      <c r="Y13" s="160">
        <f t="shared" si="1"/>
        <v>0.95738785027125251</v>
      </c>
    </row>
    <row r="14" spans="1:25" s="56" customFormat="1" x14ac:dyDescent="0.25">
      <c r="B14" s="162" t="s">
        <v>110</v>
      </c>
      <c r="C14" s="163">
        <v>328440</v>
      </c>
      <c r="D14" s="163">
        <v>4918</v>
      </c>
      <c r="E14" s="163">
        <v>332221</v>
      </c>
      <c r="F14" s="163">
        <v>436470</v>
      </c>
      <c r="G14" s="163">
        <v>473384</v>
      </c>
      <c r="H14" s="163">
        <v>475616</v>
      </c>
      <c r="I14" s="178">
        <f t="shared" ref="I14:I21" si="6">IFERROR(H14/G14-1,"-")</f>
        <v>4.7149882547783406E-3</v>
      </c>
      <c r="J14" s="164">
        <f t="shared" si="2"/>
        <v>95.709231394875971</v>
      </c>
      <c r="K14" s="163">
        <f t="shared" si="3"/>
        <v>2232</v>
      </c>
      <c r="L14" s="163">
        <f t="shared" si="4"/>
        <v>470698</v>
      </c>
      <c r="M14" s="164">
        <f t="shared" si="0"/>
        <v>0.35895709716421359</v>
      </c>
      <c r="P14" s="162" t="s">
        <v>110</v>
      </c>
      <c r="Q14" s="163">
        <v>148381</v>
      </c>
      <c r="R14" s="163">
        <v>1626</v>
      </c>
      <c r="S14" s="163">
        <v>155145</v>
      </c>
      <c r="T14" s="163">
        <v>196645</v>
      </c>
      <c r="U14" s="163">
        <v>213023</v>
      </c>
      <c r="V14" s="163">
        <v>210135</v>
      </c>
      <c r="W14" s="178">
        <f t="shared" ref="W14:W21" si="7">IFERROR(V14/U14-1,"-")</f>
        <v>-1.355722152068084E-2</v>
      </c>
      <c r="X14" s="162">
        <f t="shared" si="5"/>
        <v>-2888</v>
      </c>
      <c r="Y14" s="164">
        <f t="shared" si="1"/>
        <v>0.46397761973420121</v>
      </c>
    </row>
    <row r="15" spans="1:25" x14ac:dyDescent="0.25">
      <c r="A15" s="1"/>
      <c r="B15" s="162" t="s">
        <v>113</v>
      </c>
      <c r="C15" s="163">
        <v>101729</v>
      </c>
      <c r="D15" s="163">
        <v>14503</v>
      </c>
      <c r="E15" s="163">
        <v>93377</v>
      </c>
      <c r="F15" s="163">
        <v>120889</v>
      </c>
      <c r="G15" s="163">
        <v>137245</v>
      </c>
      <c r="H15" s="163">
        <v>128489</v>
      </c>
      <c r="I15" s="178">
        <f t="shared" si="6"/>
        <v>-6.3798316878574846E-2</v>
      </c>
      <c r="J15" s="164">
        <f t="shared" si="2"/>
        <v>7.8594773495138934</v>
      </c>
      <c r="K15" s="163">
        <f t="shared" si="3"/>
        <v>-8756</v>
      </c>
      <c r="L15" s="163">
        <f t="shared" si="4"/>
        <v>113986</v>
      </c>
      <c r="M15" s="164">
        <f t="shared" si="0"/>
        <v>9.6973269312917637E-2</v>
      </c>
      <c r="P15" s="162" t="s">
        <v>113</v>
      </c>
      <c r="Q15" s="163">
        <v>39437</v>
      </c>
      <c r="R15" s="163">
        <v>5368</v>
      </c>
      <c r="S15" s="163">
        <v>36386</v>
      </c>
      <c r="T15" s="163">
        <v>45082</v>
      </c>
      <c r="U15" s="163">
        <v>49504</v>
      </c>
      <c r="V15" s="163">
        <v>44013</v>
      </c>
      <c r="W15" s="178">
        <f t="shared" si="7"/>
        <v>-0.11092032967032972</v>
      </c>
      <c r="X15" s="162">
        <f t="shared" si="5"/>
        <v>-5491</v>
      </c>
      <c r="Y15" s="164">
        <f t="shared" si="1"/>
        <v>9.7180607596837262E-2</v>
      </c>
    </row>
    <row r="16" spans="1:25" x14ac:dyDescent="0.25">
      <c r="A16" s="1"/>
      <c r="B16" s="162" t="s">
        <v>116</v>
      </c>
      <c r="C16" s="163">
        <v>37338</v>
      </c>
      <c r="D16" s="163">
        <v>19884</v>
      </c>
      <c r="E16" s="163">
        <v>47408</v>
      </c>
      <c r="F16" s="163">
        <v>57906</v>
      </c>
      <c r="G16" s="163">
        <v>60170</v>
      </c>
      <c r="H16" s="163">
        <v>58080</v>
      </c>
      <c r="I16" s="178">
        <f t="shared" si="6"/>
        <v>-3.4734917733089565E-2</v>
      </c>
      <c r="J16" s="164">
        <f t="shared" si="2"/>
        <v>1.9209414604707304</v>
      </c>
      <c r="K16" s="163">
        <f t="shared" si="3"/>
        <v>-2090</v>
      </c>
      <c r="L16" s="163">
        <f t="shared" si="4"/>
        <v>38196</v>
      </c>
      <c r="M16" s="164">
        <f t="shared" si="0"/>
        <v>4.383416075846381E-2</v>
      </c>
      <c r="P16" s="162" t="s">
        <v>116</v>
      </c>
      <c r="Q16" s="163">
        <v>12858</v>
      </c>
      <c r="R16" s="163">
        <v>7002</v>
      </c>
      <c r="S16" s="163">
        <v>15057</v>
      </c>
      <c r="T16" s="163">
        <v>16327</v>
      </c>
      <c r="U16" s="163">
        <v>17643</v>
      </c>
      <c r="V16" s="163">
        <v>14292</v>
      </c>
      <c r="W16" s="178">
        <f t="shared" si="7"/>
        <v>-0.18993368474749195</v>
      </c>
      <c r="X16" s="162">
        <f t="shared" si="5"/>
        <v>-3351</v>
      </c>
      <c r="Y16" s="164">
        <f t="shared" si="1"/>
        <v>3.1556704695748942E-2</v>
      </c>
    </row>
    <row r="17" spans="1:25" x14ac:dyDescent="0.25">
      <c r="A17" s="1"/>
      <c r="B17" s="162" t="s">
        <v>123</v>
      </c>
      <c r="C17" s="163">
        <v>27502</v>
      </c>
      <c r="D17" s="163">
        <v>1546</v>
      </c>
      <c r="E17" s="163">
        <v>42283</v>
      </c>
      <c r="F17" s="163">
        <v>37295</v>
      </c>
      <c r="G17" s="163">
        <v>41222</v>
      </c>
      <c r="H17" s="163">
        <v>41640</v>
      </c>
      <c r="I17" s="178">
        <f t="shared" si="6"/>
        <v>1.0140216389306733E-2</v>
      </c>
      <c r="J17" s="164">
        <f t="shared" si="2"/>
        <v>25.934023285899094</v>
      </c>
      <c r="K17" s="163">
        <f t="shared" si="3"/>
        <v>418</v>
      </c>
      <c r="L17" s="163">
        <f t="shared" si="4"/>
        <v>40094</v>
      </c>
      <c r="M17" s="164">
        <f t="shared" si="0"/>
        <v>3.1426557403278807E-2</v>
      </c>
      <c r="P17" s="162" t="s">
        <v>123</v>
      </c>
      <c r="Q17" s="163">
        <v>12503</v>
      </c>
      <c r="R17" s="163">
        <v>475</v>
      </c>
      <c r="S17" s="163">
        <v>18963</v>
      </c>
      <c r="T17" s="163">
        <v>15432</v>
      </c>
      <c r="U17" s="163">
        <v>16364</v>
      </c>
      <c r="V17" s="163">
        <v>15937</v>
      </c>
      <c r="W17" s="178">
        <f t="shared" si="7"/>
        <v>-2.6093864580787107E-2</v>
      </c>
      <c r="X17" s="162">
        <f t="shared" si="5"/>
        <v>-427</v>
      </c>
      <c r="Y17" s="164">
        <f t="shared" si="1"/>
        <v>3.5188861092649799E-2</v>
      </c>
    </row>
    <row r="18" spans="1:25" x14ac:dyDescent="0.25">
      <c r="A18" s="1"/>
      <c r="B18" s="162" t="s">
        <v>119</v>
      </c>
      <c r="C18" s="163">
        <v>29486</v>
      </c>
      <c r="D18" s="163">
        <v>2408</v>
      </c>
      <c r="E18" s="163">
        <v>37975</v>
      </c>
      <c r="F18" s="163">
        <v>36778</v>
      </c>
      <c r="G18" s="163">
        <v>40939</v>
      </c>
      <c r="H18" s="163">
        <v>37775</v>
      </c>
      <c r="I18" s="178">
        <f t="shared" si="6"/>
        <v>-7.7285717775226526E-2</v>
      </c>
      <c r="J18" s="164">
        <f t="shared" si="2"/>
        <v>14.687292358803987</v>
      </c>
      <c r="K18" s="163">
        <f t="shared" si="3"/>
        <v>-3164</v>
      </c>
      <c r="L18" s="163">
        <f t="shared" si="4"/>
        <v>35367</v>
      </c>
      <c r="M18" s="164">
        <f t="shared" si="0"/>
        <v>2.8509563062172356E-2</v>
      </c>
      <c r="P18" s="162" t="s">
        <v>119</v>
      </c>
      <c r="Q18" s="163">
        <v>15876</v>
      </c>
      <c r="R18" s="163">
        <v>1114</v>
      </c>
      <c r="S18" s="163">
        <v>22384</v>
      </c>
      <c r="T18" s="163">
        <v>19692</v>
      </c>
      <c r="U18" s="163">
        <v>20745</v>
      </c>
      <c r="V18" s="163">
        <v>20483</v>
      </c>
      <c r="W18" s="178">
        <f t="shared" si="7"/>
        <v>-1.2629549288985298E-2</v>
      </c>
      <c r="X18" s="162">
        <f t="shared" si="5"/>
        <v>-262</v>
      </c>
      <c r="Y18" s="164">
        <f t="shared" si="1"/>
        <v>4.5226419135392215E-2</v>
      </c>
    </row>
    <row r="19" spans="1:25" x14ac:dyDescent="0.25">
      <c r="A19" s="161" t="s">
        <v>144</v>
      </c>
      <c r="B19" s="162" t="s">
        <v>128</v>
      </c>
      <c r="C19" s="163">
        <v>28328</v>
      </c>
      <c r="D19" s="163">
        <v>347</v>
      </c>
      <c r="E19" s="163">
        <v>25695</v>
      </c>
      <c r="F19" s="163">
        <v>34916</v>
      </c>
      <c r="G19" s="163">
        <v>31489</v>
      </c>
      <c r="H19" s="163">
        <v>28744</v>
      </c>
      <c r="I19" s="178">
        <f t="shared" si="6"/>
        <v>-8.717329861221379E-2</v>
      </c>
      <c r="J19" s="164">
        <f t="shared" si="2"/>
        <v>81.835734870316998</v>
      </c>
      <c r="K19" s="163">
        <f t="shared" si="3"/>
        <v>-2745</v>
      </c>
      <c r="L19" s="163">
        <f t="shared" si="4"/>
        <v>28397</v>
      </c>
      <c r="M19" s="164">
        <f t="shared" si="0"/>
        <v>2.1693683141206677E-2</v>
      </c>
      <c r="P19" s="162" t="s">
        <v>128</v>
      </c>
      <c r="Q19" s="163">
        <v>11519</v>
      </c>
      <c r="R19" s="163">
        <v>79</v>
      </c>
      <c r="S19" s="163">
        <v>9419</v>
      </c>
      <c r="T19" s="163">
        <v>12227</v>
      </c>
      <c r="U19" s="163">
        <v>11047</v>
      </c>
      <c r="V19" s="163">
        <v>9510</v>
      </c>
      <c r="W19" s="178">
        <f t="shared" si="7"/>
        <v>-0.13913279623427177</v>
      </c>
      <c r="X19" s="162">
        <f t="shared" si="5"/>
        <v>-1537</v>
      </c>
      <c r="Y19" s="164">
        <f t="shared" si="1"/>
        <v>2.0998059169925302E-2</v>
      </c>
    </row>
    <row r="20" spans="1:25" x14ac:dyDescent="0.25">
      <c r="A20" s="166" t="s">
        <v>145</v>
      </c>
      <c r="B20" s="162" t="s">
        <v>131</v>
      </c>
      <c r="C20" s="163">
        <v>40085</v>
      </c>
      <c r="D20" s="163">
        <v>1965</v>
      </c>
      <c r="E20" s="163">
        <v>20537</v>
      </c>
      <c r="F20" s="163">
        <v>31475</v>
      </c>
      <c r="G20" s="163">
        <v>35552</v>
      </c>
      <c r="H20" s="163">
        <v>27097</v>
      </c>
      <c r="I20" s="178">
        <f t="shared" si="6"/>
        <v>-0.23782065706570654</v>
      </c>
      <c r="J20" s="164">
        <f t="shared" si="2"/>
        <v>12.789821882951655</v>
      </c>
      <c r="K20" s="163">
        <f t="shared" si="3"/>
        <v>-8455</v>
      </c>
      <c r="L20" s="163">
        <f t="shared" si="4"/>
        <v>25132</v>
      </c>
      <c r="M20" s="164">
        <f t="shared" si="0"/>
        <v>2.0450658644491974E-2</v>
      </c>
      <c r="P20" s="162" t="s">
        <v>131</v>
      </c>
      <c r="Q20" s="163">
        <v>12800</v>
      </c>
      <c r="R20" s="163">
        <v>201</v>
      </c>
      <c r="S20" s="163">
        <v>5788</v>
      </c>
      <c r="T20" s="163">
        <v>11053</v>
      </c>
      <c r="U20" s="163">
        <v>11603</v>
      </c>
      <c r="V20" s="163">
        <v>8810</v>
      </c>
      <c r="W20" s="178">
        <f t="shared" si="7"/>
        <v>-0.24071360854951307</v>
      </c>
      <c r="X20" s="162">
        <f t="shared" si="5"/>
        <v>-2793</v>
      </c>
      <c r="Y20" s="164">
        <f t="shared" si="1"/>
        <v>1.9452460703158984E-2</v>
      </c>
    </row>
    <row r="21" spans="1:25" x14ac:dyDescent="0.25">
      <c r="B21" s="167" t="s">
        <v>145</v>
      </c>
      <c r="C21" s="168">
        <f t="shared" ref="C21" si="8">C13-SUM(C14:C20)</f>
        <v>214138</v>
      </c>
      <c r="D21" s="168">
        <f t="shared" ref="D21:E21" si="9">D13-SUM(D14:D20)</f>
        <v>47969</v>
      </c>
      <c r="E21" s="168">
        <f t="shared" si="9"/>
        <v>256393</v>
      </c>
      <c r="F21" s="168">
        <f t="shared" ref="F21:H21" si="10">F13-SUM(F14:F20)</f>
        <v>311833</v>
      </c>
      <c r="G21" s="168">
        <f t="shared" si="10"/>
        <v>345703</v>
      </c>
      <c r="H21" s="168">
        <f t="shared" si="10"/>
        <v>351767</v>
      </c>
      <c r="I21" s="179">
        <f t="shared" si="6"/>
        <v>1.7541068489425937E-2</v>
      </c>
      <c r="J21" s="169">
        <f t="shared" si="2"/>
        <v>6.3332152014842915</v>
      </c>
      <c r="K21" s="168">
        <f>H21-G21</f>
        <v>6064</v>
      </c>
      <c r="L21" s="168">
        <f t="shared" si="4"/>
        <v>303798</v>
      </c>
      <c r="M21" s="169">
        <f t="shared" si="0"/>
        <v>0.26548573050142116</v>
      </c>
      <c r="P21" s="167" t="s">
        <v>145</v>
      </c>
      <c r="Q21" s="168">
        <f t="shared" ref="Q21:V21" si="11">Q13-SUM(Q14:Q20)</f>
        <v>70519</v>
      </c>
      <c r="R21" s="168">
        <f t="shared" si="11"/>
        <v>16008</v>
      </c>
      <c r="S21" s="168">
        <f t="shared" si="11"/>
        <v>81272</v>
      </c>
      <c r="T21" s="168">
        <f t="shared" si="11"/>
        <v>100472</v>
      </c>
      <c r="U21" s="168">
        <f t="shared" si="11"/>
        <v>115897</v>
      </c>
      <c r="V21" s="168">
        <f t="shared" si="11"/>
        <v>110420</v>
      </c>
      <c r="W21" s="179">
        <f t="shared" si="7"/>
        <v>-4.7257478623260352E-2</v>
      </c>
      <c r="X21" s="167">
        <f>V21-U21</f>
        <v>-5477</v>
      </c>
      <c r="Y21" s="169">
        <f t="shared" si="1"/>
        <v>0.2438071181433388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344170</v>
      </c>
      <c r="D23" s="175">
        <v>59505</v>
      </c>
      <c r="E23" s="175">
        <v>371149</v>
      </c>
      <c r="F23" s="175">
        <v>440745</v>
      </c>
      <c r="G23" s="175">
        <v>481439</v>
      </c>
      <c r="H23" s="175">
        <v>452899</v>
      </c>
      <c r="I23" s="176">
        <f>IFERROR(H23/G23-1,"-")</f>
        <v>-5.9280614989645652E-2</v>
      </c>
      <c r="J23" s="176">
        <f>IFERROR(H23/D23-1,"-")</f>
        <v>6.6111083102260313</v>
      </c>
      <c r="K23" s="175">
        <f>H23-G23</f>
        <v>-28540</v>
      </c>
      <c r="L23" s="175">
        <f>H23-D23</f>
        <v>393394</v>
      </c>
      <c r="M23" s="176">
        <f t="shared" ref="M23:M35" si="12">H23/H$9</f>
        <v>0.34181211386617599</v>
      </c>
    </row>
    <row r="24" spans="1:25" x14ac:dyDescent="0.25">
      <c r="B24" s="158" t="s">
        <v>97</v>
      </c>
      <c r="C24" s="159">
        <v>20277</v>
      </c>
      <c r="D24" s="159">
        <v>27632</v>
      </c>
      <c r="E24" s="159">
        <v>26735</v>
      </c>
      <c r="F24" s="159">
        <v>23815</v>
      </c>
      <c r="G24" s="159">
        <v>25613</v>
      </c>
      <c r="H24" s="159">
        <v>19299</v>
      </c>
      <c r="I24" s="177">
        <f>IFERROR(H24/G24-1,"-")</f>
        <v>-0.24651544137742554</v>
      </c>
      <c r="J24" s="160">
        <f t="shared" ref="J24:J35" si="13">IFERROR(H24/D24-1,"-")</f>
        <v>-0.30157064273306311</v>
      </c>
      <c r="K24" s="159">
        <f t="shared" ref="K24:K34" si="14">H24-G24</f>
        <v>-6314</v>
      </c>
      <c r="L24" s="159">
        <f t="shared" ref="L24:L35" si="15">H24-D24</f>
        <v>-8333</v>
      </c>
      <c r="M24" s="160">
        <f t="shared" si="12"/>
        <v>1.4565348975165171E-2</v>
      </c>
    </row>
    <row r="25" spans="1:25" x14ac:dyDescent="0.25">
      <c r="B25" s="162" t="s">
        <v>103</v>
      </c>
      <c r="C25" s="163">
        <v>9378</v>
      </c>
      <c r="D25" s="163">
        <v>19854</v>
      </c>
      <c r="E25" s="163">
        <v>12038</v>
      </c>
      <c r="F25" s="163">
        <v>9658</v>
      </c>
      <c r="G25" s="163">
        <v>8929</v>
      </c>
      <c r="H25" s="163">
        <v>6782</v>
      </c>
      <c r="I25" s="178">
        <f>IFERROR(H25/G25-1,"-")</f>
        <v>-0.24045245828200246</v>
      </c>
      <c r="J25" s="164">
        <f t="shared" si="13"/>
        <v>-0.65840636647526951</v>
      </c>
      <c r="K25" s="163">
        <f t="shared" si="14"/>
        <v>-2147</v>
      </c>
      <c r="L25" s="163">
        <f t="shared" si="15"/>
        <v>-13072</v>
      </c>
      <c r="M25" s="164">
        <f t="shared" si="12"/>
        <v>5.1185137442131814E-3</v>
      </c>
    </row>
    <row r="26" spans="1:25" x14ac:dyDescent="0.25">
      <c r="B26" s="162" t="s">
        <v>100</v>
      </c>
      <c r="C26" s="163">
        <v>10899</v>
      </c>
      <c r="D26" s="163">
        <v>7778</v>
      </c>
      <c r="E26" s="163">
        <v>14697</v>
      </c>
      <c r="F26" s="163">
        <v>14157</v>
      </c>
      <c r="G26" s="163">
        <v>16684</v>
      </c>
      <c r="H26" s="163">
        <v>12517</v>
      </c>
      <c r="I26" s="178">
        <f>IFERROR(H26/G26-1,"-")</f>
        <v>-0.24976024934068564</v>
      </c>
      <c r="J26" s="164">
        <f t="shared" si="13"/>
        <v>0.60928259192594503</v>
      </c>
      <c r="K26" s="163">
        <f t="shared" si="14"/>
        <v>-4167</v>
      </c>
      <c r="L26" s="163">
        <f t="shared" si="15"/>
        <v>4739</v>
      </c>
      <c r="M26" s="164">
        <f t="shared" si="12"/>
        <v>9.4468352309519891E-3</v>
      </c>
    </row>
    <row r="27" spans="1:25" x14ac:dyDescent="0.25">
      <c r="B27" s="158" t="s">
        <v>107</v>
      </c>
      <c r="C27" s="159">
        <v>323893</v>
      </c>
      <c r="D27" s="159">
        <v>31873</v>
      </c>
      <c r="E27" s="159">
        <v>344414</v>
      </c>
      <c r="F27" s="159">
        <v>416930</v>
      </c>
      <c r="G27" s="159">
        <v>455826</v>
      </c>
      <c r="H27" s="159">
        <v>433600</v>
      </c>
      <c r="I27" s="177">
        <f>IFERROR(H27/G27-1,"-")</f>
        <v>-4.8759833796229279E-2</v>
      </c>
      <c r="J27" s="160">
        <f t="shared" si="13"/>
        <v>12.603990838640856</v>
      </c>
      <c r="K27" s="159">
        <f t="shared" si="14"/>
        <v>-22226</v>
      </c>
      <c r="L27" s="159">
        <f t="shared" si="15"/>
        <v>401727</v>
      </c>
      <c r="M27" s="160">
        <f t="shared" si="12"/>
        <v>0.32724676489101084</v>
      </c>
    </row>
    <row r="28" spans="1:25" x14ac:dyDescent="0.25">
      <c r="B28" s="162" t="s">
        <v>110</v>
      </c>
      <c r="C28" s="163">
        <v>148381</v>
      </c>
      <c r="D28" s="163">
        <v>1626</v>
      </c>
      <c r="E28" s="163">
        <v>155145</v>
      </c>
      <c r="F28" s="163">
        <v>196645</v>
      </c>
      <c r="G28" s="163">
        <v>213023</v>
      </c>
      <c r="H28" s="163">
        <v>210135</v>
      </c>
      <c r="I28" s="178">
        <f t="shared" ref="I28:I35" si="16">IFERROR(H28/G28-1,"-")</f>
        <v>-1.355722152068084E-2</v>
      </c>
      <c r="J28" s="164">
        <f t="shared" si="13"/>
        <v>128.23431734317344</v>
      </c>
      <c r="K28" s="163">
        <f t="shared" si="14"/>
        <v>-2888</v>
      </c>
      <c r="L28" s="163">
        <f t="shared" si="15"/>
        <v>208509</v>
      </c>
      <c r="M28" s="164">
        <f t="shared" si="12"/>
        <v>0.15859317098794409</v>
      </c>
    </row>
    <row r="29" spans="1:25" x14ac:dyDescent="0.25">
      <c r="B29" s="162" t="s">
        <v>113</v>
      </c>
      <c r="C29" s="163">
        <v>39437</v>
      </c>
      <c r="D29" s="163">
        <v>5368</v>
      </c>
      <c r="E29" s="163">
        <v>36386</v>
      </c>
      <c r="F29" s="163">
        <v>45082</v>
      </c>
      <c r="G29" s="163">
        <v>49504</v>
      </c>
      <c r="H29" s="163">
        <v>44013</v>
      </c>
      <c r="I29" s="178">
        <f t="shared" si="16"/>
        <v>-0.11092032967032972</v>
      </c>
      <c r="J29" s="164">
        <f t="shared" si="13"/>
        <v>7.199143070044709</v>
      </c>
      <c r="K29" s="163">
        <f t="shared" si="14"/>
        <v>-5491</v>
      </c>
      <c r="L29" s="163">
        <f t="shared" si="15"/>
        <v>38645</v>
      </c>
      <c r="M29" s="164">
        <f t="shared" si="12"/>
        <v>3.3217508909474308E-2</v>
      </c>
    </row>
    <row r="30" spans="1:25" x14ac:dyDescent="0.25">
      <c r="B30" s="162" t="s">
        <v>116</v>
      </c>
      <c r="C30" s="163">
        <v>12858</v>
      </c>
      <c r="D30" s="163">
        <v>7002</v>
      </c>
      <c r="E30" s="163">
        <v>15057</v>
      </c>
      <c r="F30" s="163">
        <v>16327</v>
      </c>
      <c r="G30" s="163">
        <v>17643</v>
      </c>
      <c r="H30" s="163">
        <v>14292</v>
      </c>
      <c r="I30" s="178">
        <f t="shared" si="16"/>
        <v>-0.18993368474749195</v>
      </c>
      <c r="J30" s="164">
        <f t="shared" si="13"/>
        <v>1.0411311053984575</v>
      </c>
      <c r="K30" s="163">
        <f t="shared" si="14"/>
        <v>-3351</v>
      </c>
      <c r="L30" s="163">
        <f t="shared" si="15"/>
        <v>7290</v>
      </c>
      <c r="M30" s="164">
        <f t="shared" si="12"/>
        <v>1.0786463938704628E-2</v>
      </c>
    </row>
    <row r="31" spans="1:25" x14ac:dyDescent="0.25">
      <c r="B31" s="162" t="s">
        <v>123</v>
      </c>
      <c r="C31" s="163">
        <v>12503</v>
      </c>
      <c r="D31" s="163">
        <v>475</v>
      </c>
      <c r="E31" s="163">
        <v>18963</v>
      </c>
      <c r="F31" s="163">
        <v>15432</v>
      </c>
      <c r="G31" s="163">
        <v>16364</v>
      </c>
      <c r="H31" s="163">
        <v>15937</v>
      </c>
      <c r="I31" s="178">
        <f t="shared" si="16"/>
        <v>-2.6093864580787107E-2</v>
      </c>
      <c r="J31" s="164">
        <f t="shared" si="13"/>
        <v>32.551578947368419</v>
      </c>
      <c r="K31" s="163">
        <f t="shared" si="14"/>
        <v>-427</v>
      </c>
      <c r="L31" s="163">
        <f t="shared" si="15"/>
        <v>15462</v>
      </c>
      <c r="M31" s="164">
        <f t="shared" si="12"/>
        <v>1.2027978994621862E-2</v>
      </c>
    </row>
    <row r="32" spans="1:25" x14ac:dyDescent="0.25">
      <c r="B32" s="162" t="s">
        <v>119</v>
      </c>
      <c r="C32" s="163">
        <v>15876</v>
      </c>
      <c r="D32" s="163">
        <v>1114</v>
      </c>
      <c r="E32" s="163">
        <v>22384</v>
      </c>
      <c r="F32" s="163">
        <v>19692</v>
      </c>
      <c r="G32" s="163">
        <v>20745</v>
      </c>
      <c r="H32" s="163">
        <v>20483</v>
      </c>
      <c r="I32" s="178">
        <f t="shared" si="16"/>
        <v>-1.2629549288985298E-2</v>
      </c>
      <c r="J32" s="164">
        <f t="shared" si="13"/>
        <v>17.386894075403951</v>
      </c>
      <c r="K32" s="163">
        <f t="shared" si="14"/>
        <v>-262</v>
      </c>
      <c r="L32" s="163">
        <f t="shared" si="15"/>
        <v>19369</v>
      </c>
      <c r="M32" s="164">
        <f t="shared" si="12"/>
        <v>1.5458937927266086E-2</v>
      </c>
    </row>
    <row r="33" spans="2:13" x14ac:dyDescent="0.25">
      <c r="B33" s="162" t="s">
        <v>128</v>
      </c>
      <c r="C33" s="163">
        <v>11519</v>
      </c>
      <c r="D33" s="163">
        <v>79</v>
      </c>
      <c r="E33" s="163">
        <v>9419</v>
      </c>
      <c r="F33" s="163">
        <v>12227</v>
      </c>
      <c r="G33" s="163">
        <v>11047</v>
      </c>
      <c r="H33" s="163">
        <v>9510</v>
      </c>
      <c r="I33" s="178">
        <f t="shared" si="16"/>
        <v>-0.13913279623427177</v>
      </c>
      <c r="J33" s="164">
        <f t="shared" si="13"/>
        <v>119.37974683544304</v>
      </c>
      <c r="K33" s="163">
        <f t="shared" si="14"/>
        <v>-1537</v>
      </c>
      <c r="L33" s="163">
        <f t="shared" si="15"/>
        <v>9431</v>
      </c>
      <c r="M33" s="164">
        <f t="shared" si="12"/>
        <v>7.1773909919592089E-3</v>
      </c>
    </row>
    <row r="34" spans="2:13" x14ac:dyDescent="0.25">
      <c r="B34" s="162" t="s">
        <v>131</v>
      </c>
      <c r="C34" s="163">
        <v>12800</v>
      </c>
      <c r="D34" s="163">
        <v>201</v>
      </c>
      <c r="E34" s="163">
        <v>5788</v>
      </c>
      <c r="F34" s="163">
        <v>11053</v>
      </c>
      <c r="G34" s="163">
        <v>11603</v>
      </c>
      <c r="H34" s="163">
        <v>8810</v>
      </c>
      <c r="I34" s="178">
        <f t="shared" si="16"/>
        <v>-0.24071360854951307</v>
      </c>
      <c r="J34" s="164">
        <f t="shared" si="13"/>
        <v>42.830845771144276</v>
      </c>
      <c r="K34" s="163">
        <f t="shared" si="14"/>
        <v>-2793</v>
      </c>
      <c r="L34" s="163">
        <f t="shared" si="15"/>
        <v>8609</v>
      </c>
      <c r="M34" s="164">
        <f t="shared" si="12"/>
        <v>6.6490867128454921E-3</v>
      </c>
    </row>
    <row r="35" spans="2:13" x14ac:dyDescent="0.25">
      <c r="B35" s="167" t="s">
        <v>145</v>
      </c>
      <c r="C35" s="168">
        <f t="shared" ref="C35" si="17">C27-SUM(C28:C34)</f>
        <v>70519</v>
      </c>
      <c r="D35" s="168">
        <f t="shared" ref="D35:E35" si="18">D27-SUM(D28:D34)</f>
        <v>16008</v>
      </c>
      <c r="E35" s="168">
        <f t="shared" si="18"/>
        <v>81272</v>
      </c>
      <c r="F35" s="168">
        <f t="shared" ref="F35:H35" si="19">F27-SUM(F28:F34)</f>
        <v>100472</v>
      </c>
      <c r="G35" s="168">
        <f t="shared" si="19"/>
        <v>115897</v>
      </c>
      <c r="H35" s="168">
        <f t="shared" si="19"/>
        <v>110420</v>
      </c>
      <c r="I35" s="179">
        <f t="shared" si="16"/>
        <v>-4.7257478623260352E-2</v>
      </c>
      <c r="J35" s="169">
        <f t="shared" si="13"/>
        <v>5.897801099450275</v>
      </c>
      <c r="K35" s="168">
        <f>H35-G35</f>
        <v>-5477</v>
      </c>
      <c r="L35" s="168">
        <f t="shared" si="15"/>
        <v>94412</v>
      </c>
      <c r="M35" s="169">
        <f t="shared" si="12"/>
        <v>8.3336226428195145E-2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249277</v>
      </c>
      <c r="D37" s="175">
        <v>31048</v>
      </c>
      <c r="E37" s="175">
        <v>265756</v>
      </c>
      <c r="F37" s="175">
        <v>318583</v>
      </c>
      <c r="G37" s="175">
        <v>337344</v>
      </c>
      <c r="H37" s="175">
        <v>346975</v>
      </c>
      <c r="I37" s="176">
        <f>IFERROR(H37/G37-1,"-")</f>
        <v>2.8549492506165786E-2</v>
      </c>
      <c r="J37" s="176">
        <f>IFERROR(H37/D37-1,"-")</f>
        <v>10.175438031435197</v>
      </c>
      <c r="K37" s="175">
        <f>H37-G37</f>
        <v>9631</v>
      </c>
      <c r="L37" s="175">
        <f>H37-D37</f>
        <v>315927</v>
      </c>
      <c r="M37" s="176">
        <f t="shared" ref="M37:M49" si="20">H37/H$9</f>
        <v>0.26186911035068838</v>
      </c>
    </row>
    <row r="38" spans="2:13" x14ac:dyDescent="0.25">
      <c r="B38" s="158" t="s">
        <v>97</v>
      </c>
      <c r="C38" s="159">
        <v>13953</v>
      </c>
      <c r="D38" s="159">
        <v>9125</v>
      </c>
      <c r="E38" s="159">
        <v>15766</v>
      </c>
      <c r="F38" s="159">
        <v>16153</v>
      </c>
      <c r="G38" s="159">
        <v>18063</v>
      </c>
      <c r="H38" s="159">
        <v>16843</v>
      </c>
      <c r="I38" s="177">
        <f>IFERROR(H38/G38-1,"-")</f>
        <v>-6.7541382937496564E-2</v>
      </c>
      <c r="J38" s="160">
        <f t="shared" ref="J38:J49" si="21">IFERROR(H38/D38-1,"-")</f>
        <v>0.84580821917808224</v>
      </c>
      <c r="K38" s="159">
        <f t="shared" ref="K38:K48" si="22">H38-G38</f>
        <v>-1220</v>
      </c>
      <c r="L38" s="159">
        <f t="shared" ref="L38:L49" si="23">H38-D38</f>
        <v>7718</v>
      </c>
      <c r="M38" s="160">
        <f t="shared" si="20"/>
        <v>1.2711755675874759E-2</v>
      </c>
    </row>
    <row r="39" spans="2:13" x14ac:dyDescent="0.25">
      <c r="B39" s="162" t="s">
        <v>103</v>
      </c>
      <c r="C39" s="163">
        <v>5079</v>
      </c>
      <c r="D39" s="163">
        <v>7270</v>
      </c>
      <c r="E39" s="163">
        <v>6458</v>
      </c>
      <c r="F39" s="163">
        <v>4860</v>
      </c>
      <c r="G39" s="163">
        <v>6854</v>
      </c>
      <c r="H39" s="163">
        <v>5817</v>
      </c>
      <c r="I39" s="178">
        <f>IFERROR(H39/G39-1,"-")</f>
        <v>-0.15129851181791654</v>
      </c>
      <c r="J39" s="164">
        <f t="shared" si="21"/>
        <v>-0.19986244841815681</v>
      </c>
      <c r="K39" s="163">
        <f t="shared" si="22"/>
        <v>-1037</v>
      </c>
      <c r="L39" s="163">
        <f t="shared" si="23"/>
        <v>-1453</v>
      </c>
      <c r="M39" s="164">
        <f t="shared" si="20"/>
        <v>4.3902085594349858E-3</v>
      </c>
    </row>
    <row r="40" spans="2:13" x14ac:dyDescent="0.25">
      <c r="B40" s="162" t="s">
        <v>100</v>
      </c>
      <c r="C40" s="163">
        <v>8874</v>
      </c>
      <c r="D40" s="163">
        <v>1855</v>
      </c>
      <c r="E40" s="163">
        <v>9308</v>
      </c>
      <c r="F40" s="163">
        <v>11293</v>
      </c>
      <c r="G40" s="163">
        <v>11209</v>
      </c>
      <c r="H40" s="163">
        <v>11026</v>
      </c>
      <c r="I40" s="178">
        <f>IFERROR(H40/G40-1,"-")</f>
        <v>-1.6326166473369597E-2</v>
      </c>
      <c r="J40" s="164">
        <f t="shared" si="21"/>
        <v>4.9439353099730461</v>
      </c>
      <c r="K40" s="163">
        <f t="shared" si="22"/>
        <v>-183</v>
      </c>
      <c r="L40" s="163">
        <f t="shared" si="23"/>
        <v>9171</v>
      </c>
      <c r="M40" s="164">
        <f t="shared" si="20"/>
        <v>8.3215471164397731E-3</v>
      </c>
    </row>
    <row r="41" spans="2:13" x14ac:dyDescent="0.25">
      <c r="B41" s="158" t="s">
        <v>107</v>
      </c>
      <c r="C41" s="159">
        <v>235324</v>
      </c>
      <c r="D41" s="159">
        <v>21923</v>
      </c>
      <c r="E41" s="159">
        <v>249990</v>
      </c>
      <c r="F41" s="159">
        <v>302430</v>
      </c>
      <c r="G41" s="159">
        <v>319281</v>
      </c>
      <c r="H41" s="159">
        <v>330132</v>
      </c>
      <c r="I41" s="177">
        <f>IFERROR(H41/G41-1,"-")</f>
        <v>3.3985736702152547E-2</v>
      </c>
      <c r="J41" s="160">
        <f t="shared" si="21"/>
        <v>14.058705469141996</v>
      </c>
      <c r="K41" s="159">
        <f t="shared" si="22"/>
        <v>10851</v>
      </c>
      <c r="L41" s="159">
        <f t="shared" si="23"/>
        <v>308209</v>
      </c>
      <c r="M41" s="160">
        <f t="shared" si="20"/>
        <v>0.24915735467481362</v>
      </c>
    </row>
    <row r="42" spans="2:13" x14ac:dyDescent="0.25">
      <c r="B42" s="162" t="s">
        <v>110</v>
      </c>
      <c r="C42" s="163">
        <v>106790</v>
      </c>
      <c r="D42" s="163">
        <v>1013</v>
      </c>
      <c r="E42" s="163">
        <v>102995</v>
      </c>
      <c r="F42" s="163">
        <v>134663</v>
      </c>
      <c r="G42" s="163">
        <v>143447</v>
      </c>
      <c r="H42" s="163">
        <v>150193</v>
      </c>
      <c r="I42" s="178">
        <f t="shared" ref="I42:I49" si="24">IFERROR(H42/G42-1,"-")</f>
        <v>4.7027822122456486E-2</v>
      </c>
      <c r="J42" s="164">
        <f t="shared" si="21"/>
        <v>147.2655478775913</v>
      </c>
      <c r="K42" s="163">
        <f t="shared" si="22"/>
        <v>6746</v>
      </c>
      <c r="L42" s="163">
        <f t="shared" si="23"/>
        <v>149180</v>
      </c>
      <c r="M42" s="164">
        <f t="shared" si="20"/>
        <v>0.11335372084703779</v>
      </c>
    </row>
    <row r="43" spans="2:13" x14ac:dyDescent="0.25">
      <c r="B43" s="162" t="s">
        <v>113</v>
      </c>
      <c r="C43" s="163">
        <v>11703</v>
      </c>
      <c r="D43" s="163">
        <v>1857</v>
      </c>
      <c r="E43" s="163">
        <v>10061</v>
      </c>
      <c r="F43" s="163">
        <v>13840</v>
      </c>
      <c r="G43" s="163">
        <v>14017</v>
      </c>
      <c r="H43" s="163">
        <v>13661</v>
      </c>
      <c r="I43" s="178">
        <f t="shared" si="24"/>
        <v>-2.5397731326246675E-2</v>
      </c>
      <c r="J43" s="164">
        <f t="shared" si="21"/>
        <v>6.3564889606892834</v>
      </c>
      <c r="K43" s="163">
        <f t="shared" si="22"/>
        <v>-356</v>
      </c>
      <c r="L43" s="163">
        <f t="shared" si="23"/>
        <v>11804</v>
      </c>
      <c r="M43" s="164">
        <f t="shared" si="20"/>
        <v>1.031023536710355E-2</v>
      </c>
    </row>
    <row r="44" spans="2:13" x14ac:dyDescent="0.25">
      <c r="B44" s="162" t="s">
        <v>116</v>
      </c>
      <c r="C44" s="163">
        <v>5799</v>
      </c>
      <c r="D44" s="163">
        <v>3226</v>
      </c>
      <c r="E44" s="163">
        <v>6731</v>
      </c>
      <c r="F44" s="163">
        <v>7399</v>
      </c>
      <c r="G44" s="163">
        <v>7370</v>
      </c>
      <c r="H44" s="163">
        <v>8309</v>
      </c>
      <c r="I44" s="178">
        <f t="shared" si="24"/>
        <v>0.12740841248303925</v>
      </c>
      <c r="J44" s="164">
        <f t="shared" si="21"/>
        <v>1.5756354618722876</v>
      </c>
      <c r="K44" s="163">
        <f t="shared" si="22"/>
        <v>939</v>
      </c>
      <c r="L44" s="163">
        <f t="shared" si="23"/>
        <v>5083</v>
      </c>
      <c r="M44" s="164">
        <f t="shared" si="20"/>
        <v>6.2709717930798181E-3</v>
      </c>
    </row>
    <row r="45" spans="2:13" x14ac:dyDescent="0.25">
      <c r="B45" s="162" t="s">
        <v>123</v>
      </c>
      <c r="C45" s="163">
        <v>10447</v>
      </c>
      <c r="D45" s="163">
        <v>473</v>
      </c>
      <c r="E45" s="163">
        <v>13329</v>
      </c>
      <c r="F45" s="163">
        <v>12411</v>
      </c>
      <c r="G45" s="163">
        <v>12858</v>
      </c>
      <c r="H45" s="163">
        <v>13066</v>
      </c>
      <c r="I45" s="178">
        <f t="shared" si="24"/>
        <v>1.617669933115562E-2</v>
      </c>
      <c r="J45" s="164">
        <f t="shared" si="21"/>
        <v>26.623678646934462</v>
      </c>
      <c r="K45" s="163">
        <f t="shared" si="22"/>
        <v>208</v>
      </c>
      <c r="L45" s="163">
        <f t="shared" si="23"/>
        <v>12593</v>
      </c>
      <c r="M45" s="164">
        <f t="shared" si="20"/>
        <v>9.8611767298568895E-3</v>
      </c>
    </row>
    <row r="46" spans="2:13" x14ac:dyDescent="0.25">
      <c r="B46" s="162" t="s">
        <v>119</v>
      </c>
      <c r="C46" s="163">
        <v>9027</v>
      </c>
      <c r="D46" s="163">
        <v>408</v>
      </c>
      <c r="E46" s="163">
        <v>8810</v>
      </c>
      <c r="F46" s="163">
        <v>10099</v>
      </c>
      <c r="G46" s="163">
        <v>11855</v>
      </c>
      <c r="H46" s="163">
        <v>9458</v>
      </c>
      <c r="I46" s="178">
        <f t="shared" si="24"/>
        <v>-0.20219316743989879</v>
      </c>
      <c r="J46" s="164">
        <f t="shared" si="21"/>
        <v>22.181372549019606</v>
      </c>
      <c r="K46" s="163">
        <f t="shared" si="22"/>
        <v>-2397</v>
      </c>
      <c r="L46" s="163">
        <f t="shared" si="23"/>
        <v>9050</v>
      </c>
      <c r="M46" s="164">
        <f t="shared" si="20"/>
        <v>7.1381455312250468E-3</v>
      </c>
    </row>
    <row r="47" spans="2:13" x14ac:dyDescent="0.25">
      <c r="B47" s="162" t="s">
        <v>128</v>
      </c>
      <c r="C47" s="163">
        <v>9587</v>
      </c>
      <c r="D47" s="163">
        <v>155</v>
      </c>
      <c r="E47" s="163">
        <v>10038</v>
      </c>
      <c r="F47" s="163">
        <v>11569</v>
      </c>
      <c r="G47" s="163">
        <v>10852</v>
      </c>
      <c r="H47" s="163">
        <v>10523</v>
      </c>
      <c r="I47" s="178">
        <f t="shared" si="24"/>
        <v>-3.031699225949136E-2</v>
      </c>
      <c r="J47" s="164">
        <f t="shared" si="21"/>
        <v>66.890322580645162</v>
      </c>
      <c r="K47" s="163">
        <f t="shared" si="22"/>
        <v>-329</v>
      </c>
      <c r="L47" s="163">
        <f t="shared" si="23"/>
        <v>10368</v>
      </c>
      <c r="M47" s="164">
        <f t="shared" si="20"/>
        <v>7.9419227558766309E-3</v>
      </c>
    </row>
    <row r="48" spans="2:13" x14ac:dyDescent="0.25">
      <c r="B48" s="162" t="s">
        <v>131</v>
      </c>
      <c r="C48" s="163">
        <v>15367</v>
      </c>
      <c r="D48" s="163">
        <v>1387</v>
      </c>
      <c r="E48" s="163">
        <v>9527</v>
      </c>
      <c r="F48" s="163">
        <v>11670</v>
      </c>
      <c r="G48" s="163">
        <v>13351</v>
      </c>
      <c r="H48" s="163">
        <v>9911</v>
      </c>
      <c r="I48" s="178">
        <f t="shared" si="24"/>
        <v>-0.25765860235188376</v>
      </c>
      <c r="J48" s="164">
        <f t="shared" si="21"/>
        <v>6.14563806777217</v>
      </c>
      <c r="K48" s="163">
        <f t="shared" si="22"/>
        <v>-3440</v>
      </c>
      <c r="L48" s="163">
        <f t="shared" si="23"/>
        <v>8524</v>
      </c>
      <c r="M48" s="164">
        <f t="shared" si="20"/>
        <v>7.4800338718514952E-3</v>
      </c>
    </row>
    <row r="49" spans="2:13" x14ac:dyDescent="0.25">
      <c r="B49" s="167" t="s">
        <v>145</v>
      </c>
      <c r="C49" s="168">
        <f t="shared" ref="C49" si="25">C41-SUM(C42:C48)</f>
        <v>66604</v>
      </c>
      <c r="D49" s="168">
        <f t="shared" ref="D49:E49" si="26">D41-SUM(D42:D48)</f>
        <v>13404</v>
      </c>
      <c r="E49" s="168">
        <f t="shared" si="26"/>
        <v>88499</v>
      </c>
      <c r="F49" s="168">
        <f t="shared" ref="F49:H49" si="27">F41-SUM(F42:F48)</f>
        <v>100779</v>
      </c>
      <c r="G49" s="168">
        <f t="shared" si="27"/>
        <v>105531</v>
      </c>
      <c r="H49" s="168">
        <f t="shared" si="27"/>
        <v>115011</v>
      </c>
      <c r="I49" s="179">
        <f t="shared" si="24"/>
        <v>8.983142394178012E-2</v>
      </c>
      <c r="J49" s="169">
        <f t="shared" si="21"/>
        <v>7.5803491495076099</v>
      </c>
      <c r="K49" s="168">
        <f>H49-G49</f>
        <v>9480</v>
      </c>
      <c r="L49" s="168">
        <f t="shared" si="23"/>
        <v>101607</v>
      </c>
      <c r="M49" s="169">
        <f t="shared" si="20"/>
        <v>8.6801147778782395E-2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10070</v>
      </c>
      <c r="D51" s="175">
        <v>1769</v>
      </c>
      <c r="E51" s="175">
        <v>8929</v>
      </c>
      <c r="F51" s="175">
        <v>16303</v>
      </c>
      <c r="G51" s="175">
        <v>15109</v>
      </c>
      <c r="H51" s="175">
        <v>12609</v>
      </c>
      <c r="I51" s="176">
        <f>IFERROR(H51/G51-1,"-")</f>
        <v>-0.16546429280561259</v>
      </c>
      <c r="J51" s="176">
        <f>IFERROR(H51/D51-1,"-")</f>
        <v>6.1277557942340302</v>
      </c>
      <c r="K51" s="175">
        <f>H51-G51</f>
        <v>-2500</v>
      </c>
      <c r="L51" s="175">
        <f>H51-D51</f>
        <v>10840</v>
      </c>
      <c r="M51" s="176">
        <f t="shared" ref="M51:M63" si="28">H51/H$9</f>
        <v>9.5162695076355056E-3</v>
      </c>
    </row>
    <row r="52" spans="2:13" x14ac:dyDescent="0.25">
      <c r="B52" s="158" t="s">
        <v>97</v>
      </c>
      <c r="C52" s="159">
        <v>1123</v>
      </c>
      <c r="D52" s="159">
        <v>312</v>
      </c>
      <c r="E52" s="159">
        <v>750</v>
      </c>
      <c r="F52" s="159">
        <v>6615</v>
      </c>
      <c r="G52" s="159">
        <v>3821</v>
      </c>
      <c r="H52" s="159">
        <v>2213</v>
      </c>
      <c r="I52" s="177">
        <f>IFERROR(H52/G52-1,"-")</f>
        <v>-0.42083224286835907</v>
      </c>
      <c r="J52" s="160">
        <f t="shared" ref="J52:J63" si="29">IFERROR(H52/D52-1,"-")</f>
        <v>6.0929487179487181</v>
      </c>
      <c r="K52" s="159">
        <f t="shared" ref="K52:K62" si="30">H52-G52</f>
        <v>-1608</v>
      </c>
      <c r="L52" s="159">
        <f t="shared" ref="L52:L63" si="31">H52-D52</f>
        <v>1901</v>
      </c>
      <c r="M52" s="160">
        <f t="shared" si="28"/>
        <v>1.6701962423980787E-3</v>
      </c>
    </row>
    <row r="53" spans="2:13" x14ac:dyDescent="0.25">
      <c r="B53" s="162" t="s">
        <v>103</v>
      </c>
      <c r="C53" s="163">
        <v>538</v>
      </c>
      <c r="D53" s="163">
        <v>116</v>
      </c>
      <c r="E53" s="163">
        <v>199</v>
      </c>
      <c r="F53" s="163">
        <v>4805</v>
      </c>
      <c r="G53" s="163">
        <v>2372</v>
      </c>
      <c r="H53" s="163">
        <v>1304</v>
      </c>
      <c r="I53" s="178">
        <f>IFERROR(H53/G53-1,"-")</f>
        <v>-0.4502529510961214</v>
      </c>
      <c r="J53" s="164">
        <f t="shared" si="29"/>
        <v>10.241379310344827</v>
      </c>
      <c r="K53" s="163">
        <f t="shared" si="30"/>
        <v>-1068</v>
      </c>
      <c r="L53" s="163">
        <f t="shared" si="31"/>
        <v>1188</v>
      </c>
      <c r="M53" s="164">
        <f t="shared" si="28"/>
        <v>9.8415539994898085E-4</v>
      </c>
    </row>
    <row r="54" spans="2:13" x14ac:dyDescent="0.25">
      <c r="B54" s="162" t="s">
        <v>100</v>
      </c>
      <c r="C54" s="163">
        <v>585</v>
      </c>
      <c r="D54" s="163">
        <v>196</v>
      </c>
      <c r="E54" s="163">
        <v>551</v>
      </c>
      <c r="F54" s="163">
        <v>1810</v>
      </c>
      <c r="G54" s="163">
        <v>1449</v>
      </c>
      <c r="H54" s="163">
        <v>909</v>
      </c>
      <c r="I54" s="178">
        <f>IFERROR(H54/G54-1,"-")</f>
        <v>-0.37267080745341619</v>
      </c>
      <c r="J54" s="164">
        <f t="shared" si="29"/>
        <v>3.6377551020408161</v>
      </c>
      <c r="K54" s="163">
        <f t="shared" si="30"/>
        <v>-540</v>
      </c>
      <c r="L54" s="163">
        <f t="shared" si="31"/>
        <v>713</v>
      </c>
      <c r="M54" s="164">
        <f t="shared" si="28"/>
        <v>6.8604084244909785E-4</v>
      </c>
    </row>
    <row r="55" spans="2:13" x14ac:dyDescent="0.25">
      <c r="B55" s="158" t="s">
        <v>107</v>
      </c>
      <c r="C55" s="159">
        <v>8947</v>
      </c>
      <c r="D55" s="159">
        <v>1457</v>
      </c>
      <c r="E55" s="159">
        <v>8179</v>
      </c>
      <c r="F55" s="159">
        <v>9688</v>
      </c>
      <c r="G55" s="159">
        <v>11288</v>
      </c>
      <c r="H55" s="159">
        <v>10396</v>
      </c>
      <c r="I55" s="177">
        <f>IFERROR(H55/G55-1,"-")</f>
        <v>-7.9021970233876693E-2</v>
      </c>
      <c r="J55" s="160">
        <f t="shared" si="29"/>
        <v>6.1352093342484562</v>
      </c>
      <c r="K55" s="159">
        <f t="shared" si="30"/>
        <v>-892</v>
      </c>
      <c r="L55" s="159">
        <f t="shared" si="31"/>
        <v>8939</v>
      </c>
      <c r="M55" s="160">
        <f t="shared" si="28"/>
        <v>7.8460732652374278E-3</v>
      </c>
    </row>
    <row r="56" spans="2:13" x14ac:dyDescent="0.25">
      <c r="B56" s="162" t="s">
        <v>110</v>
      </c>
      <c r="C56" s="163">
        <v>2897</v>
      </c>
      <c r="D56" s="163">
        <v>30</v>
      </c>
      <c r="E56" s="163">
        <v>2645</v>
      </c>
      <c r="F56" s="163">
        <v>2687</v>
      </c>
      <c r="G56" s="163">
        <v>2982</v>
      </c>
      <c r="H56" s="163">
        <v>3417</v>
      </c>
      <c r="I56" s="178">
        <f t="shared" ref="I56:I63" si="32">IFERROR(H56/G56-1,"-")</f>
        <v>0.14587525150905423</v>
      </c>
      <c r="J56" s="164">
        <f t="shared" si="29"/>
        <v>112.9</v>
      </c>
      <c r="K56" s="163">
        <f t="shared" si="30"/>
        <v>435</v>
      </c>
      <c r="L56" s="163">
        <f t="shared" si="31"/>
        <v>3387</v>
      </c>
      <c r="M56" s="164">
        <f t="shared" si="28"/>
        <v>2.5788796024736717E-3</v>
      </c>
    </row>
    <row r="57" spans="2:13" x14ac:dyDescent="0.25">
      <c r="B57" s="162" t="s">
        <v>113</v>
      </c>
      <c r="C57" s="163">
        <v>2253</v>
      </c>
      <c r="D57" s="163">
        <v>629</v>
      </c>
      <c r="E57" s="163">
        <v>2204</v>
      </c>
      <c r="F57" s="163">
        <v>1947</v>
      </c>
      <c r="G57" s="163">
        <v>2732</v>
      </c>
      <c r="H57" s="163">
        <v>2392</v>
      </c>
      <c r="I57" s="178">
        <f t="shared" si="32"/>
        <v>-0.1244509516837482</v>
      </c>
      <c r="J57" s="164">
        <f t="shared" si="29"/>
        <v>2.8028616852146264</v>
      </c>
      <c r="K57" s="163">
        <f t="shared" si="30"/>
        <v>-340</v>
      </c>
      <c r="L57" s="163">
        <f t="shared" si="31"/>
        <v>1763</v>
      </c>
      <c r="M57" s="164">
        <f t="shared" si="28"/>
        <v>1.8052911937714434E-3</v>
      </c>
    </row>
    <row r="58" spans="2:13" x14ac:dyDescent="0.25">
      <c r="B58" s="162" t="s">
        <v>116</v>
      </c>
      <c r="C58" s="163">
        <v>449</v>
      </c>
      <c r="D58" s="163">
        <v>213</v>
      </c>
      <c r="E58" s="163">
        <v>521</v>
      </c>
      <c r="F58" s="163">
        <v>973</v>
      </c>
      <c r="G58" s="163">
        <v>880</v>
      </c>
      <c r="H58" s="163">
        <v>591</v>
      </c>
      <c r="I58" s="178">
        <f t="shared" si="32"/>
        <v>-0.32840909090909087</v>
      </c>
      <c r="J58" s="164">
        <f t="shared" si="29"/>
        <v>1.7746478873239435</v>
      </c>
      <c r="K58" s="163">
        <f t="shared" si="30"/>
        <v>-289</v>
      </c>
      <c r="L58" s="163">
        <f t="shared" si="31"/>
        <v>378</v>
      </c>
      <c r="M58" s="164">
        <f t="shared" si="28"/>
        <v>4.4603975565172372E-4</v>
      </c>
    </row>
    <row r="59" spans="2:13" x14ac:dyDescent="0.25">
      <c r="B59" s="162" t="s">
        <v>123</v>
      </c>
      <c r="C59" s="163">
        <v>218</v>
      </c>
      <c r="D59" s="163">
        <v>24</v>
      </c>
      <c r="E59" s="163">
        <v>273</v>
      </c>
      <c r="F59" s="163">
        <v>247</v>
      </c>
      <c r="G59" s="163">
        <v>421</v>
      </c>
      <c r="H59" s="163">
        <v>349</v>
      </c>
      <c r="I59" s="178">
        <f t="shared" si="32"/>
        <v>-0.17102137767220904</v>
      </c>
      <c r="J59" s="164">
        <f t="shared" si="29"/>
        <v>13.541666666666666</v>
      </c>
      <c r="K59" s="163">
        <f t="shared" si="30"/>
        <v>-72</v>
      </c>
      <c r="L59" s="163">
        <f t="shared" si="31"/>
        <v>325</v>
      </c>
      <c r="M59" s="164">
        <f t="shared" si="28"/>
        <v>2.6339741915812451E-4</v>
      </c>
    </row>
    <row r="60" spans="2:13" x14ac:dyDescent="0.25">
      <c r="B60" s="162" t="s">
        <v>119</v>
      </c>
      <c r="C60" s="163">
        <v>187</v>
      </c>
      <c r="D60" s="163">
        <v>38</v>
      </c>
      <c r="E60" s="163">
        <v>253</v>
      </c>
      <c r="F60" s="163">
        <v>237</v>
      </c>
      <c r="G60" s="163">
        <v>335</v>
      </c>
      <c r="H60" s="163">
        <v>315</v>
      </c>
      <c r="I60" s="178">
        <f t="shared" si="32"/>
        <v>-5.9701492537313383E-2</v>
      </c>
      <c r="J60" s="164">
        <f t="shared" si="29"/>
        <v>7.2894736842105257</v>
      </c>
      <c r="K60" s="163">
        <f t="shared" si="30"/>
        <v>-20</v>
      </c>
      <c r="L60" s="163">
        <f t="shared" si="31"/>
        <v>277</v>
      </c>
      <c r="M60" s="164">
        <f t="shared" si="28"/>
        <v>2.3773692560117253E-4</v>
      </c>
    </row>
    <row r="61" spans="2:13" x14ac:dyDescent="0.25">
      <c r="B61" s="162" t="s">
        <v>128</v>
      </c>
      <c r="C61" s="163">
        <v>136</v>
      </c>
      <c r="D61" s="163">
        <v>11</v>
      </c>
      <c r="E61" s="163">
        <v>39</v>
      </c>
      <c r="F61" s="163">
        <v>131</v>
      </c>
      <c r="G61" s="163">
        <v>76</v>
      </c>
      <c r="H61" s="163">
        <v>145</v>
      </c>
      <c r="I61" s="178">
        <f t="shared" si="32"/>
        <v>0.90789473684210531</v>
      </c>
      <c r="J61" s="164">
        <f t="shared" si="29"/>
        <v>12.181818181818182</v>
      </c>
      <c r="K61" s="163">
        <f t="shared" si="30"/>
        <v>69</v>
      </c>
      <c r="L61" s="163">
        <f t="shared" si="31"/>
        <v>134</v>
      </c>
      <c r="M61" s="164">
        <f t="shared" si="28"/>
        <v>1.0943445781641276E-4</v>
      </c>
    </row>
    <row r="62" spans="2:13" x14ac:dyDescent="0.25">
      <c r="B62" s="162" t="s">
        <v>131</v>
      </c>
      <c r="C62" s="163">
        <v>201</v>
      </c>
      <c r="D62" s="163">
        <v>10</v>
      </c>
      <c r="E62" s="163">
        <v>79</v>
      </c>
      <c r="F62" s="163">
        <v>119</v>
      </c>
      <c r="G62" s="163">
        <v>77</v>
      </c>
      <c r="H62" s="163">
        <v>105</v>
      </c>
      <c r="I62" s="178">
        <f t="shared" si="32"/>
        <v>0.36363636363636354</v>
      </c>
      <c r="J62" s="164">
        <f t="shared" si="29"/>
        <v>9.5</v>
      </c>
      <c r="K62" s="163">
        <f t="shared" si="30"/>
        <v>28</v>
      </c>
      <c r="L62" s="163">
        <f t="shared" si="31"/>
        <v>95</v>
      </c>
      <c r="M62" s="164">
        <f t="shared" si="28"/>
        <v>7.9245641867057515E-5</v>
      </c>
    </row>
    <row r="63" spans="2:13" x14ac:dyDescent="0.25">
      <c r="B63" s="167" t="s">
        <v>145</v>
      </c>
      <c r="C63" s="168">
        <f t="shared" ref="C63" si="33">C55-SUM(C56:C62)</f>
        <v>2606</v>
      </c>
      <c r="D63" s="168">
        <f t="shared" ref="D63:E63" si="34">D55-SUM(D56:D62)</f>
        <v>502</v>
      </c>
      <c r="E63" s="168">
        <f t="shared" si="34"/>
        <v>2165</v>
      </c>
      <c r="F63" s="168">
        <f t="shared" ref="F63:H63" si="35">F55-SUM(F56:F62)</f>
        <v>3347</v>
      </c>
      <c r="G63" s="168">
        <f t="shared" si="35"/>
        <v>3785</v>
      </c>
      <c r="H63" s="168">
        <f t="shared" si="35"/>
        <v>3082</v>
      </c>
      <c r="I63" s="179">
        <f t="shared" si="32"/>
        <v>-0.18573315719947159</v>
      </c>
      <c r="J63" s="169">
        <f t="shared" si="29"/>
        <v>5.1394422310756971</v>
      </c>
      <c r="K63" s="168">
        <f>H63-G63</f>
        <v>-703</v>
      </c>
      <c r="L63" s="168">
        <f t="shared" si="31"/>
        <v>2580</v>
      </c>
      <c r="M63" s="169">
        <f t="shared" si="28"/>
        <v>2.3260482688978214E-3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24073</v>
      </c>
      <c r="D65" s="175">
        <v>5741</v>
      </c>
      <c r="E65" s="175">
        <v>31135</v>
      </c>
      <c r="F65" s="175">
        <v>52473</v>
      </c>
      <c r="G65" s="175">
        <v>60722</v>
      </c>
      <c r="H65" s="175">
        <v>46214</v>
      </c>
      <c r="I65" s="176">
        <f>IFERROR(H65/G65-1,"-")</f>
        <v>-0.23892493659629133</v>
      </c>
      <c r="J65" s="176">
        <f>IFERROR(H65/D65-1,"-")</f>
        <v>7.0498171050339664</v>
      </c>
      <c r="K65" s="175">
        <f>H65-G65</f>
        <v>-14508</v>
      </c>
      <c r="L65" s="175">
        <f>H65-D65</f>
        <v>40473</v>
      </c>
      <c r="M65" s="176">
        <f t="shared" ref="M65:M77" si="36">H65/H$9</f>
        <v>3.4878648507087578E-2</v>
      </c>
    </row>
    <row r="66" spans="2:13" x14ac:dyDescent="0.25">
      <c r="B66" s="158" t="s">
        <v>97</v>
      </c>
      <c r="C66" s="159">
        <v>5545</v>
      </c>
      <c r="D66" s="159">
        <v>3067</v>
      </c>
      <c r="E66" s="159">
        <v>6446</v>
      </c>
      <c r="F66" s="159">
        <v>5860</v>
      </c>
      <c r="G66" s="159">
        <v>8520</v>
      </c>
      <c r="H66" s="159">
        <v>6117</v>
      </c>
      <c r="I66" s="177">
        <f>IFERROR(H66/G66-1,"-")</f>
        <v>-0.28204225352112677</v>
      </c>
      <c r="J66" s="160">
        <f t="shared" ref="J66:J77" si="37">IFERROR(H66/D66-1,"-")</f>
        <v>0.99445712422562771</v>
      </c>
      <c r="K66" s="159">
        <f t="shared" ref="K66:K76" si="38">H66-G66</f>
        <v>-2403</v>
      </c>
      <c r="L66" s="159">
        <f t="shared" ref="L66:L77" si="39">H66-D66</f>
        <v>3050</v>
      </c>
      <c r="M66" s="160">
        <f t="shared" si="36"/>
        <v>4.6166246790551504E-3</v>
      </c>
    </row>
    <row r="67" spans="2:13" x14ac:dyDescent="0.25">
      <c r="B67" s="162" t="s">
        <v>103</v>
      </c>
      <c r="C67" s="163">
        <v>2263</v>
      </c>
      <c r="D67" s="163">
        <v>3016</v>
      </c>
      <c r="E67" s="163">
        <v>4002</v>
      </c>
      <c r="F67" s="163">
        <v>4353</v>
      </c>
      <c r="G67" s="163">
        <v>4437</v>
      </c>
      <c r="H67" s="163">
        <v>1861</v>
      </c>
      <c r="I67" s="178">
        <f>IFERROR(H67/G67-1,"-")</f>
        <v>-0.58057245886860498</v>
      </c>
      <c r="J67" s="164">
        <f t="shared" si="37"/>
        <v>-0.38295755968169765</v>
      </c>
      <c r="K67" s="163">
        <f t="shared" si="38"/>
        <v>-2576</v>
      </c>
      <c r="L67" s="163">
        <f t="shared" si="39"/>
        <v>-1155</v>
      </c>
      <c r="M67" s="164">
        <f t="shared" si="36"/>
        <v>1.4045346620437528E-3</v>
      </c>
    </row>
    <row r="68" spans="2:13" x14ac:dyDescent="0.25">
      <c r="B68" s="162" t="s">
        <v>100</v>
      </c>
      <c r="C68" s="163">
        <v>3282</v>
      </c>
      <c r="D68" s="163">
        <v>51</v>
      </c>
      <c r="E68" s="163">
        <v>2444</v>
      </c>
      <c r="F68" s="163">
        <v>1507</v>
      </c>
      <c r="G68" s="163">
        <v>4083</v>
      </c>
      <c r="H68" s="163">
        <v>4256</v>
      </c>
      <c r="I68" s="178">
        <f>IFERROR(H68/G68-1,"-")</f>
        <v>4.2370805780063581E-2</v>
      </c>
      <c r="J68" s="164">
        <f t="shared" si="37"/>
        <v>82.450980392156865</v>
      </c>
      <c r="K68" s="163">
        <f t="shared" si="38"/>
        <v>173</v>
      </c>
      <c r="L68" s="163">
        <f t="shared" si="39"/>
        <v>4205</v>
      </c>
      <c r="M68" s="164">
        <f t="shared" si="36"/>
        <v>3.2120900170113978E-3</v>
      </c>
    </row>
    <row r="69" spans="2:13" x14ac:dyDescent="0.25">
      <c r="B69" s="158" t="s">
        <v>107</v>
      </c>
      <c r="C69" s="159">
        <v>18528</v>
      </c>
      <c r="D69" s="159">
        <v>2674</v>
      </c>
      <c r="E69" s="159">
        <v>24689</v>
      </c>
      <c r="F69" s="159">
        <v>46613</v>
      </c>
      <c r="G69" s="159">
        <v>52202</v>
      </c>
      <c r="H69" s="159">
        <v>40097</v>
      </c>
      <c r="I69" s="177">
        <f>IFERROR(H69/G69-1,"-")</f>
        <v>-0.23188766713919007</v>
      </c>
      <c r="J69" s="160">
        <f t="shared" si="37"/>
        <v>13.99513836948392</v>
      </c>
      <c r="K69" s="159">
        <f t="shared" si="38"/>
        <v>-12105</v>
      </c>
      <c r="L69" s="159">
        <f t="shared" si="39"/>
        <v>37423</v>
      </c>
      <c r="M69" s="160">
        <f t="shared" si="36"/>
        <v>3.026202382803243E-2</v>
      </c>
    </row>
    <row r="70" spans="2:13" x14ac:dyDescent="0.25">
      <c r="B70" s="162" t="s">
        <v>110</v>
      </c>
      <c r="C70" s="163">
        <v>7372</v>
      </c>
      <c r="D70" s="163">
        <v>5</v>
      </c>
      <c r="E70" s="163">
        <v>8817</v>
      </c>
      <c r="F70" s="163">
        <v>16057</v>
      </c>
      <c r="G70" s="163">
        <v>18934</v>
      </c>
      <c r="H70" s="163">
        <v>18106</v>
      </c>
      <c r="I70" s="178">
        <f t="shared" ref="I70:I77" si="40">IFERROR(H70/G70-1,"-")</f>
        <v>-4.3730854547375131E-2</v>
      </c>
      <c r="J70" s="164">
        <f t="shared" si="37"/>
        <v>3620.2</v>
      </c>
      <c r="K70" s="163">
        <f t="shared" si="38"/>
        <v>-828</v>
      </c>
      <c r="L70" s="163">
        <f t="shared" si="39"/>
        <v>18101</v>
      </c>
      <c r="M70" s="164">
        <f t="shared" si="36"/>
        <v>1.366496753947565E-2</v>
      </c>
    </row>
    <row r="71" spans="2:13" x14ac:dyDescent="0.25">
      <c r="B71" s="162" t="s">
        <v>113</v>
      </c>
      <c r="C71" s="163">
        <v>2105</v>
      </c>
      <c r="D71" s="163">
        <v>731</v>
      </c>
      <c r="E71" s="163">
        <v>3077</v>
      </c>
      <c r="F71" s="163">
        <v>2561</v>
      </c>
      <c r="G71" s="163">
        <v>4307</v>
      </c>
      <c r="H71" s="163">
        <v>3324</v>
      </c>
      <c r="I71" s="178">
        <f t="shared" si="40"/>
        <v>-0.22823310889250059</v>
      </c>
      <c r="J71" s="164">
        <f t="shared" si="37"/>
        <v>3.5471956224350203</v>
      </c>
      <c r="K71" s="163">
        <f t="shared" si="38"/>
        <v>-983</v>
      </c>
      <c r="L71" s="163">
        <f t="shared" si="39"/>
        <v>2593</v>
      </c>
      <c r="M71" s="164">
        <f t="shared" si="36"/>
        <v>2.5086906053914206E-3</v>
      </c>
    </row>
    <row r="72" spans="2:13" x14ac:dyDescent="0.25">
      <c r="B72" s="162" t="s">
        <v>116</v>
      </c>
      <c r="C72" s="163">
        <v>2465</v>
      </c>
      <c r="D72" s="163">
        <v>449</v>
      </c>
      <c r="E72" s="163">
        <v>2698</v>
      </c>
      <c r="F72" s="163">
        <v>6653</v>
      </c>
      <c r="G72" s="163">
        <v>5012</v>
      </c>
      <c r="H72" s="163">
        <v>2335</v>
      </c>
      <c r="I72" s="178">
        <f t="shared" si="40"/>
        <v>-0.53411811652035124</v>
      </c>
      <c r="J72" s="164">
        <f t="shared" si="37"/>
        <v>4.200445434298441</v>
      </c>
      <c r="K72" s="163">
        <f t="shared" si="38"/>
        <v>-2677</v>
      </c>
      <c r="L72" s="163">
        <f t="shared" si="39"/>
        <v>1886</v>
      </c>
      <c r="M72" s="164">
        <f t="shared" si="36"/>
        <v>1.7622721310436122E-3</v>
      </c>
    </row>
    <row r="73" spans="2:13" x14ac:dyDescent="0.25">
      <c r="B73" s="162" t="s">
        <v>123</v>
      </c>
      <c r="C73" s="163">
        <v>210</v>
      </c>
      <c r="D73" s="163">
        <v>26</v>
      </c>
      <c r="E73" s="163">
        <v>1109</v>
      </c>
      <c r="F73" s="163">
        <v>1109</v>
      </c>
      <c r="G73" s="163">
        <v>2063</v>
      </c>
      <c r="H73" s="163">
        <v>1641</v>
      </c>
      <c r="I73" s="178">
        <f t="shared" si="40"/>
        <v>-0.20455647115850706</v>
      </c>
      <c r="J73" s="164">
        <f t="shared" si="37"/>
        <v>62.115384615384613</v>
      </c>
      <c r="K73" s="163">
        <f t="shared" si="38"/>
        <v>-422</v>
      </c>
      <c r="L73" s="163">
        <f t="shared" si="39"/>
        <v>1615</v>
      </c>
      <c r="M73" s="164">
        <f t="shared" si="36"/>
        <v>1.2384961743222987E-3</v>
      </c>
    </row>
    <row r="74" spans="2:13" x14ac:dyDescent="0.25">
      <c r="B74" s="162" t="s">
        <v>119</v>
      </c>
      <c r="C74" s="163">
        <v>472</v>
      </c>
      <c r="D74" s="163">
        <v>152</v>
      </c>
      <c r="E74" s="163">
        <v>865</v>
      </c>
      <c r="F74" s="163">
        <v>848</v>
      </c>
      <c r="G74" s="163">
        <v>1203</v>
      </c>
      <c r="H74" s="163">
        <v>853</v>
      </c>
      <c r="I74" s="178">
        <f t="shared" si="40"/>
        <v>-0.29093931837073983</v>
      </c>
      <c r="J74" s="164">
        <f t="shared" si="37"/>
        <v>4.6118421052631575</v>
      </c>
      <c r="K74" s="163">
        <f t="shared" si="38"/>
        <v>-350</v>
      </c>
      <c r="L74" s="163">
        <f t="shared" si="39"/>
        <v>701</v>
      </c>
      <c r="M74" s="164">
        <f t="shared" si="36"/>
        <v>6.4377650012000052E-4</v>
      </c>
    </row>
    <row r="75" spans="2:13" x14ac:dyDescent="0.25">
      <c r="B75" s="162" t="s">
        <v>128</v>
      </c>
      <c r="C75" s="163">
        <v>664</v>
      </c>
      <c r="D75" s="163">
        <v>0</v>
      </c>
      <c r="E75" s="163">
        <v>902</v>
      </c>
      <c r="F75" s="163">
        <v>3009</v>
      </c>
      <c r="G75" s="163">
        <v>2118</v>
      </c>
      <c r="H75" s="163">
        <v>1246</v>
      </c>
      <c r="I75" s="178">
        <f t="shared" si="40"/>
        <v>-0.41170915958451371</v>
      </c>
      <c r="J75" s="164" t="str">
        <f t="shared" si="37"/>
        <v>-</v>
      </c>
      <c r="K75" s="163">
        <f t="shared" si="38"/>
        <v>-872</v>
      </c>
      <c r="L75" s="163">
        <f t="shared" si="39"/>
        <v>1246</v>
      </c>
      <c r="M75" s="164">
        <f t="shared" si="36"/>
        <v>9.4038161682241585E-4</v>
      </c>
    </row>
    <row r="76" spans="2:13" x14ac:dyDescent="0.25">
      <c r="B76" s="162" t="s">
        <v>131</v>
      </c>
      <c r="C76" s="163">
        <v>788</v>
      </c>
      <c r="D76" s="163">
        <v>0</v>
      </c>
      <c r="E76" s="163">
        <v>317</v>
      </c>
      <c r="F76" s="163">
        <v>732</v>
      </c>
      <c r="G76" s="163">
        <v>1342</v>
      </c>
      <c r="H76" s="163">
        <v>1580</v>
      </c>
      <c r="I76" s="178">
        <f t="shared" si="40"/>
        <v>0.17734724292101345</v>
      </c>
      <c r="J76" s="164" t="str">
        <f t="shared" si="37"/>
        <v>-</v>
      </c>
      <c r="K76" s="163">
        <f t="shared" si="38"/>
        <v>238</v>
      </c>
      <c r="L76" s="163">
        <f t="shared" si="39"/>
        <v>1580</v>
      </c>
      <c r="M76" s="164">
        <f t="shared" si="36"/>
        <v>1.192458229999532E-3</v>
      </c>
    </row>
    <row r="77" spans="2:13" x14ac:dyDescent="0.25">
      <c r="B77" s="167" t="s">
        <v>145</v>
      </c>
      <c r="C77" s="168">
        <f t="shared" ref="C77" si="41">C69-SUM(C70:C76)</f>
        <v>4452</v>
      </c>
      <c r="D77" s="168">
        <f t="shared" ref="D77:E77" si="42">D69-SUM(D70:D76)</f>
        <v>1311</v>
      </c>
      <c r="E77" s="168">
        <f t="shared" si="42"/>
        <v>6904</v>
      </c>
      <c r="F77" s="168">
        <f t="shared" ref="F77:H77" si="43">F69-SUM(F70:F76)</f>
        <v>15644</v>
      </c>
      <c r="G77" s="168">
        <f t="shared" si="43"/>
        <v>17223</v>
      </c>
      <c r="H77" s="168">
        <f t="shared" si="43"/>
        <v>11012</v>
      </c>
      <c r="I77" s="179">
        <f t="shared" si="40"/>
        <v>-0.36062242350345464</v>
      </c>
      <c r="J77" s="169">
        <f t="shared" si="37"/>
        <v>7.3996948893974057</v>
      </c>
      <c r="K77" s="168">
        <f>H77-G77</f>
        <v>-6211</v>
      </c>
      <c r="L77" s="168">
        <f t="shared" si="39"/>
        <v>9701</v>
      </c>
      <c r="M77" s="169">
        <f t="shared" si="36"/>
        <v>8.3109810308574974E-3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142242</v>
      </c>
      <c r="D79" s="175">
        <v>18937</v>
      </c>
      <c r="E79" s="175">
        <v>143750</v>
      </c>
      <c r="F79" s="175">
        <v>184347</v>
      </c>
      <c r="G79" s="175">
        <v>207628</v>
      </c>
      <c r="H79" s="175">
        <v>213202</v>
      </c>
      <c r="I79" s="176">
        <f>IFERROR(H79/G79-1,"-")</f>
        <v>2.6846090122719435E-2</v>
      </c>
      <c r="J79" s="176">
        <f>IFERROR(H79/D79-1,"-")</f>
        <v>10.258488672968264</v>
      </c>
      <c r="K79" s="175">
        <f>H79-G79</f>
        <v>5574</v>
      </c>
      <c r="L79" s="175">
        <f>H79-D79</f>
        <v>194265</v>
      </c>
      <c r="M79" s="176">
        <f t="shared" ref="M79:M91" si="44">H79/H$9</f>
        <v>0.1609078984508609</v>
      </c>
    </row>
    <row r="80" spans="2:13" x14ac:dyDescent="0.25">
      <c r="B80" s="158" t="s">
        <v>97</v>
      </c>
      <c r="C80" s="159">
        <v>47060</v>
      </c>
      <c r="D80" s="159">
        <v>8589</v>
      </c>
      <c r="E80" s="159">
        <v>54191</v>
      </c>
      <c r="F80" s="159">
        <v>62046</v>
      </c>
      <c r="G80" s="159">
        <v>60965</v>
      </c>
      <c r="H80" s="159">
        <v>62437</v>
      </c>
      <c r="I80" s="177">
        <f>IFERROR(H80/G80-1,"-")</f>
        <v>2.4145001230214014E-2</v>
      </c>
      <c r="J80" s="160">
        <f t="shared" ref="J80:J91" si="45">IFERROR(H80/D80-1,"-")</f>
        <v>6.2694143672138782</v>
      </c>
      <c r="K80" s="159">
        <f t="shared" ref="K80:K90" si="46">H80-G80</f>
        <v>1472</v>
      </c>
      <c r="L80" s="159">
        <f t="shared" ref="L80:L91" si="47">H80-D80</f>
        <v>53848</v>
      </c>
      <c r="M80" s="160">
        <f t="shared" si="44"/>
        <v>4.7122477535747331E-2</v>
      </c>
    </row>
    <row r="81" spans="2:13" x14ac:dyDescent="0.25">
      <c r="B81" s="162" t="s">
        <v>103</v>
      </c>
      <c r="C81" s="163">
        <v>8752</v>
      </c>
      <c r="D81" s="163">
        <v>4667</v>
      </c>
      <c r="E81" s="163">
        <v>14394</v>
      </c>
      <c r="F81" s="163">
        <v>11792</v>
      </c>
      <c r="G81" s="163">
        <v>12804</v>
      </c>
      <c r="H81" s="163">
        <v>12202</v>
      </c>
      <c r="I81" s="178">
        <f>IFERROR(H81/G81-1,"-")</f>
        <v>-4.7016557325835651E-2</v>
      </c>
      <c r="J81" s="164">
        <f t="shared" si="45"/>
        <v>1.6145275337475895</v>
      </c>
      <c r="K81" s="163">
        <f t="shared" si="46"/>
        <v>-602</v>
      </c>
      <c r="L81" s="163">
        <f t="shared" si="47"/>
        <v>7535</v>
      </c>
      <c r="M81" s="164">
        <f t="shared" si="44"/>
        <v>9.2090983053508164E-3</v>
      </c>
    </row>
    <row r="82" spans="2:13" x14ac:dyDescent="0.25">
      <c r="B82" s="162" t="s">
        <v>100</v>
      </c>
      <c r="C82" s="163">
        <v>38308</v>
      </c>
      <c r="D82" s="163">
        <v>3922</v>
      </c>
      <c r="E82" s="163">
        <v>39797</v>
      </c>
      <c r="F82" s="163">
        <v>50254</v>
      </c>
      <c r="G82" s="163">
        <v>48161</v>
      </c>
      <c r="H82" s="163">
        <v>50235</v>
      </c>
      <c r="I82" s="178">
        <f>IFERROR(H82/G82-1,"-")</f>
        <v>4.3063889869396466E-2</v>
      </c>
      <c r="J82" s="164">
        <f t="shared" si="45"/>
        <v>11.808516063233045</v>
      </c>
      <c r="K82" s="163">
        <f t="shared" si="46"/>
        <v>2074</v>
      </c>
      <c r="L82" s="163">
        <f t="shared" si="47"/>
        <v>46313</v>
      </c>
      <c r="M82" s="164">
        <f t="shared" si="44"/>
        <v>3.7913379230396518E-2</v>
      </c>
    </row>
    <row r="83" spans="2:13" x14ac:dyDescent="0.25">
      <c r="B83" s="158" t="s">
        <v>107</v>
      </c>
      <c r="C83" s="159">
        <v>95182</v>
      </c>
      <c r="D83" s="159">
        <v>10348</v>
      </c>
      <c r="E83" s="159">
        <v>89559</v>
      </c>
      <c r="F83" s="159">
        <v>122301</v>
      </c>
      <c r="G83" s="159">
        <v>146663</v>
      </c>
      <c r="H83" s="159">
        <v>150765</v>
      </c>
      <c r="I83" s="177">
        <f>IFERROR(H83/G83-1,"-")</f>
        <v>2.7968881040207894E-2</v>
      </c>
      <c r="J83" s="160">
        <f t="shared" si="45"/>
        <v>13.569482025512176</v>
      </c>
      <c r="K83" s="159">
        <f t="shared" si="46"/>
        <v>4102</v>
      </c>
      <c r="L83" s="159">
        <f t="shared" si="47"/>
        <v>140417</v>
      </c>
      <c r="M83" s="160">
        <f t="shared" si="44"/>
        <v>0.11378542091511358</v>
      </c>
    </row>
    <row r="84" spans="2:13" x14ac:dyDescent="0.25">
      <c r="B84" s="162" t="s">
        <v>110</v>
      </c>
      <c r="C84" s="163">
        <v>16800</v>
      </c>
      <c r="D84" s="163">
        <v>688</v>
      </c>
      <c r="E84" s="163">
        <v>13808</v>
      </c>
      <c r="F84" s="163">
        <v>22321</v>
      </c>
      <c r="G84" s="163">
        <v>28242</v>
      </c>
      <c r="H84" s="163">
        <v>28107</v>
      </c>
      <c r="I84" s="178">
        <f t="shared" ref="I84:I91" si="48">IFERROR(H84/G84-1,"-")</f>
        <v>-4.7801147227533036E-3</v>
      </c>
      <c r="J84" s="164">
        <f t="shared" si="45"/>
        <v>39.853197674418603</v>
      </c>
      <c r="K84" s="163">
        <f t="shared" si="46"/>
        <v>-135</v>
      </c>
      <c r="L84" s="163">
        <f t="shared" si="47"/>
        <v>27419</v>
      </c>
      <c r="M84" s="164">
        <f t="shared" si="44"/>
        <v>2.1212926247213194E-2</v>
      </c>
    </row>
    <row r="85" spans="2:13" x14ac:dyDescent="0.25">
      <c r="B85" s="162" t="s">
        <v>113</v>
      </c>
      <c r="C85" s="163">
        <v>32881</v>
      </c>
      <c r="D85" s="163">
        <v>2231</v>
      </c>
      <c r="E85" s="163">
        <v>27582</v>
      </c>
      <c r="F85" s="163">
        <v>38185</v>
      </c>
      <c r="G85" s="163">
        <v>45162</v>
      </c>
      <c r="H85" s="163">
        <v>44400</v>
      </c>
      <c r="I85" s="178">
        <f t="shared" si="48"/>
        <v>-1.6872592002125653E-2</v>
      </c>
      <c r="J85" s="164">
        <f t="shared" si="45"/>
        <v>18.901389511429851</v>
      </c>
      <c r="K85" s="163">
        <f t="shared" si="46"/>
        <v>-762</v>
      </c>
      <c r="L85" s="163">
        <f t="shared" si="47"/>
        <v>42169</v>
      </c>
      <c r="M85" s="164">
        <f t="shared" si="44"/>
        <v>3.3509585703784317E-2</v>
      </c>
    </row>
    <row r="86" spans="2:13" x14ac:dyDescent="0.25">
      <c r="B86" s="162" t="s">
        <v>116</v>
      </c>
      <c r="C86" s="163">
        <v>5852</v>
      </c>
      <c r="D86" s="163">
        <v>2544</v>
      </c>
      <c r="E86" s="163">
        <v>8084</v>
      </c>
      <c r="F86" s="163">
        <v>10191</v>
      </c>
      <c r="G86" s="163">
        <v>13733</v>
      </c>
      <c r="H86" s="163">
        <v>14265</v>
      </c>
      <c r="I86" s="178">
        <f t="shared" si="48"/>
        <v>3.8738804339911059E-2</v>
      </c>
      <c r="J86" s="164">
        <f t="shared" si="45"/>
        <v>4.6073113207547172</v>
      </c>
      <c r="K86" s="163">
        <f t="shared" si="46"/>
        <v>532</v>
      </c>
      <c r="L86" s="163">
        <f t="shared" si="47"/>
        <v>11721</v>
      </c>
      <c r="M86" s="164">
        <f t="shared" si="44"/>
        <v>1.0766086487938814E-2</v>
      </c>
    </row>
    <row r="87" spans="2:13" x14ac:dyDescent="0.25">
      <c r="B87" s="162" t="s">
        <v>123</v>
      </c>
      <c r="C87" s="163">
        <v>1464</v>
      </c>
      <c r="D87" s="163">
        <v>147</v>
      </c>
      <c r="E87" s="163">
        <v>2726</v>
      </c>
      <c r="F87" s="163">
        <v>2477</v>
      </c>
      <c r="G87" s="163">
        <v>3511</v>
      </c>
      <c r="H87" s="163">
        <v>4364</v>
      </c>
      <c r="I87" s="178">
        <f t="shared" si="48"/>
        <v>0.24295072628880665</v>
      </c>
      <c r="J87" s="164">
        <f t="shared" si="45"/>
        <v>28.687074829931973</v>
      </c>
      <c r="K87" s="163">
        <f t="shared" si="46"/>
        <v>853</v>
      </c>
      <c r="L87" s="163">
        <f t="shared" si="47"/>
        <v>4217</v>
      </c>
      <c r="M87" s="164">
        <f t="shared" si="44"/>
        <v>3.293599820074657E-3</v>
      </c>
    </row>
    <row r="88" spans="2:13" x14ac:dyDescent="0.25">
      <c r="B88" s="162" t="s">
        <v>119</v>
      </c>
      <c r="C88" s="163">
        <v>1087</v>
      </c>
      <c r="D88" s="163">
        <v>159</v>
      </c>
      <c r="E88" s="163">
        <v>1660</v>
      </c>
      <c r="F88" s="163">
        <v>1696</v>
      </c>
      <c r="G88" s="163">
        <v>1829</v>
      </c>
      <c r="H88" s="163">
        <v>2250</v>
      </c>
      <c r="I88" s="178">
        <f t="shared" si="48"/>
        <v>0.23018042646254777</v>
      </c>
      <c r="J88" s="164">
        <f t="shared" si="45"/>
        <v>13.150943396226415</v>
      </c>
      <c r="K88" s="163">
        <f t="shared" si="46"/>
        <v>421</v>
      </c>
      <c r="L88" s="163">
        <f t="shared" si="47"/>
        <v>2091</v>
      </c>
      <c r="M88" s="164">
        <f t="shared" si="44"/>
        <v>1.6981208971512324E-3</v>
      </c>
    </row>
    <row r="89" spans="2:13" x14ac:dyDescent="0.25">
      <c r="B89" s="162" t="s">
        <v>128</v>
      </c>
      <c r="C89" s="163">
        <v>3002</v>
      </c>
      <c r="D89" s="163">
        <v>44</v>
      </c>
      <c r="E89" s="163">
        <v>2720</v>
      </c>
      <c r="F89" s="163">
        <v>4345</v>
      </c>
      <c r="G89" s="163">
        <v>3779</v>
      </c>
      <c r="H89" s="163">
        <v>3800</v>
      </c>
      <c r="I89" s="178">
        <f t="shared" si="48"/>
        <v>5.5570256681660712E-3</v>
      </c>
      <c r="J89" s="164">
        <f t="shared" si="45"/>
        <v>85.36363636363636</v>
      </c>
      <c r="K89" s="163">
        <f t="shared" si="46"/>
        <v>21</v>
      </c>
      <c r="L89" s="163">
        <f t="shared" si="47"/>
        <v>3756</v>
      </c>
      <c r="M89" s="164">
        <f t="shared" si="44"/>
        <v>2.8679375151887481E-3</v>
      </c>
    </row>
    <row r="90" spans="2:13" x14ac:dyDescent="0.25">
      <c r="B90" s="162" t="s">
        <v>131</v>
      </c>
      <c r="C90" s="163">
        <v>4636</v>
      </c>
      <c r="D90" s="163">
        <v>236</v>
      </c>
      <c r="E90" s="163">
        <v>2416</v>
      </c>
      <c r="F90" s="163">
        <v>4574</v>
      </c>
      <c r="G90" s="163">
        <v>5089</v>
      </c>
      <c r="H90" s="163">
        <v>3548</v>
      </c>
      <c r="I90" s="178">
        <f t="shared" si="48"/>
        <v>-0.30280998231479661</v>
      </c>
      <c r="J90" s="164">
        <f t="shared" si="45"/>
        <v>14.033898305084746</v>
      </c>
      <c r="K90" s="163">
        <f t="shared" si="46"/>
        <v>-1541</v>
      </c>
      <c r="L90" s="163">
        <f t="shared" si="47"/>
        <v>3312</v>
      </c>
      <c r="M90" s="164">
        <f t="shared" si="44"/>
        <v>2.67774797470781E-3</v>
      </c>
    </row>
    <row r="91" spans="2:13" x14ac:dyDescent="0.25">
      <c r="B91" s="167" t="s">
        <v>145</v>
      </c>
      <c r="C91" s="168">
        <f t="shared" ref="C91" si="49">C83-SUM(C84:C90)</f>
        <v>29460</v>
      </c>
      <c r="D91" s="168">
        <f t="shared" ref="D91:E91" si="50">D83-SUM(D84:D90)</f>
        <v>4299</v>
      </c>
      <c r="E91" s="168">
        <f t="shared" si="50"/>
        <v>30563</v>
      </c>
      <c r="F91" s="168">
        <f t="shared" ref="F91:H91" si="51">F83-SUM(F84:F90)</f>
        <v>38512</v>
      </c>
      <c r="G91" s="168">
        <f t="shared" si="51"/>
        <v>45318</v>
      </c>
      <c r="H91" s="168">
        <f t="shared" si="51"/>
        <v>50031</v>
      </c>
      <c r="I91" s="179">
        <f t="shared" si="48"/>
        <v>0.10399841122732689</v>
      </c>
      <c r="J91" s="169">
        <f t="shared" si="45"/>
        <v>10.637822749476623</v>
      </c>
      <c r="K91" s="168">
        <f>H91-G91</f>
        <v>4713</v>
      </c>
      <c r="L91" s="168">
        <f t="shared" si="47"/>
        <v>45732</v>
      </c>
      <c r="M91" s="169">
        <f t="shared" si="44"/>
        <v>3.7759416269054803E-2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12754</v>
      </c>
      <c r="D93" s="175">
        <v>4819</v>
      </c>
      <c r="E93" s="175">
        <v>12444</v>
      </c>
      <c r="F93" s="175">
        <v>16319</v>
      </c>
      <c r="G93" s="175">
        <v>15188</v>
      </c>
      <c r="H93" s="175">
        <v>14847</v>
      </c>
      <c r="I93" s="176">
        <f>IFERROR(H93/G93-1,"-")</f>
        <v>-2.2451935738741158E-2</v>
      </c>
      <c r="J93" s="176">
        <f>IFERROR(H93/D93-1,"-")</f>
        <v>2.0809296534550739</v>
      </c>
      <c r="K93" s="175">
        <f>H93-G93</f>
        <v>-341</v>
      </c>
      <c r="L93" s="175">
        <f>H93-D93</f>
        <v>10028</v>
      </c>
      <c r="M93" s="176">
        <f t="shared" ref="M93:M105" si="52">H93/H$9</f>
        <v>1.1205333760001933E-2</v>
      </c>
    </row>
    <row r="94" spans="2:13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60">
        <f t="shared" ref="J94:J105" si="53">IFERROR(H94/D94-1,"-")</f>
        <v>1.6100400145507456</v>
      </c>
      <c r="K94" s="159">
        <f t="shared" ref="K94:K104" si="54">H94-G94</f>
        <v>199</v>
      </c>
      <c r="L94" s="159">
        <f t="shared" ref="L94:L105" si="55">H94-D94</f>
        <v>4426</v>
      </c>
      <c r="M94" s="160">
        <f t="shared" si="52"/>
        <v>5.4151188609155966E-3</v>
      </c>
    </row>
    <row r="95" spans="2:13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4">
        <f t="shared" si="53"/>
        <v>0.32151741293532332</v>
      </c>
      <c r="K95" s="163">
        <f t="shared" si="54"/>
        <v>329</v>
      </c>
      <c r="L95" s="163">
        <f t="shared" si="55"/>
        <v>517</v>
      </c>
      <c r="M95" s="164">
        <f t="shared" si="52"/>
        <v>1.6037808473094973E-3</v>
      </c>
    </row>
    <row r="96" spans="2:13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4">
        <f t="shared" si="53"/>
        <v>3.4259421560035053</v>
      </c>
      <c r="K96" s="163">
        <f t="shared" si="54"/>
        <v>-130</v>
      </c>
      <c r="L96" s="163">
        <f t="shared" si="55"/>
        <v>3909</v>
      </c>
      <c r="M96" s="164">
        <f t="shared" si="52"/>
        <v>3.8113380136060994E-3</v>
      </c>
    </row>
    <row r="97" spans="2:13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60">
        <f t="shared" si="53"/>
        <v>2.7062801932367151</v>
      </c>
      <c r="K97" s="159">
        <f t="shared" si="54"/>
        <v>-540</v>
      </c>
      <c r="L97" s="159">
        <f t="shared" si="55"/>
        <v>5602</v>
      </c>
      <c r="M97" s="160">
        <f t="shared" si="52"/>
        <v>5.7902148990863359E-3</v>
      </c>
    </row>
    <row r="98" spans="2:13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56">IFERROR(H98/G98-1,"-")</f>
        <v>-0.12903225806451613</v>
      </c>
      <c r="J98" s="164">
        <f t="shared" si="53"/>
        <v>13.142857142857142</v>
      </c>
      <c r="K98" s="163">
        <f t="shared" si="54"/>
        <v>-176</v>
      </c>
      <c r="L98" s="163">
        <f t="shared" si="55"/>
        <v>1104</v>
      </c>
      <c r="M98" s="164">
        <f t="shared" si="52"/>
        <v>8.9660783369585075E-4</v>
      </c>
    </row>
    <row r="99" spans="2:13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56"/>
        <v>-0.11174785100286533</v>
      </c>
      <c r="J99" s="164">
        <f t="shared" si="53"/>
        <v>3.4540229885057467</v>
      </c>
      <c r="K99" s="163">
        <f t="shared" si="54"/>
        <v>-195</v>
      </c>
      <c r="L99" s="163">
        <f t="shared" si="55"/>
        <v>1202</v>
      </c>
      <c r="M99" s="164">
        <f t="shared" si="52"/>
        <v>1.1698166180375157E-3</v>
      </c>
    </row>
    <row r="100" spans="2:13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56"/>
        <v>-1.0518407212622094E-2</v>
      </c>
      <c r="J100" s="164">
        <f t="shared" si="53"/>
        <v>0.40855614973262022</v>
      </c>
      <c r="K100" s="163">
        <f t="shared" si="54"/>
        <v>-14</v>
      </c>
      <c r="L100" s="163">
        <f t="shared" si="55"/>
        <v>382</v>
      </c>
      <c r="M100" s="164">
        <f t="shared" si="52"/>
        <v>9.9396676513252135E-4</v>
      </c>
    </row>
    <row r="101" spans="2:13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56"/>
        <v>-7.2052401746724892E-2</v>
      </c>
      <c r="J101" s="164">
        <f t="shared" si="53"/>
        <v>10.486486486486486</v>
      </c>
      <c r="K101" s="163">
        <f t="shared" si="54"/>
        <v>-33</v>
      </c>
      <c r="L101" s="163">
        <f t="shared" si="55"/>
        <v>388</v>
      </c>
      <c r="M101" s="164">
        <f t="shared" si="52"/>
        <v>3.2075616946189943E-4</v>
      </c>
    </row>
    <row r="102" spans="2:13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56"/>
        <v>-6.9637883008356494E-2</v>
      </c>
      <c r="J102" s="164">
        <f t="shared" si="53"/>
        <v>5.68</v>
      </c>
      <c r="K102" s="163">
        <f t="shared" si="54"/>
        <v>-25</v>
      </c>
      <c r="L102" s="163">
        <f t="shared" si="55"/>
        <v>284</v>
      </c>
      <c r="M102" s="164">
        <f t="shared" si="52"/>
        <v>2.5207661317711629E-4</v>
      </c>
    </row>
    <row r="103" spans="2:13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56"/>
        <v>5.7692307692307709E-2</v>
      </c>
      <c r="J103" s="164">
        <f t="shared" si="53"/>
        <v>10</v>
      </c>
      <c r="K103" s="163">
        <f t="shared" si="54"/>
        <v>6</v>
      </c>
      <c r="L103" s="163">
        <f t="shared" si="55"/>
        <v>100</v>
      </c>
      <c r="M103" s="164">
        <f t="shared" si="52"/>
        <v>8.3019243860726913E-5</v>
      </c>
    </row>
    <row r="104" spans="2:13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56"/>
        <v>-0.48962655601659755</v>
      </c>
      <c r="J104" s="164">
        <f t="shared" si="53"/>
        <v>6.2352941176470589</v>
      </c>
      <c r="K104" s="163">
        <f t="shared" si="54"/>
        <v>-118</v>
      </c>
      <c r="L104" s="163">
        <f t="shared" si="55"/>
        <v>106</v>
      </c>
      <c r="M104" s="164">
        <f t="shared" si="52"/>
        <v>9.2830609044267375E-5</v>
      </c>
    </row>
    <row r="105" spans="2:13" x14ac:dyDescent="0.25">
      <c r="B105" s="167" t="s">
        <v>145</v>
      </c>
      <c r="C105" s="168">
        <f t="shared" ref="C105" si="57">C97-SUM(C98:C104)</f>
        <v>1504</v>
      </c>
      <c r="D105" s="168">
        <f t="shared" ref="D105:E105" si="58">D97-SUM(D98:D104)</f>
        <v>589</v>
      </c>
      <c r="E105" s="168">
        <f t="shared" si="58"/>
        <v>1720</v>
      </c>
      <c r="F105" s="168">
        <f t="shared" ref="F105:H105" si="59">F97-SUM(F98:F104)</f>
        <v>2164</v>
      </c>
      <c r="G105" s="168">
        <f t="shared" si="59"/>
        <v>2610</v>
      </c>
      <c r="H105" s="168">
        <f t="shared" si="59"/>
        <v>2625</v>
      </c>
      <c r="I105" s="179">
        <f t="shared" si="56"/>
        <v>5.7471264367816577E-3</v>
      </c>
      <c r="J105" s="169">
        <f t="shared" si="53"/>
        <v>3.4567062818336165</v>
      </c>
      <c r="K105" s="168">
        <f>H105-G105</f>
        <v>15</v>
      </c>
      <c r="L105" s="168">
        <f t="shared" si="55"/>
        <v>2036</v>
      </c>
      <c r="M105" s="169">
        <f t="shared" si="52"/>
        <v>1.981141046676438E-3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36009</v>
      </c>
      <c r="D107" s="175">
        <v>7484</v>
      </c>
      <c r="E107" s="175">
        <v>46196</v>
      </c>
      <c r="F107" s="175">
        <v>57673</v>
      </c>
      <c r="G107" s="175">
        <v>56380</v>
      </c>
      <c r="H107" s="175">
        <v>60362</v>
      </c>
      <c r="I107" s="176">
        <f>IFERROR(H107/G107-1,"-")</f>
        <v>7.0627882227740413E-2</v>
      </c>
      <c r="J107" s="176">
        <f>IFERROR(H107/D107-1,"-")</f>
        <v>7.06547300908605</v>
      </c>
      <c r="K107" s="175">
        <f>H107-G107</f>
        <v>3982</v>
      </c>
      <c r="L107" s="175">
        <f>H107-D107</f>
        <v>52878</v>
      </c>
      <c r="M107" s="176">
        <f t="shared" ref="M107:M119" si="60">H107/H$9</f>
        <v>4.5556432708374527E-2</v>
      </c>
    </row>
    <row r="108" spans="2:13" x14ac:dyDescent="0.25">
      <c r="B108" s="158" t="s">
        <v>97</v>
      </c>
      <c r="C108" s="159">
        <v>7208</v>
      </c>
      <c r="D108" s="159">
        <v>3817</v>
      </c>
      <c r="E108" s="159">
        <v>6988</v>
      </c>
      <c r="F108" s="159">
        <v>8715</v>
      </c>
      <c r="G108" s="159">
        <v>7680</v>
      </c>
      <c r="H108" s="159">
        <v>8153</v>
      </c>
      <c r="I108" s="177">
        <f>IFERROR(H108/G108-1,"-")</f>
        <v>6.1588541666666607E-2</v>
      </c>
      <c r="J108" s="160">
        <f t="shared" ref="J108:J119" si="61">IFERROR(H108/D108-1,"-")</f>
        <v>1.1359706575844903</v>
      </c>
      <c r="K108" s="159">
        <f t="shared" ref="K108:K118" si="62">H108-G108</f>
        <v>473</v>
      </c>
      <c r="L108" s="159">
        <f t="shared" ref="L108:L119" si="63">H108-D108</f>
        <v>4336</v>
      </c>
      <c r="M108" s="160">
        <f t="shared" si="60"/>
        <v>6.1532354108773321E-3</v>
      </c>
    </row>
    <row r="109" spans="2:13" x14ac:dyDescent="0.25">
      <c r="B109" s="162" t="s">
        <v>103</v>
      </c>
      <c r="C109" s="163">
        <v>1451</v>
      </c>
      <c r="D109" s="163">
        <v>3730</v>
      </c>
      <c r="E109" s="163">
        <v>3257</v>
      </c>
      <c r="F109" s="163">
        <v>2940</v>
      </c>
      <c r="G109" s="163">
        <v>2070</v>
      </c>
      <c r="H109" s="163">
        <v>2317</v>
      </c>
      <c r="I109" s="178">
        <f>IFERROR(H109/G109-1,"-")</f>
        <v>0.11932367149758449</v>
      </c>
      <c r="J109" s="164">
        <f t="shared" si="61"/>
        <v>-0.3788203753351207</v>
      </c>
      <c r="K109" s="163">
        <f t="shared" si="62"/>
        <v>247</v>
      </c>
      <c r="L109" s="163">
        <f t="shared" si="63"/>
        <v>-1413</v>
      </c>
      <c r="M109" s="164">
        <f t="shared" si="60"/>
        <v>1.7486871638664025E-3</v>
      </c>
    </row>
    <row r="110" spans="2:13" x14ac:dyDescent="0.25">
      <c r="B110" s="162" t="s">
        <v>100</v>
      </c>
      <c r="C110" s="163">
        <v>5757</v>
      </c>
      <c r="D110" s="163">
        <v>87</v>
      </c>
      <c r="E110" s="163">
        <v>3731</v>
      </c>
      <c r="F110" s="163">
        <v>5775</v>
      </c>
      <c r="G110" s="163">
        <v>5610</v>
      </c>
      <c r="H110" s="163">
        <v>5836</v>
      </c>
      <c r="I110" s="178">
        <f>IFERROR(H110/G110-1,"-")</f>
        <v>4.0285204991087342E-2</v>
      </c>
      <c r="J110" s="164">
        <f t="shared" si="61"/>
        <v>66.080459770114942</v>
      </c>
      <c r="K110" s="163">
        <f t="shared" si="62"/>
        <v>226</v>
      </c>
      <c r="L110" s="163">
        <f t="shared" si="63"/>
        <v>5749</v>
      </c>
      <c r="M110" s="164">
        <f t="shared" si="60"/>
        <v>4.4045482470109303E-3</v>
      </c>
    </row>
    <row r="111" spans="2:13" x14ac:dyDescent="0.25">
      <c r="B111" s="158" t="s">
        <v>107</v>
      </c>
      <c r="C111" s="159">
        <v>28801</v>
      </c>
      <c r="D111" s="159">
        <v>3667</v>
      </c>
      <c r="E111" s="159">
        <v>39208</v>
      </c>
      <c r="F111" s="159">
        <v>48958</v>
      </c>
      <c r="G111" s="159">
        <v>48700</v>
      </c>
      <c r="H111" s="159">
        <v>52209</v>
      </c>
      <c r="I111" s="177">
        <f>IFERROR(H111/G111-1,"-")</f>
        <v>7.2053388090349113E-2</v>
      </c>
      <c r="J111" s="160">
        <f t="shared" si="61"/>
        <v>13.237523861467139</v>
      </c>
      <c r="K111" s="159">
        <f t="shared" si="62"/>
        <v>3509</v>
      </c>
      <c r="L111" s="159">
        <f t="shared" si="63"/>
        <v>48542</v>
      </c>
      <c r="M111" s="160">
        <f t="shared" si="60"/>
        <v>3.9403197297497194E-2</v>
      </c>
    </row>
    <row r="112" spans="2:13" x14ac:dyDescent="0.25">
      <c r="B112" s="162" t="s">
        <v>110</v>
      </c>
      <c r="C112" s="163">
        <v>15739</v>
      </c>
      <c r="D112" s="163">
        <v>843</v>
      </c>
      <c r="E112" s="163">
        <v>19729</v>
      </c>
      <c r="F112" s="163">
        <v>30001</v>
      </c>
      <c r="G112" s="163">
        <v>27648</v>
      </c>
      <c r="H112" s="163">
        <v>28228</v>
      </c>
      <c r="I112" s="178">
        <f t="shared" ref="I112:I119" si="64">IFERROR(H112/G112-1,"-")</f>
        <v>2.09780092592593E-2</v>
      </c>
      <c r="J112" s="164">
        <f t="shared" si="61"/>
        <v>32.48517200474496</v>
      </c>
      <c r="K112" s="163">
        <f t="shared" si="62"/>
        <v>580</v>
      </c>
      <c r="L112" s="163">
        <f t="shared" si="63"/>
        <v>27385</v>
      </c>
      <c r="M112" s="164">
        <f t="shared" si="60"/>
        <v>2.1304247415459995E-2</v>
      </c>
    </row>
    <row r="113" spans="2:13" x14ac:dyDescent="0.25">
      <c r="B113" s="162" t="s">
        <v>113</v>
      </c>
      <c r="C113" s="163">
        <v>1827</v>
      </c>
      <c r="D113" s="163">
        <v>928</v>
      </c>
      <c r="E113" s="163">
        <v>2716</v>
      </c>
      <c r="F113" s="163">
        <v>2760</v>
      </c>
      <c r="G113" s="163">
        <v>2778</v>
      </c>
      <c r="H113" s="163">
        <v>2812</v>
      </c>
      <c r="I113" s="178">
        <f t="shared" si="64"/>
        <v>1.2239020878329843E-2</v>
      </c>
      <c r="J113" s="164">
        <f t="shared" si="61"/>
        <v>2.0301724137931036</v>
      </c>
      <c r="K113" s="163">
        <f t="shared" si="62"/>
        <v>34</v>
      </c>
      <c r="L113" s="163">
        <f t="shared" si="63"/>
        <v>1884</v>
      </c>
      <c r="M113" s="164">
        <f t="shared" si="60"/>
        <v>2.1222737612396733E-3</v>
      </c>
    </row>
    <row r="114" spans="2:13" x14ac:dyDescent="0.25">
      <c r="B114" s="162" t="s">
        <v>116</v>
      </c>
      <c r="C114" s="163">
        <v>1518</v>
      </c>
      <c r="D114" s="163">
        <v>962</v>
      </c>
      <c r="E114" s="163">
        <v>2767</v>
      </c>
      <c r="F114" s="163">
        <v>4286</v>
      </c>
      <c r="G114" s="163">
        <v>2766</v>
      </c>
      <c r="H114" s="163">
        <v>4028</v>
      </c>
      <c r="I114" s="178">
        <f t="shared" si="64"/>
        <v>0.45625451916124371</v>
      </c>
      <c r="J114" s="164">
        <f t="shared" si="61"/>
        <v>3.1871101871101875</v>
      </c>
      <c r="K114" s="163">
        <f t="shared" si="62"/>
        <v>1262</v>
      </c>
      <c r="L114" s="163">
        <f t="shared" si="63"/>
        <v>3066</v>
      </c>
      <c r="M114" s="164">
        <f t="shared" si="60"/>
        <v>3.040013766100073E-3</v>
      </c>
    </row>
    <row r="115" spans="2:13" x14ac:dyDescent="0.25">
      <c r="B115" s="162" t="s">
        <v>123</v>
      </c>
      <c r="C115" s="163">
        <v>586</v>
      </c>
      <c r="D115" s="163">
        <v>54</v>
      </c>
      <c r="E115" s="163">
        <v>2017</v>
      </c>
      <c r="F115" s="163">
        <v>1735</v>
      </c>
      <c r="G115" s="163">
        <v>2107</v>
      </c>
      <c r="H115" s="163">
        <v>2195</v>
      </c>
      <c r="I115" s="178">
        <f t="shared" si="64"/>
        <v>4.1765543426673046E-2</v>
      </c>
      <c r="J115" s="164">
        <f t="shared" si="61"/>
        <v>39.648148148148145</v>
      </c>
      <c r="K115" s="163">
        <f t="shared" si="62"/>
        <v>88</v>
      </c>
      <c r="L115" s="163">
        <f t="shared" si="63"/>
        <v>2141</v>
      </c>
      <c r="M115" s="164">
        <f t="shared" si="60"/>
        <v>1.656611275220869E-3</v>
      </c>
    </row>
    <row r="116" spans="2:13" x14ac:dyDescent="0.25">
      <c r="B116" s="162" t="s">
        <v>119</v>
      </c>
      <c r="C116" s="163">
        <v>875</v>
      </c>
      <c r="D116" s="163">
        <v>62</v>
      </c>
      <c r="E116" s="163">
        <v>1469</v>
      </c>
      <c r="F116" s="163">
        <v>1445</v>
      </c>
      <c r="G116" s="163">
        <v>1654</v>
      </c>
      <c r="H116" s="163">
        <v>1457</v>
      </c>
      <c r="I116" s="178">
        <f t="shared" si="64"/>
        <v>-0.11910519951632403</v>
      </c>
      <c r="J116" s="164">
        <f t="shared" si="61"/>
        <v>22.5</v>
      </c>
      <c r="K116" s="163">
        <f t="shared" si="62"/>
        <v>-197</v>
      </c>
      <c r="L116" s="163">
        <f t="shared" si="63"/>
        <v>1395</v>
      </c>
      <c r="M116" s="164">
        <f t="shared" si="60"/>
        <v>1.0996276209552648E-3</v>
      </c>
    </row>
    <row r="117" spans="2:13" x14ac:dyDescent="0.25">
      <c r="B117" s="162" t="s">
        <v>128</v>
      </c>
      <c r="C117" s="163">
        <v>386</v>
      </c>
      <c r="D117" s="163">
        <v>0</v>
      </c>
      <c r="E117" s="163">
        <v>389</v>
      </c>
      <c r="F117" s="163">
        <v>614</v>
      </c>
      <c r="G117" s="163">
        <v>805</v>
      </c>
      <c r="H117" s="163">
        <v>724</v>
      </c>
      <c r="I117" s="178">
        <f t="shared" si="64"/>
        <v>-0.10062111801242235</v>
      </c>
      <c r="J117" s="164" t="str">
        <f t="shared" si="61"/>
        <v>-</v>
      </c>
      <c r="K117" s="163">
        <f t="shared" si="62"/>
        <v>-81</v>
      </c>
      <c r="L117" s="163">
        <f t="shared" si="63"/>
        <v>724</v>
      </c>
      <c r="M117" s="164">
        <f t="shared" si="60"/>
        <v>5.4641756868332992E-4</v>
      </c>
    </row>
    <row r="118" spans="2:13" x14ac:dyDescent="0.25">
      <c r="B118" s="162" t="s">
        <v>131</v>
      </c>
      <c r="C118" s="163">
        <v>909</v>
      </c>
      <c r="D118" s="163">
        <v>0</v>
      </c>
      <c r="E118" s="163">
        <v>606</v>
      </c>
      <c r="F118" s="163">
        <v>393</v>
      </c>
      <c r="G118" s="163">
        <v>1001</v>
      </c>
      <c r="H118" s="163">
        <v>593</v>
      </c>
      <c r="I118" s="178">
        <f t="shared" si="64"/>
        <v>-0.40759240759240756</v>
      </c>
      <c r="J118" s="164" t="str">
        <f t="shared" si="61"/>
        <v>-</v>
      </c>
      <c r="K118" s="163">
        <f t="shared" si="62"/>
        <v>-408</v>
      </c>
      <c r="L118" s="163">
        <f t="shared" si="63"/>
        <v>593</v>
      </c>
      <c r="M118" s="164">
        <f t="shared" si="60"/>
        <v>4.4754919644919149E-4</v>
      </c>
    </row>
    <row r="119" spans="2:13" x14ac:dyDescent="0.25">
      <c r="B119" s="167" t="s">
        <v>145</v>
      </c>
      <c r="C119" s="168">
        <f t="shared" ref="C119" si="65">C111-SUM(C112:C118)</f>
        <v>6961</v>
      </c>
      <c r="D119" s="168">
        <f t="shared" ref="D119:E119" si="66">D111-SUM(D112:D118)</f>
        <v>818</v>
      </c>
      <c r="E119" s="168">
        <f t="shared" si="66"/>
        <v>9515</v>
      </c>
      <c r="F119" s="168">
        <f t="shared" ref="F119:H119" si="67">F111-SUM(F112:F118)</f>
        <v>7724</v>
      </c>
      <c r="G119" s="168">
        <f t="shared" si="67"/>
        <v>9941</v>
      </c>
      <c r="H119" s="168">
        <f t="shared" si="67"/>
        <v>12172</v>
      </c>
      <c r="I119" s="179">
        <f t="shared" si="64"/>
        <v>0.22442410220299758</v>
      </c>
      <c r="J119" s="169">
        <f t="shared" si="61"/>
        <v>13.880195599022004</v>
      </c>
      <c r="K119" s="168">
        <f>H119-G119</f>
        <v>2231</v>
      </c>
      <c r="L119" s="168">
        <f t="shared" si="63"/>
        <v>11354</v>
      </c>
      <c r="M119" s="169">
        <f t="shared" si="60"/>
        <v>9.1864566933888003E-3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52853</v>
      </c>
      <c r="D121" s="175">
        <v>23120</v>
      </c>
      <c r="E121" s="175">
        <v>51259</v>
      </c>
      <c r="F121" s="175">
        <v>71558</v>
      </c>
      <c r="G121" s="175">
        <v>69463</v>
      </c>
      <c r="H121" s="175">
        <v>76411</v>
      </c>
      <c r="I121" s="176">
        <f>IFERROR(H121/G121-1,"-")</f>
        <v>0.10002447346069121</v>
      </c>
      <c r="J121" s="176">
        <f>IFERROR(H121/D121-1,"-")</f>
        <v>2.3049740484429067</v>
      </c>
      <c r="K121" s="175">
        <f>H121-G121</f>
        <v>6948</v>
      </c>
      <c r="L121" s="175">
        <f>H121-D121</f>
        <v>53291</v>
      </c>
      <c r="M121" s="176">
        <f t="shared" ref="M121:M133" si="68">H121/H$9</f>
        <v>5.7668940387654584E-2</v>
      </c>
    </row>
    <row r="122" spans="2:13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60">
        <f t="shared" ref="J122:J133" si="69">IFERROR(H122/D122-1,"-")</f>
        <v>1.9644457291516115</v>
      </c>
      <c r="K122" s="159">
        <f t="shared" ref="K122:K132" si="70">H122-G122</f>
        <v>4439</v>
      </c>
      <c r="L122" s="159">
        <f t="shared" ref="L122:L133" si="71">H122-D122</f>
        <v>27184</v>
      </c>
      <c r="M122" s="160">
        <f t="shared" si="68"/>
        <v>3.0960140196861267E-2</v>
      </c>
    </row>
    <row r="123" spans="2:13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4">
        <f t="shared" si="69"/>
        <v>1.5164543524416136</v>
      </c>
      <c r="K123" s="163">
        <f t="shared" si="70"/>
        <v>2614</v>
      </c>
      <c r="L123" s="163">
        <f t="shared" si="71"/>
        <v>11428</v>
      </c>
      <c r="M123" s="164">
        <f t="shared" si="68"/>
        <v>1.431251764158932E-2</v>
      </c>
    </row>
    <row r="124" spans="2:13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4">
        <f t="shared" si="69"/>
        <v>2.5001586797841955</v>
      </c>
      <c r="K124" s="163">
        <f t="shared" si="70"/>
        <v>1825</v>
      </c>
      <c r="L124" s="163">
        <f t="shared" si="71"/>
        <v>15756</v>
      </c>
      <c r="M124" s="164">
        <f t="shared" si="68"/>
        <v>1.6647622555271947E-2</v>
      </c>
    </row>
    <row r="125" spans="2:13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60">
        <f t="shared" si="69"/>
        <v>2.8126481361775482</v>
      </c>
      <c r="K125" s="159">
        <f t="shared" si="70"/>
        <v>2509</v>
      </c>
      <c r="L125" s="159">
        <f t="shared" si="71"/>
        <v>26107</v>
      </c>
      <c r="M125" s="160">
        <f t="shared" si="68"/>
        <v>2.6708800190793316E-2</v>
      </c>
    </row>
    <row r="126" spans="2:13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72">IFERROR(H126/G126-1,"-")</f>
        <v>-7.3689182805857345E-2</v>
      </c>
      <c r="J126" s="164">
        <f t="shared" si="69"/>
        <v>13.744360902255639</v>
      </c>
      <c r="K126" s="163">
        <f t="shared" si="70"/>
        <v>-312</v>
      </c>
      <c r="L126" s="163">
        <f t="shared" si="71"/>
        <v>3656</v>
      </c>
      <c r="M126" s="164">
        <f t="shared" si="68"/>
        <v>2.9600134038342816E-3</v>
      </c>
    </row>
    <row r="127" spans="2:13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72"/>
        <v>0.16440933032355165</v>
      </c>
      <c r="J127" s="164">
        <f t="shared" si="69"/>
        <v>4.8506616257088844</v>
      </c>
      <c r="K127" s="163">
        <f t="shared" si="70"/>
        <v>874</v>
      </c>
      <c r="L127" s="163">
        <f t="shared" si="71"/>
        <v>5132</v>
      </c>
      <c r="M127" s="164">
        <f t="shared" si="68"/>
        <v>4.6717192681627242E-3</v>
      </c>
    </row>
    <row r="128" spans="2:13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72"/>
        <v>4.5774647887323994E-2</v>
      </c>
      <c r="J128" s="164">
        <f t="shared" si="69"/>
        <v>1.3304272013949432</v>
      </c>
      <c r="K128" s="163">
        <f t="shared" si="70"/>
        <v>117</v>
      </c>
      <c r="L128" s="163">
        <f t="shared" si="71"/>
        <v>1526</v>
      </c>
      <c r="M128" s="164">
        <f t="shared" si="68"/>
        <v>2.017367625815664E-3</v>
      </c>
    </row>
    <row r="129" spans="2:13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72"/>
        <v>0.15080346106304088</v>
      </c>
      <c r="J129" s="164">
        <f t="shared" si="69"/>
        <v>6.2734375</v>
      </c>
      <c r="K129" s="163">
        <f t="shared" si="70"/>
        <v>122</v>
      </c>
      <c r="L129" s="163">
        <f t="shared" si="71"/>
        <v>803</v>
      </c>
      <c r="M129" s="164">
        <f t="shared" si="68"/>
        <v>7.0264469122124332E-4</v>
      </c>
    </row>
    <row r="130" spans="2:13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72"/>
        <v>0.10975609756097571</v>
      </c>
      <c r="J130" s="164">
        <f t="shared" si="69"/>
        <v>5.5</v>
      </c>
      <c r="K130" s="163">
        <f t="shared" si="70"/>
        <v>72</v>
      </c>
      <c r="L130" s="163">
        <f t="shared" si="71"/>
        <v>616</v>
      </c>
      <c r="M130" s="164">
        <f t="shared" si="68"/>
        <v>5.4943645027826545E-4</v>
      </c>
    </row>
    <row r="131" spans="2:13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72"/>
        <v>-0.21825962910128383</v>
      </c>
      <c r="J131" s="164">
        <f t="shared" si="69"/>
        <v>67.5</v>
      </c>
      <c r="K131" s="163">
        <f t="shared" si="70"/>
        <v>-153</v>
      </c>
      <c r="L131" s="163">
        <f t="shared" si="71"/>
        <v>540</v>
      </c>
      <c r="M131" s="164">
        <f t="shared" si="68"/>
        <v>4.1358677850616683E-4</v>
      </c>
    </row>
    <row r="132" spans="2:13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72"/>
        <v>9.5100864553314013E-2</v>
      </c>
      <c r="J132" s="164">
        <f t="shared" si="69"/>
        <v>20.111111111111111</v>
      </c>
      <c r="K132" s="163">
        <f t="shared" si="70"/>
        <v>99</v>
      </c>
      <c r="L132" s="163">
        <f t="shared" si="71"/>
        <v>1086</v>
      </c>
      <c r="M132" s="164">
        <f t="shared" si="68"/>
        <v>8.6038125455662438E-4</v>
      </c>
    </row>
    <row r="133" spans="2:13" x14ac:dyDescent="0.25">
      <c r="B133" s="167" t="s">
        <v>145</v>
      </c>
      <c r="C133" s="168">
        <f t="shared" ref="C133" si="73">C125-SUM(C126:C132)</f>
        <v>15677</v>
      </c>
      <c r="D133" s="168">
        <f t="shared" ref="D133:E133" si="74">D125-SUM(D126:D132)</f>
        <v>6509</v>
      </c>
      <c r="E133" s="168">
        <f t="shared" si="74"/>
        <v>13764</v>
      </c>
      <c r="F133" s="168">
        <f t="shared" ref="F133:H133" si="75">F125-SUM(F126:F132)</f>
        <v>18056</v>
      </c>
      <c r="G133" s="168">
        <f t="shared" si="75"/>
        <v>17567</v>
      </c>
      <c r="H133" s="168">
        <f t="shared" si="75"/>
        <v>19257</v>
      </c>
      <c r="I133" s="179">
        <f t="shared" si="72"/>
        <v>9.6203108100415546E-2</v>
      </c>
      <c r="J133" s="169">
        <f t="shared" si="69"/>
        <v>1.9585189737286832</v>
      </c>
      <c r="K133" s="168">
        <f>H133-G133</f>
        <v>1690</v>
      </c>
      <c r="L133" s="168">
        <f t="shared" si="71"/>
        <v>12748</v>
      </c>
      <c r="M133" s="169">
        <f t="shared" si="68"/>
        <v>1.4533650718418348E-2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52299</v>
      </c>
      <c r="D135" s="175">
        <v>16771</v>
      </c>
      <c r="E135" s="175">
        <v>59495</v>
      </c>
      <c r="F135" s="175">
        <v>67265</v>
      </c>
      <c r="G135" s="175">
        <v>73927</v>
      </c>
      <c r="H135" s="175">
        <v>69867</v>
      </c>
      <c r="I135" s="176">
        <f>IFERROR(H135/G135-1,"-")</f>
        <v>-5.4919041757409359E-2</v>
      </c>
      <c r="J135" s="176">
        <f>IFERROR(H135/D135-1,"-")</f>
        <v>3.1659412080376841</v>
      </c>
      <c r="K135" s="175">
        <f>H135-G135</f>
        <v>-4060</v>
      </c>
      <c r="L135" s="175">
        <f>H135-D135</f>
        <v>53096</v>
      </c>
      <c r="M135" s="176">
        <f t="shared" ref="M135:M147" si="76">H135/H$9</f>
        <v>5.2730050098340066E-2</v>
      </c>
    </row>
    <row r="136" spans="2:13" x14ac:dyDescent="0.25">
      <c r="B136" s="158" t="s">
        <v>97</v>
      </c>
      <c r="C136" s="159">
        <v>2629</v>
      </c>
      <c r="D136" s="159">
        <v>9271</v>
      </c>
      <c r="E136" s="159">
        <v>3607</v>
      </c>
      <c r="F136" s="159">
        <v>4578</v>
      </c>
      <c r="G136" s="159">
        <v>4715</v>
      </c>
      <c r="H136" s="159">
        <v>2450</v>
      </c>
      <c r="I136" s="177">
        <f>IFERROR(H136/G136-1,"-")</f>
        <v>-0.48038176033934255</v>
      </c>
      <c r="J136" s="160">
        <f t="shared" ref="J136:J147" si="77">IFERROR(H136/D136-1,"-")</f>
        <v>-0.73573508790853204</v>
      </c>
      <c r="K136" s="159">
        <f t="shared" ref="K136:K146" si="78">H136-G136</f>
        <v>-2265</v>
      </c>
      <c r="L136" s="159">
        <f t="shared" ref="L136:L147" si="79">H136-D136</f>
        <v>-6821</v>
      </c>
      <c r="M136" s="160">
        <f t="shared" si="76"/>
        <v>1.8490649768980085E-3</v>
      </c>
    </row>
    <row r="137" spans="2:13" x14ac:dyDescent="0.25">
      <c r="B137" s="162" t="s">
        <v>103</v>
      </c>
      <c r="C137" s="163">
        <v>1763</v>
      </c>
      <c r="D137" s="163">
        <v>8191</v>
      </c>
      <c r="E137" s="163">
        <v>2036</v>
      </c>
      <c r="F137" s="163">
        <v>2600</v>
      </c>
      <c r="G137" s="163">
        <v>2968</v>
      </c>
      <c r="H137" s="163">
        <v>843</v>
      </c>
      <c r="I137" s="178">
        <f>IFERROR(H137/G137-1,"-")</f>
        <v>-0.71597035040431267</v>
      </c>
      <c r="J137" s="164">
        <f t="shared" si="77"/>
        <v>-0.89708216335001834</v>
      </c>
      <c r="K137" s="163">
        <f t="shared" si="78"/>
        <v>-2125</v>
      </c>
      <c r="L137" s="163">
        <f t="shared" si="79"/>
        <v>-7348</v>
      </c>
      <c r="M137" s="164">
        <f t="shared" si="76"/>
        <v>6.3622929613266178E-4</v>
      </c>
    </row>
    <row r="138" spans="2:13" x14ac:dyDescent="0.25">
      <c r="B138" s="162" t="s">
        <v>100</v>
      </c>
      <c r="C138" s="163">
        <v>866</v>
      </c>
      <c r="D138" s="163">
        <v>1080</v>
      </c>
      <c r="E138" s="163">
        <v>1571</v>
      </c>
      <c r="F138" s="163">
        <v>1978</v>
      </c>
      <c r="G138" s="163">
        <v>1747</v>
      </c>
      <c r="H138" s="163">
        <v>1607</v>
      </c>
      <c r="I138" s="178">
        <f>IFERROR(H138/G138-1,"-")</f>
        <v>-8.0137378362907796E-2</v>
      </c>
      <c r="J138" s="164">
        <f t="shared" si="77"/>
        <v>0.48796296296296293</v>
      </c>
      <c r="K138" s="163">
        <f t="shared" si="78"/>
        <v>-140</v>
      </c>
      <c r="L138" s="163">
        <f t="shared" si="79"/>
        <v>527</v>
      </c>
      <c r="M138" s="164">
        <f t="shared" si="76"/>
        <v>1.2128356807653469E-3</v>
      </c>
    </row>
    <row r="139" spans="2:13" x14ac:dyDescent="0.25">
      <c r="B139" s="158" t="s">
        <v>107</v>
      </c>
      <c r="C139" s="159">
        <v>49670</v>
      </c>
      <c r="D139" s="159">
        <v>7500</v>
      </c>
      <c r="E139" s="159">
        <v>55888</v>
      </c>
      <c r="F139" s="159">
        <v>62687</v>
      </c>
      <c r="G139" s="159">
        <v>69212</v>
      </c>
      <c r="H139" s="159">
        <v>67417</v>
      </c>
      <c r="I139" s="177">
        <f>IFERROR(H139/G139-1,"-")</f>
        <v>-2.5934808992660208E-2</v>
      </c>
      <c r="J139" s="160">
        <f t="shared" si="77"/>
        <v>7.9889333333333337</v>
      </c>
      <c r="K139" s="159">
        <f t="shared" si="78"/>
        <v>-1795</v>
      </c>
      <c r="L139" s="159">
        <f t="shared" si="79"/>
        <v>59917</v>
      </c>
      <c r="M139" s="160">
        <f t="shared" si="76"/>
        <v>5.0880985121442061E-2</v>
      </c>
    </row>
    <row r="140" spans="2:13" x14ac:dyDescent="0.25">
      <c r="B140" s="162" t="s">
        <v>110</v>
      </c>
      <c r="C140" s="163">
        <v>21732</v>
      </c>
      <c r="D140" s="163">
        <v>269</v>
      </c>
      <c r="E140" s="163">
        <v>20863</v>
      </c>
      <c r="F140" s="163">
        <v>23550</v>
      </c>
      <c r="G140" s="163">
        <v>27327</v>
      </c>
      <c r="H140" s="163">
        <v>27471</v>
      </c>
      <c r="I140" s="178">
        <f t="shared" ref="I140:I147" si="80">IFERROR(H140/G140-1,"-")</f>
        <v>5.2695136678011512E-3</v>
      </c>
      <c r="J140" s="164">
        <f t="shared" si="77"/>
        <v>101.12267657992565</v>
      </c>
      <c r="K140" s="163">
        <f t="shared" si="78"/>
        <v>144</v>
      </c>
      <c r="L140" s="163">
        <f t="shared" si="79"/>
        <v>27202</v>
      </c>
      <c r="M140" s="164">
        <f t="shared" si="76"/>
        <v>2.0732924073618448E-2</v>
      </c>
    </row>
    <row r="141" spans="2:13" x14ac:dyDescent="0.25">
      <c r="B141" s="162" t="s">
        <v>113</v>
      </c>
      <c r="C141" s="163">
        <v>3339</v>
      </c>
      <c r="D141" s="163">
        <v>747</v>
      </c>
      <c r="E141" s="163">
        <v>3922</v>
      </c>
      <c r="F141" s="163">
        <v>5665</v>
      </c>
      <c r="G141" s="163">
        <v>7061</v>
      </c>
      <c r="H141" s="163">
        <v>5857</v>
      </c>
      <c r="I141" s="178">
        <f t="shared" si="80"/>
        <v>-0.17051409148845775</v>
      </c>
      <c r="J141" s="164">
        <f t="shared" si="77"/>
        <v>6.8406961178045513</v>
      </c>
      <c r="K141" s="163">
        <f t="shared" si="78"/>
        <v>-1204</v>
      </c>
      <c r="L141" s="163">
        <f t="shared" si="79"/>
        <v>5110</v>
      </c>
      <c r="M141" s="164">
        <f t="shared" si="76"/>
        <v>4.4203973753843412E-3</v>
      </c>
    </row>
    <row r="142" spans="2:13" x14ac:dyDescent="0.25">
      <c r="B142" s="162" t="s">
        <v>116</v>
      </c>
      <c r="C142" s="163">
        <v>3563</v>
      </c>
      <c r="D142" s="163">
        <v>2708</v>
      </c>
      <c r="E142" s="163">
        <v>6453</v>
      </c>
      <c r="F142" s="163">
        <v>5613</v>
      </c>
      <c r="G142" s="163">
        <v>5986</v>
      </c>
      <c r="H142" s="163">
        <v>5909</v>
      </c>
      <c r="I142" s="178">
        <f t="shared" si="80"/>
        <v>-1.2863347811560288E-2</v>
      </c>
      <c r="J142" s="164">
        <f t="shared" si="77"/>
        <v>1.1820531757754802</v>
      </c>
      <c r="K142" s="163">
        <f t="shared" si="78"/>
        <v>-77</v>
      </c>
      <c r="L142" s="163">
        <f t="shared" si="79"/>
        <v>3201</v>
      </c>
      <c r="M142" s="164">
        <f t="shared" si="76"/>
        <v>4.4596428361185032E-3</v>
      </c>
    </row>
    <row r="143" spans="2:13" x14ac:dyDescent="0.25">
      <c r="B143" s="162" t="s">
        <v>123</v>
      </c>
      <c r="C143" s="163">
        <v>765</v>
      </c>
      <c r="D143" s="163">
        <v>93</v>
      </c>
      <c r="E143" s="163">
        <v>2259</v>
      </c>
      <c r="F143" s="163">
        <v>2063</v>
      </c>
      <c r="G143" s="163">
        <v>1716</v>
      </c>
      <c r="H143" s="163">
        <v>1737</v>
      </c>
      <c r="I143" s="178">
        <f t="shared" si="80"/>
        <v>1.2237762237762295E-2</v>
      </c>
      <c r="J143" s="164">
        <f t="shared" si="77"/>
        <v>17.677419354838708</v>
      </c>
      <c r="K143" s="163">
        <f t="shared" si="78"/>
        <v>21</v>
      </c>
      <c r="L143" s="163">
        <f t="shared" si="79"/>
        <v>1644</v>
      </c>
      <c r="M143" s="164">
        <f t="shared" si="76"/>
        <v>1.3109493326007515E-3</v>
      </c>
    </row>
    <row r="144" spans="2:13" x14ac:dyDescent="0.25">
      <c r="B144" s="162" t="s">
        <v>119</v>
      </c>
      <c r="C144" s="163">
        <v>861</v>
      </c>
      <c r="D144" s="163">
        <v>213</v>
      </c>
      <c r="E144" s="163">
        <v>1161</v>
      </c>
      <c r="F144" s="163">
        <v>1126</v>
      </c>
      <c r="G144" s="163">
        <v>1427</v>
      </c>
      <c r="H144" s="163">
        <v>1058</v>
      </c>
      <c r="I144" s="178">
        <f t="shared" si="80"/>
        <v>-0.25858444288717586</v>
      </c>
      <c r="J144" s="164">
        <f t="shared" si="77"/>
        <v>3.967136150234742</v>
      </c>
      <c r="K144" s="163">
        <f t="shared" si="78"/>
        <v>-369</v>
      </c>
      <c r="L144" s="163">
        <f t="shared" si="79"/>
        <v>845</v>
      </c>
      <c r="M144" s="164">
        <f t="shared" si="76"/>
        <v>7.9849418186044615E-4</v>
      </c>
    </row>
    <row r="145" spans="2:13" x14ac:dyDescent="0.25">
      <c r="B145" s="162" t="s">
        <v>128</v>
      </c>
      <c r="C145" s="163">
        <v>1961</v>
      </c>
      <c r="D145" s="163">
        <v>24</v>
      </c>
      <c r="E145" s="163">
        <v>1417</v>
      </c>
      <c r="F145" s="163">
        <v>2027</v>
      </c>
      <c r="G145" s="163">
        <v>1753</v>
      </c>
      <c r="H145" s="163">
        <v>1896</v>
      </c>
      <c r="I145" s="178">
        <f t="shared" si="80"/>
        <v>8.1574443810610298E-2</v>
      </c>
      <c r="J145" s="164">
        <f t="shared" si="77"/>
        <v>78</v>
      </c>
      <c r="K145" s="163">
        <f t="shared" si="78"/>
        <v>143</v>
      </c>
      <c r="L145" s="163">
        <f t="shared" si="79"/>
        <v>1872</v>
      </c>
      <c r="M145" s="164">
        <f t="shared" si="76"/>
        <v>1.4309498759994385E-3</v>
      </c>
    </row>
    <row r="146" spans="2:13" x14ac:dyDescent="0.25">
      <c r="B146" s="162" t="s">
        <v>131</v>
      </c>
      <c r="C146" s="163">
        <v>3933</v>
      </c>
      <c r="D146" s="163">
        <v>34</v>
      </c>
      <c r="E146" s="163">
        <v>687</v>
      </c>
      <c r="F146" s="163">
        <v>1265</v>
      </c>
      <c r="G146" s="163">
        <v>1344</v>
      </c>
      <c r="H146" s="163">
        <v>961</v>
      </c>
      <c r="I146" s="178">
        <f t="shared" si="80"/>
        <v>-0.28497023809523814</v>
      </c>
      <c r="J146" s="164">
        <f t="shared" si="77"/>
        <v>27.264705882352942</v>
      </c>
      <c r="K146" s="163">
        <f t="shared" si="78"/>
        <v>-383</v>
      </c>
      <c r="L146" s="163">
        <f t="shared" si="79"/>
        <v>927</v>
      </c>
      <c r="M146" s="164">
        <f t="shared" si="76"/>
        <v>7.2528630318325965E-4</v>
      </c>
    </row>
    <row r="147" spans="2:13" x14ac:dyDescent="0.25">
      <c r="B147" s="167" t="s">
        <v>145</v>
      </c>
      <c r="C147" s="168">
        <f t="shared" ref="C147" si="81">C139-SUM(C140:C146)</f>
        <v>13516</v>
      </c>
      <c r="D147" s="168">
        <f t="shared" ref="D147:E147" si="82">D139-SUM(D140:D146)</f>
        <v>3412</v>
      </c>
      <c r="E147" s="168">
        <f t="shared" si="82"/>
        <v>19126</v>
      </c>
      <c r="F147" s="168">
        <f t="shared" ref="F147:H147" si="83">F139-SUM(F140:F146)</f>
        <v>21378</v>
      </c>
      <c r="G147" s="168">
        <f t="shared" si="83"/>
        <v>22598</v>
      </c>
      <c r="H147" s="168">
        <f t="shared" si="83"/>
        <v>22528</v>
      </c>
      <c r="I147" s="179">
        <f t="shared" si="80"/>
        <v>-3.0976192583413997E-3</v>
      </c>
      <c r="J147" s="169">
        <f t="shared" si="77"/>
        <v>5.6025791324736227</v>
      </c>
      <c r="K147" s="168">
        <f>H147-G147</f>
        <v>-70</v>
      </c>
      <c r="L147" s="168">
        <f t="shared" si="79"/>
        <v>19116</v>
      </c>
      <c r="M147" s="169">
        <f t="shared" si="76"/>
        <v>1.7002341142676871E-2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23569</v>
      </c>
      <c r="D149" s="175">
        <v>8156</v>
      </c>
      <c r="E149" s="175">
        <v>26350</v>
      </c>
      <c r="F149" s="175">
        <v>29870</v>
      </c>
      <c r="G149" s="175">
        <v>33567</v>
      </c>
      <c r="H149" s="175">
        <v>31608</v>
      </c>
      <c r="I149" s="176">
        <f>IFERROR(H149/G149-1,"-")</f>
        <v>-5.8360890159978585E-2</v>
      </c>
      <c r="J149" s="176">
        <f>IFERROR(H149/D149-1,"-")</f>
        <v>2.8754291319274152</v>
      </c>
      <c r="K149" s="175">
        <f>H149-G149</f>
        <v>-1959</v>
      </c>
      <c r="L149" s="175">
        <f>H149-D149</f>
        <v>23452</v>
      </c>
      <c r="M149" s="176">
        <f t="shared" ref="M149:M161" si="84">H149/H$9</f>
        <v>2.3855202363180512E-2</v>
      </c>
    </row>
    <row r="150" spans="2:13" x14ac:dyDescent="0.25">
      <c r="B150" s="158" t="s">
        <v>97</v>
      </c>
      <c r="C150" s="159">
        <v>8081</v>
      </c>
      <c r="D150" s="159">
        <v>5410</v>
      </c>
      <c r="E150" s="159">
        <v>12245</v>
      </c>
      <c r="F150" s="159">
        <v>12313</v>
      </c>
      <c r="G150" s="159">
        <v>12127</v>
      </c>
      <c r="H150" s="159">
        <v>10077</v>
      </c>
      <c r="I150" s="177">
        <f>IFERROR(H150/G150-1,"-")</f>
        <v>-0.16904428135565264</v>
      </c>
      <c r="J150" s="160">
        <f t="shared" ref="J150:J161" si="85">IFERROR(H150/D150-1,"-")</f>
        <v>0.86266173752310538</v>
      </c>
      <c r="K150" s="159">
        <f t="shared" ref="K150:K160" si="86">H150-G150</f>
        <v>-2050</v>
      </c>
      <c r="L150" s="159">
        <f t="shared" ref="L150:L161" si="87">H150-D150</f>
        <v>4667</v>
      </c>
      <c r="M150" s="160">
        <f t="shared" si="84"/>
        <v>7.6053174580413196E-3</v>
      </c>
    </row>
    <row r="151" spans="2:13" x14ac:dyDescent="0.25">
      <c r="B151" s="162" t="s">
        <v>103</v>
      </c>
      <c r="C151" s="163">
        <v>4041</v>
      </c>
      <c r="D151" s="163">
        <v>4884</v>
      </c>
      <c r="E151" s="163">
        <v>8748</v>
      </c>
      <c r="F151" s="163">
        <v>8449</v>
      </c>
      <c r="G151" s="163">
        <v>9136</v>
      </c>
      <c r="H151" s="163">
        <v>6805</v>
      </c>
      <c r="I151" s="178">
        <f>IFERROR(H151/G151-1,"-")</f>
        <v>-0.25514448336252193</v>
      </c>
      <c r="J151" s="164">
        <f t="shared" si="85"/>
        <v>0.39332514332514323</v>
      </c>
      <c r="K151" s="163">
        <f t="shared" si="86"/>
        <v>-2331</v>
      </c>
      <c r="L151" s="163">
        <f t="shared" si="87"/>
        <v>1921</v>
      </c>
      <c r="M151" s="164">
        <f t="shared" si="84"/>
        <v>5.1358723133840605E-3</v>
      </c>
    </row>
    <row r="152" spans="2:13" x14ac:dyDescent="0.25">
      <c r="B152" s="162" t="s">
        <v>100</v>
      </c>
      <c r="C152" s="163">
        <v>4040</v>
      </c>
      <c r="D152" s="163">
        <v>526</v>
      </c>
      <c r="E152" s="163">
        <v>3497</v>
      </c>
      <c r="F152" s="163">
        <v>3864</v>
      </c>
      <c r="G152" s="163">
        <v>2991</v>
      </c>
      <c r="H152" s="163">
        <v>3272</v>
      </c>
      <c r="I152" s="178">
        <f>IFERROR(H152/G152-1,"-")</f>
        <v>9.3948512203276602E-2</v>
      </c>
      <c r="J152" s="164">
        <f t="shared" si="85"/>
        <v>5.2205323193916353</v>
      </c>
      <c r="K152" s="163">
        <f t="shared" si="86"/>
        <v>281</v>
      </c>
      <c r="L152" s="163">
        <f t="shared" si="87"/>
        <v>2746</v>
      </c>
      <c r="M152" s="164">
        <f t="shared" si="84"/>
        <v>2.4694451446572586E-3</v>
      </c>
    </row>
    <row r="153" spans="2:13" x14ac:dyDescent="0.25">
      <c r="B153" s="158" t="s">
        <v>107</v>
      </c>
      <c r="C153" s="159">
        <v>15488</v>
      </c>
      <c r="D153" s="159">
        <v>2746</v>
      </c>
      <c r="E153" s="159">
        <v>14105</v>
      </c>
      <c r="F153" s="159">
        <v>17557</v>
      </c>
      <c r="G153" s="159">
        <v>21440</v>
      </c>
      <c r="H153" s="159">
        <v>21531</v>
      </c>
      <c r="I153" s="177">
        <f>IFERROR(H153/G153-1,"-")</f>
        <v>4.2444029850745579E-3</v>
      </c>
      <c r="J153" s="160">
        <f t="shared" si="85"/>
        <v>6.840859431900947</v>
      </c>
      <c r="K153" s="159">
        <f t="shared" si="86"/>
        <v>91</v>
      </c>
      <c r="L153" s="159">
        <f t="shared" si="87"/>
        <v>18785</v>
      </c>
      <c r="M153" s="160">
        <f t="shared" si="84"/>
        <v>1.6249884905139192E-2</v>
      </c>
    </row>
    <row r="154" spans="2:13" x14ac:dyDescent="0.25">
      <c r="B154" s="162" t="s">
        <v>110</v>
      </c>
      <c r="C154" s="163">
        <v>4925</v>
      </c>
      <c r="D154" s="163">
        <v>94</v>
      </c>
      <c r="E154" s="163">
        <v>4826</v>
      </c>
      <c r="F154" s="163">
        <v>5319</v>
      </c>
      <c r="G154" s="163">
        <v>6183</v>
      </c>
      <c r="H154" s="163">
        <v>4849</v>
      </c>
      <c r="I154" s="178">
        <f t="shared" ref="I154:I161" si="88">IFERROR(H154/G154-1,"-")</f>
        <v>-0.21575287077470484</v>
      </c>
      <c r="J154" s="164">
        <f t="shared" si="85"/>
        <v>50.585106382978722</v>
      </c>
      <c r="K154" s="163">
        <f t="shared" si="86"/>
        <v>-1334</v>
      </c>
      <c r="L154" s="163">
        <f t="shared" si="87"/>
        <v>4755</v>
      </c>
      <c r="M154" s="164">
        <f t="shared" si="84"/>
        <v>3.6596392134605892E-3</v>
      </c>
    </row>
    <row r="155" spans="2:13" x14ac:dyDescent="0.25">
      <c r="B155" s="162" t="s">
        <v>113</v>
      </c>
      <c r="C155" s="163">
        <v>4219</v>
      </c>
      <c r="D155" s="163">
        <v>606</v>
      </c>
      <c r="E155" s="163">
        <v>3310</v>
      </c>
      <c r="F155" s="163">
        <v>3983</v>
      </c>
      <c r="G155" s="163">
        <v>4623</v>
      </c>
      <c r="H155" s="163">
        <v>4290</v>
      </c>
      <c r="I155" s="178">
        <f t="shared" si="88"/>
        <v>-7.2031148604802087E-2</v>
      </c>
      <c r="J155" s="164">
        <f t="shared" si="85"/>
        <v>6.0792079207920793</v>
      </c>
      <c r="K155" s="163">
        <f t="shared" si="86"/>
        <v>-333</v>
      </c>
      <c r="L155" s="163">
        <f t="shared" si="87"/>
        <v>3684</v>
      </c>
      <c r="M155" s="164">
        <f t="shared" si="84"/>
        <v>3.2377505105683499E-3</v>
      </c>
    </row>
    <row r="156" spans="2:13" x14ac:dyDescent="0.25">
      <c r="B156" s="162" t="s">
        <v>116</v>
      </c>
      <c r="C156" s="163">
        <v>1723</v>
      </c>
      <c r="D156" s="163">
        <v>698</v>
      </c>
      <c r="E156" s="163">
        <v>1540</v>
      </c>
      <c r="F156" s="163">
        <v>2275</v>
      </c>
      <c r="G156" s="163">
        <v>2893</v>
      </c>
      <c r="H156" s="163">
        <v>4361</v>
      </c>
      <c r="I156" s="178">
        <f t="shared" si="88"/>
        <v>0.50743173176633261</v>
      </c>
      <c r="J156" s="164">
        <f t="shared" si="85"/>
        <v>5.2478510028653291</v>
      </c>
      <c r="K156" s="163">
        <f t="shared" si="86"/>
        <v>1468</v>
      </c>
      <c r="L156" s="163">
        <f t="shared" si="87"/>
        <v>3663</v>
      </c>
      <c r="M156" s="164">
        <f t="shared" si="84"/>
        <v>3.2913356588784551E-3</v>
      </c>
    </row>
    <row r="157" spans="2:13" x14ac:dyDescent="0.25">
      <c r="B157" s="162" t="s">
        <v>123</v>
      </c>
      <c r="C157" s="163">
        <v>517</v>
      </c>
      <c r="D157" s="163">
        <v>89</v>
      </c>
      <c r="E157" s="163">
        <v>453</v>
      </c>
      <c r="F157" s="163">
        <v>634</v>
      </c>
      <c r="G157" s="163">
        <v>915</v>
      </c>
      <c r="H157" s="163">
        <v>995</v>
      </c>
      <c r="I157" s="178">
        <f t="shared" si="88"/>
        <v>8.7431693989071135E-2</v>
      </c>
      <c r="J157" s="164">
        <f t="shared" si="85"/>
        <v>10.179775280898877</v>
      </c>
      <c r="K157" s="163">
        <f t="shared" si="86"/>
        <v>80</v>
      </c>
      <c r="L157" s="163">
        <f t="shared" si="87"/>
        <v>906</v>
      </c>
      <c r="M157" s="164">
        <f t="shared" si="84"/>
        <v>7.5094679674021162E-4</v>
      </c>
    </row>
    <row r="158" spans="2:13" x14ac:dyDescent="0.25">
      <c r="B158" s="162" t="s">
        <v>119</v>
      </c>
      <c r="C158" s="163">
        <v>514</v>
      </c>
      <c r="D158" s="163">
        <v>100</v>
      </c>
      <c r="E158" s="163">
        <v>577</v>
      </c>
      <c r="F158" s="163">
        <v>805</v>
      </c>
      <c r="G158" s="163">
        <v>876</v>
      </c>
      <c r="H158" s="163">
        <v>839</v>
      </c>
      <c r="I158" s="178">
        <f t="shared" si="88"/>
        <v>-4.2237442922374413E-2</v>
      </c>
      <c r="J158" s="164">
        <f t="shared" si="85"/>
        <v>7.3900000000000006</v>
      </c>
      <c r="K158" s="163">
        <f t="shared" si="86"/>
        <v>-37</v>
      </c>
      <c r="L158" s="163">
        <f t="shared" si="87"/>
        <v>739</v>
      </c>
      <c r="M158" s="164">
        <f t="shared" si="84"/>
        <v>6.3321041453772624E-4</v>
      </c>
    </row>
    <row r="159" spans="2:13" x14ac:dyDescent="0.25">
      <c r="B159" s="162" t="s">
        <v>128</v>
      </c>
      <c r="C159" s="163">
        <v>331</v>
      </c>
      <c r="D159" s="163">
        <v>16</v>
      </c>
      <c r="E159" s="163">
        <v>210</v>
      </c>
      <c r="F159" s="163">
        <v>320</v>
      </c>
      <c r="G159" s="163">
        <v>254</v>
      </c>
      <c r="H159" s="163">
        <v>242</v>
      </c>
      <c r="I159" s="178">
        <f t="shared" si="88"/>
        <v>-4.7244094488189003E-2</v>
      </c>
      <c r="J159" s="164">
        <f t="shared" si="85"/>
        <v>14.125</v>
      </c>
      <c r="K159" s="163">
        <f t="shared" si="86"/>
        <v>-12</v>
      </c>
      <c r="L159" s="163">
        <f t="shared" si="87"/>
        <v>226</v>
      </c>
      <c r="M159" s="164">
        <f t="shared" si="84"/>
        <v>1.8264233649359921E-4</v>
      </c>
    </row>
    <row r="160" spans="2:13" x14ac:dyDescent="0.25">
      <c r="B160" s="162" t="s">
        <v>131</v>
      </c>
      <c r="C160" s="163">
        <v>420</v>
      </c>
      <c r="D160" s="163">
        <v>26</v>
      </c>
      <c r="E160" s="163">
        <v>324</v>
      </c>
      <c r="F160" s="163">
        <v>464</v>
      </c>
      <c r="G160" s="163">
        <v>463</v>
      </c>
      <c r="H160" s="163">
        <v>326</v>
      </c>
      <c r="I160" s="178">
        <f t="shared" si="88"/>
        <v>-0.29589632829373647</v>
      </c>
      <c r="J160" s="164">
        <f t="shared" si="85"/>
        <v>11.538461538461538</v>
      </c>
      <c r="K160" s="163">
        <f t="shared" si="86"/>
        <v>-137</v>
      </c>
      <c r="L160" s="163">
        <f t="shared" si="87"/>
        <v>300</v>
      </c>
      <c r="M160" s="164">
        <f t="shared" si="84"/>
        <v>2.4603884998724521E-4</v>
      </c>
    </row>
    <row r="161" spans="2:13" x14ac:dyDescent="0.25">
      <c r="B161" s="167" t="s">
        <v>145</v>
      </c>
      <c r="C161" s="168">
        <f t="shared" ref="C161" si="89">C153-SUM(C154:C160)</f>
        <v>2839</v>
      </c>
      <c r="D161" s="168">
        <f t="shared" ref="D161:E161" si="90">D153-SUM(D154:D160)</f>
        <v>1117</v>
      </c>
      <c r="E161" s="168">
        <f t="shared" si="90"/>
        <v>2865</v>
      </c>
      <c r="F161" s="168">
        <f t="shared" ref="F161:H161" si="91">F153-SUM(F154:F160)</f>
        <v>3757</v>
      </c>
      <c r="G161" s="168">
        <f t="shared" si="91"/>
        <v>5233</v>
      </c>
      <c r="H161" s="168">
        <f t="shared" si="91"/>
        <v>5629</v>
      </c>
      <c r="I161" s="179">
        <f t="shared" si="88"/>
        <v>7.5673609784062679E-2</v>
      </c>
      <c r="J161" s="169">
        <f t="shared" si="85"/>
        <v>4.0393912264995526</v>
      </c>
      <c r="K161" s="168">
        <f>H161-G161</f>
        <v>396</v>
      </c>
      <c r="L161" s="168">
        <f t="shared" si="87"/>
        <v>4512</v>
      </c>
      <c r="M161" s="169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E3683-656C-40D1-807E-520179C19C9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724591</v>
      </c>
      <c r="D9" s="175">
        <f t="shared" si="0"/>
        <v>135887</v>
      </c>
      <c r="E9" s="175">
        <f t="shared" si="0"/>
        <v>806783</v>
      </c>
      <c r="F9" s="175">
        <f t="shared" si="0"/>
        <v>993506</v>
      </c>
      <c r="G9" s="175">
        <f t="shared" si="0"/>
        <v>1059138</v>
      </c>
      <c r="H9" s="175">
        <f t="shared" si="0"/>
        <v>1034824</v>
      </c>
      <c r="I9" s="176">
        <f>IFERROR(H9/G9-1,"-")</f>
        <v>-2.2956404170183631E-2</v>
      </c>
      <c r="J9" s="175">
        <f t="shared" ref="J9:J21" si="1">H9-G9</f>
        <v>-24314</v>
      </c>
      <c r="K9" s="176">
        <f t="shared" ref="K9:K21" si="2">H9/H$9</f>
        <v>1</v>
      </c>
      <c r="N9" s="155" t="s">
        <v>68</v>
      </c>
      <c r="O9" s="175">
        <f t="shared" ref="O9:T9" si="3">O10+O13</f>
        <v>279824</v>
      </c>
      <c r="P9" s="175">
        <f t="shared" si="3"/>
        <v>47481</v>
      </c>
      <c r="Q9" s="175">
        <f t="shared" si="3"/>
        <v>323239</v>
      </c>
      <c r="R9" s="175">
        <f t="shared" si="3"/>
        <v>361232</v>
      </c>
      <c r="S9" s="175">
        <f t="shared" si="3"/>
        <v>389111</v>
      </c>
      <c r="T9" s="175">
        <f t="shared" si="3"/>
        <v>363037</v>
      </c>
      <c r="U9" s="176">
        <f>IFERROR(T9/S9-1,"-")</f>
        <v>-6.7009156770176159E-2</v>
      </c>
      <c r="V9" s="175">
        <f>T9-S9</f>
        <v>-26074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122859</v>
      </c>
      <c r="D10" s="159">
        <v>69228</v>
      </c>
      <c r="E10" s="159">
        <v>143615</v>
      </c>
      <c r="F10" s="159">
        <v>169054</v>
      </c>
      <c r="G10" s="159">
        <v>162721</v>
      </c>
      <c r="H10" s="159">
        <v>155616</v>
      </c>
      <c r="I10" s="177">
        <f>IFERROR(H10/G10-1,"-")</f>
        <v>-4.3663694298830547E-2</v>
      </c>
      <c r="J10" s="158">
        <f t="shared" si="1"/>
        <v>-7105</v>
      </c>
      <c r="K10" s="160">
        <f t="shared" si="2"/>
        <v>0.15037919491623697</v>
      </c>
      <c r="N10" s="158" t="s">
        <v>97</v>
      </c>
      <c r="O10" s="159">
        <v>16647</v>
      </c>
      <c r="P10" s="159">
        <v>22236</v>
      </c>
      <c r="Q10" s="159">
        <v>23736</v>
      </c>
      <c r="R10" s="159">
        <v>19378</v>
      </c>
      <c r="S10" s="159">
        <v>19325</v>
      </c>
      <c r="T10" s="159">
        <v>14939</v>
      </c>
      <c r="U10" s="177">
        <f>IFERROR(T10/S10-1,"-")</f>
        <v>-0.22695989650711512</v>
      </c>
      <c r="V10" s="158">
        <f t="shared" ref="V10:V20" si="5">T10-S10</f>
        <v>-4386</v>
      </c>
      <c r="W10" s="160">
        <f t="shared" si="4"/>
        <v>4.115007561212769E-2</v>
      </c>
    </row>
    <row r="11" spans="1:23" x14ac:dyDescent="0.25">
      <c r="A11" s="161" t="s">
        <v>100</v>
      </c>
      <c r="B11" s="162" t="s">
        <v>103</v>
      </c>
      <c r="C11" s="163">
        <v>41140</v>
      </c>
      <c r="D11" s="163">
        <v>48609</v>
      </c>
      <c r="E11" s="163">
        <v>56918</v>
      </c>
      <c r="F11" s="163">
        <v>60280</v>
      </c>
      <c r="G11" s="163">
        <v>57056</v>
      </c>
      <c r="H11" s="163">
        <v>51949</v>
      </c>
      <c r="I11" s="178">
        <f>IFERROR(H11/G11-1,"-")</f>
        <v>-8.950855300056082E-2</v>
      </c>
      <c r="J11" s="162">
        <f t="shared" si="1"/>
        <v>-5107</v>
      </c>
      <c r="K11" s="164">
        <f t="shared" si="2"/>
        <v>5.0200807093766668E-2</v>
      </c>
      <c r="N11" s="162" t="s">
        <v>103</v>
      </c>
      <c r="O11" s="163">
        <v>6472</v>
      </c>
      <c r="P11" s="163">
        <v>15219</v>
      </c>
      <c r="Q11" s="163">
        <v>10070</v>
      </c>
      <c r="R11" s="163">
        <v>7070</v>
      </c>
      <c r="S11" s="163">
        <v>5641</v>
      </c>
      <c r="T11" s="163">
        <v>5213</v>
      </c>
      <c r="U11" s="178">
        <f>IFERROR(T11/S11-1,"-")</f>
        <v>-7.5873072150327903E-2</v>
      </c>
      <c r="V11" s="162">
        <f t="shared" si="5"/>
        <v>-428</v>
      </c>
      <c r="W11" s="164">
        <f>T11/T$9</f>
        <v>1.4359417910571099E-2</v>
      </c>
    </row>
    <row r="12" spans="1:23" x14ac:dyDescent="0.25">
      <c r="A12" s="1"/>
      <c r="B12" s="162" t="s">
        <v>100</v>
      </c>
      <c r="C12" s="163">
        <v>81719</v>
      </c>
      <c r="D12" s="163">
        <v>20619</v>
      </c>
      <c r="E12" s="163">
        <v>86697</v>
      </c>
      <c r="F12" s="163">
        <v>108774</v>
      </c>
      <c r="G12" s="163">
        <v>105665</v>
      </c>
      <c r="H12" s="163">
        <v>103667</v>
      </c>
      <c r="I12" s="178">
        <f>IFERROR(H12/G12-1,"-")</f>
        <v>-1.8908815596460515E-2</v>
      </c>
      <c r="J12" s="162">
        <f t="shared" si="1"/>
        <v>-1998</v>
      </c>
      <c r="K12" s="164">
        <f t="shared" si="2"/>
        <v>0.10017838782247029</v>
      </c>
      <c r="N12" s="162" t="s">
        <v>100</v>
      </c>
      <c r="O12" s="163">
        <v>10175</v>
      </c>
      <c r="P12" s="163">
        <v>7017</v>
      </c>
      <c r="Q12" s="163">
        <v>13666</v>
      </c>
      <c r="R12" s="163">
        <v>12308</v>
      </c>
      <c r="S12" s="163">
        <v>13684</v>
      </c>
      <c r="T12" s="163">
        <v>9726</v>
      </c>
      <c r="U12" s="178">
        <f>IFERROR(T12/S12-1,"-")</f>
        <v>-0.28924291142940661</v>
      </c>
      <c r="V12" s="162">
        <f t="shared" si="5"/>
        <v>-3958</v>
      </c>
      <c r="W12" s="164">
        <f t="shared" si="4"/>
        <v>2.679065770155659E-2</v>
      </c>
    </row>
    <row r="13" spans="1:23" s="56" customFormat="1" x14ac:dyDescent="0.25">
      <c r="B13" s="158" t="s">
        <v>107</v>
      </c>
      <c r="C13" s="159">
        <v>601732</v>
      </c>
      <c r="D13" s="159">
        <v>66659</v>
      </c>
      <c r="E13" s="159">
        <v>663168</v>
      </c>
      <c r="F13" s="159">
        <v>824452</v>
      </c>
      <c r="G13" s="159">
        <v>896417</v>
      </c>
      <c r="H13" s="159">
        <v>879208</v>
      </c>
      <c r="I13" s="177">
        <f>IFERROR(H13/G13-1,"-")</f>
        <v>-1.9197538645518764E-2</v>
      </c>
      <c r="J13" s="158">
        <f t="shared" si="1"/>
        <v>-17209</v>
      </c>
      <c r="K13" s="160">
        <f t="shared" si="2"/>
        <v>0.84962080508376303</v>
      </c>
      <c r="N13" s="158" t="s">
        <v>107</v>
      </c>
      <c r="O13" s="159">
        <v>263177</v>
      </c>
      <c r="P13" s="159">
        <v>25245</v>
      </c>
      <c r="Q13" s="159">
        <v>299503</v>
      </c>
      <c r="R13" s="159">
        <v>341854</v>
      </c>
      <c r="S13" s="159">
        <v>369786</v>
      </c>
      <c r="T13" s="159">
        <v>348098</v>
      </c>
      <c r="U13" s="177">
        <f>IFERROR(T13/S13-1,"-")</f>
        <v>-5.8650138188033107E-2</v>
      </c>
      <c r="V13" s="158">
        <f t="shared" si="5"/>
        <v>-21688</v>
      </c>
      <c r="W13" s="160">
        <f t="shared" si="4"/>
        <v>0.95884992438787231</v>
      </c>
    </row>
    <row r="14" spans="1:23" s="56" customFormat="1" x14ac:dyDescent="0.25">
      <c r="B14" s="162" t="s">
        <v>110</v>
      </c>
      <c r="C14" s="163">
        <v>240301</v>
      </c>
      <c r="D14" s="163">
        <v>3307</v>
      </c>
      <c r="E14" s="163">
        <v>259512</v>
      </c>
      <c r="F14" s="163">
        <v>330531</v>
      </c>
      <c r="G14" s="163">
        <v>354811</v>
      </c>
      <c r="H14" s="163">
        <v>353435</v>
      </c>
      <c r="I14" s="178">
        <f t="shared" ref="I14:I21" si="6">IFERROR(H14/G14-1,"-")</f>
        <v>-3.8781210278148182E-3</v>
      </c>
      <c r="J14" s="162">
        <f t="shared" si="1"/>
        <v>-1376</v>
      </c>
      <c r="K14" s="164">
        <f t="shared" si="2"/>
        <v>0.34154117028596165</v>
      </c>
      <c r="N14" s="162" t="s">
        <v>110</v>
      </c>
      <c r="O14" s="163">
        <v>115594</v>
      </c>
      <c r="P14" s="163">
        <v>986</v>
      </c>
      <c r="Q14" s="163">
        <v>135515</v>
      </c>
      <c r="R14" s="163">
        <v>158846</v>
      </c>
      <c r="S14" s="163">
        <v>169532</v>
      </c>
      <c r="T14" s="163">
        <v>163393</v>
      </c>
      <c r="U14" s="178">
        <f t="shared" ref="U14:U21" si="7">IFERROR(T14/S14-1,"-")</f>
        <v>-3.6211452705094072E-2</v>
      </c>
      <c r="V14" s="162">
        <f t="shared" si="5"/>
        <v>-6139</v>
      </c>
      <c r="W14" s="164">
        <f t="shared" si="4"/>
        <v>0.45007258213350154</v>
      </c>
    </row>
    <row r="15" spans="1:23" x14ac:dyDescent="0.25">
      <c r="A15" s="1"/>
      <c r="B15" s="162" t="s">
        <v>113</v>
      </c>
      <c r="C15" s="163">
        <v>87097</v>
      </c>
      <c r="D15" s="163">
        <v>11767</v>
      </c>
      <c r="E15" s="163">
        <v>81279</v>
      </c>
      <c r="F15" s="163">
        <v>106513</v>
      </c>
      <c r="G15" s="163">
        <v>120255</v>
      </c>
      <c r="H15" s="163">
        <v>111680</v>
      </c>
      <c r="I15" s="178">
        <f t="shared" si="6"/>
        <v>-7.1306806369797471E-2</v>
      </c>
      <c r="J15" s="162">
        <f t="shared" si="1"/>
        <v>-8575</v>
      </c>
      <c r="K15" s="164">
        <f t="shared" si="2"/>
        <v>0.10792173355082603</v>
      </c>
      <c r="N15" s="162" t="s">
        <v>113</v>
      </c>
      <c r="O15" s="163">
        <v>34149</v>
      </c>
      <c r="P15" s="163">
        <v>4655</v>
      </c>
      <c r="Q15" s="163">
        <v>33473</v>
      </c>
      <c r="R15" s="163">
        <v>41461</v>
      </c>
      <c r="S15" s="163">
        <v>44731</v>
      </c>
      <c r="T15" s="163">
        <v>39759</v>
      </c>
      <c r="U15" s="178">
        <f t="shared" si="7"/>
        <v>-0.11115333884777889</v>
      </c>
      <c r="V15" s="162">
        <f t="shared" si="5"/>
        <v>-4972</v>
      </c>
      <c r="W15" s="164">
        <f t="shared" si="4"/>
        <v>0.10951776265229164</v>
      </c>
    </row>
    <row r="16" spans="1:23" x14ac:dyDescent="0.25">
      <c r="A16" s="1"/>
      <c r="B16" s="162" t="s">
        <v>116</v>
      </c>
      <c r="C16" s="163">
        <v>31900</v>
      </c>
      <c r="D16" s="163">
        <v>15631</v>
      </c>
      <c r="E16" s="163">
        <v>39484</v>
      </c>
      <c r="F16" s="163">
        <v>48614</v>
      </c>
      <c r="G16" s="163">
        <v>48515</v>
      </c>
      <c r="H16" s="163">
        <v>48565</v>
      </c>
      <c r="I16" s="178">
        <f t="shared" si="6"/>
        <v>1.030609089972101E-3</v>
      </c>
      <c r="J16" s="162">
        <f t="shared" si="1"/>
        <v>50</v>
      </c>
      <c r="K16" s="164">
        <f t="shared" si="2"/>
        <v>4.693068579777817E-2</v>
      </c>
      <c r="N16" s="162" t="s">
        <v>116</v>
      </c>
      <c r="O16" s="163">
        <v>11026</v>
      </c>
      <c r="P16" s="163">
        <v>5910</v>
      </c>
      <c r="Q16" s="163">
        <v>12371</v>
      </c>
      <c r="R16" s="163">
        <v>11918</v>
      </c>
      <c r="S16" s="163">
        <v>10705</v>
      </c>
      <c r="T16" s="163">
        <v>10923</v>
      </c>
      <c r="U16" s="178">
        <f t="shared" si="7"/>
        <v>2.036431574030817E-2</v>
      </c>
      <c r="V16" s="162">
        <f t="shared" si="5"/>
        <v>218</v>
      </c>
      <c r="W16" s="164">
        <f t="shared" si="4"/>
        <v>3.0087842286047977E-2</v>
      </c>
    </row>
    <row r="17" spans="1:23" x14ac:dyDescent="0.25">
      <c r="A17" s="1"/>
      <c r="B17" s="162" t="s">
        <v>123</v>
      </c>
      <c r="C17" s="163">
        <v>19336</v>
      </c>
      <c r="D17" s="163">
        <v>899</v>
      </c>
      <c r="E17" s="163">
        <v>30667</v>
      </c>
      <c r="F17" s="163">
        <v>27410</v>
      </c>
      <c r="G17" s="163">
        <v>30762</v>
      </c>
      <c r="H17" s="163">
        <v>30742</v>
      </c>
      <c r="I17" s="178">
        <f t="shared" si="6"/>
        <v>-6.501527859046341E-4</v>
      </c>
      <c r="J17" s="162">
        <f t="shared" si="1"/>
        <v>-20</v>
      </c>
      <c r="K17" s="164">
        <f t="shared" si="2"/>
        <v>2.9707467163498334E-2</v>
      </c>
      <c r="N17" s="162" t="s">
        <v>123</v>
      </c>
      <c r="O17" s="163">
        <v>10228</v>
      </c>
      <c r="P17" s="163">
        <v>294</v>
      </c>
      <c r="Q17" s="163">
        <v>16418</v>
      </c>
      <c r="R17" s="163">
        <v>12359</v>
      </c>
      <c r="S17" s="163">
        <v>13481</v>
      </c>
      <c r="T17" s="163">
        <v>13084</v>
      </c>
      <c r="U17" s="178">
        <f t="shared" si="7"/>
        <v>-2.9448853942585895E-2</v>
      </c>
      <c r="V17" s="162">
        <f t="shared" si="5"/>
        <v>-397</v>
      </c>
      <c r="W17" s="164">
        <f t="shared" si="4"/>
        <v>3.6040403595225833E-2</v>
      </c>
    </row>
    <row r="18" spans="1:23" x14ac:dyDescent="0.25">
      <c r="A18" s="1"/>
      <c r="B18" s="162" t="s">
        <v>119</v>
      </c>
      <c r="C18" s="163">
        <v>26204</v>
      </c>
      <c r="D18" s="163">
        <v>1763</v>
      </c>
      <c r="E18" s="163">
        <v>34216</v>
      </c>
      <c r="F18" s="163">
        <v>32749</v>
      </c>
      <c r="G18" s="163">
        <v>35807</v>
      </c>
      <c r="H18" s="163">
        <v>33553</v>
      </c>
      <c r="I18" s="178">
        <f t="shared" si="6"/>
        <v>-6.2948585472114349E-2</v>
      </c>
      <c r="J18" s="162">
        <f t="shared" si="1"/>
        <v>-2254</v>
      </c>
      <c r="K18" s="164">
        <f t="shared" si="2"/>
        <v>3.2423871112382395E-2</v>
      </c>
      <c r="N18" s="162" t="s">
        <v>119</v>
      </c>
      <c r="O18" s="163">
        <v>14676</v>
      </c>
      <c r="P18" s="163">
        <v>825</v>
      </c>
      <c r="Q18" s="163">
        <v>21149</v>
      </c>
      <c r="R18" s="163">
        <v>18256</v>
      </c>
      <c r="S18" s="163">
        <v>19092</v>
      </c>
      <c r="T18" s="163">
        <v>19093</v>
      </c>
      <c r="U18" s="178">
        <f t="shared" si="7"/>
        <v>5.2377959354643622E-5</v>
      </c>
      <c r="V18" s="162">
        <f t="shared" si="5"/>
        <v>1</v>
      </c>
      <c r="W18" s="164">
        <f t="shared" si="4"/>
        <v>5.259243548178285E-2</v>
      </c>
    </row>
    <row r="19" spans="1:23" x14ac:dyDescent="0.25">
      <c r="A19" s="161" t="s">
        <v>144</v>
      </c>
      <c r="B19" s="162" t="s">
        <v>128</v>
      </c>
      <c r="C19" s="163">
        <v>17976</v>
      </c>
      <c r="D19" s="163">
        <v>216</v>
      </c>
      <c r="E19" s="163">
        <v>16401</v>
      </c>
      <c r="F19" s="163">
        <v>23574</v>
      </c>
      <c r="G19" s="163">
        <v>20757</v>
      </c>
      <c r="H19" s="163">
        <v>18640</v>
      </c>
      <c r="I19" s="178">
        <f t="shared" si="6"/>
        <v>-0.10198969022498439</v>
      </c>
      <c r="J19" s="162">
        <f t="shared" si="1"/>
        <v>-2117</v>
      </c>
      <c r="K19" s="164">
        <f t="shared" si="2"/>
        <v>1.8012724869156494E-2</v>
      </c>
      <c r="N19" s="162" t="s">
        <v>128</v>
      </c>
      <c r="O19" s="163">
        <v>9525</v>
      </c>
      <c r="P19" s="163">
        <v>60</v>
      </c>
      <c r="Q19" s="163">
        <v>8395</v>
      </c>
      <c r="R19" s="163">
        <v>10193</v>
      </c>
      <c r="S19" s="163">
        <v>9484</v>
      </c>
      <c r="T19" s="163">
        <v>7668</v>
      </c>
      <c r="U19" s="178">
        <f t="shared" si="7"/>
        <v>-0.19148038802193168</v>
      </c>
      <c r="V19" s="162">
        <f t="shared" si="5"/>
        <v>-1816</v>
      </c>
      <c r="W19" s="164">
        <f t="shared" si="4"/>
        <v>2.1121814029974907E-2</v>
      </c>
    </row>
    <row r="20" spans="1:23" x14ac:dyDescent="0.25">
      <c r="A20" s="166" t="s">
        <v>145</v>
      </c>
      <c r="B20" s="162" t="s">
        <v>131</v>
      </c>
      <c r="C20" s="163">
        <v>24079</v>
      </c>
      <c r="D20" s="163">
        <v>931</v>
      </c>
      <c r="E20" s="163">
        <v>11932</v>
      </c>
      <c r="F20" s="163">
        <v>19841</v>
      </c>
      <c r="G20" s="163">
        <v>20903</v>
      </c>
      <c r="H20" s="163">
        <v>16850</v>
      </c>
      <c r="I20" s="178">
        <f t="shared" si="6"/>
        <v>-0.19389561306989422</v>
      </c>
      <c r="J20" s="162">
        <f t="shared" si="1"/>
        <v>-4053</v>
      </c>
      <c r="K20" s="164">
        <f t="shared" si="2"/>
        <v>1.6282962126893074E-2</v>
      </c>
      <c r="N20" s="162" t="s">
        <v>131</v>
      </c>
      <c r="O20" s="163">
        <v>11099</v>
      </c>
      <c r="P20" s="163">
        <v>123</v>
      </c>
      <c r="Q20" s="163">
        <v>5124</v>
      </c>
      <c r="R20" s="163">
        <v>9356</v>
      </c>
      <c r="S20" s="163">
        <v>9625</v>
      </c>
      <c r="T20" s="163">
        <v>7779</v>
      </c>
      <c r="U20" s="178">
        <f t="shared" si="7"/>
        <v>-0.19179220779220785</v>
      </c>
      <c r="V20" s="162">
        <f t="shared" si="5"/>
        <v>-1846</v>
      </c>
      <c r="W20" s="164">
        <f t="shared" si="4"/>
        <v>2.1427567988937767E-2</v>
      </c>
    </row>
    <row r="21" spans="1:23" x14ac:dyDescent="0.25">
      <c r="B21" s="167" t="s">
        <v>145</v>
      </c>
      <c r="C21" s="168">
        <f t="shared" ref="C21" si="8">C13-SUM(C14:C20)</f>
        <v>154839</v>
      </c>
      <c r="D21" s="168">
        <f t="shared" ref="D21:H21" si="9">D13-SUM(D14:D20)</f>
        <v>32145</v>
      </c>
      <c r="E21" s="168">
        <f t="shared" si="9"/>
        <v>189677</v>
      </c>
      <c r="F21" s="168">
        <f t="shared" si="9"/>
        <v>235220</v>
      </c>
      <c r="G21" s="168">
        <f t="shared" si="9"/>
        <v>264607</v>
      </c>
      <c r="H21" s="168">
        <f t="shared" si="9"/>
        <v>265743</v>
      </c>
      <c r="I21" s="179">
        <f t="shared" si="6"/>
        <v>4.2931592890589343E-3</v>
      </c>
      <c r="J21" s="167">
        <f t="shared" si="1"/>
        <v>1136</v>
      </c>
      <c r="K21" s="169">
        <f t="shared" si="2"/>
        <v>0.25680019017726685</v>
      </c>
      <c r="N21" s="167" t="s">
        <v>145</v>
      </c>
      <c r="O21" s="168">
        <f t="shared" ref="O21:T21" si="10">O13-SUM(O14:O20)</f>
        <v>56880</v>
      </c>
      <c r="P21" s="168">
        <f t="shared" si="10"/>
        <v>12392</v>
      </c>
      <c r="Q21" s="168">
        <f t="shared" si="10"/>
        <v>67058</v>
      </c>
      <c r="R21" s="168">
        <f t="shared" si="10"/>
        <v>79465</v>
      </c>
      <c r="S21" s="168">
        <f t="shared" si="10"/>
        <v>93136</v>
      </c>
      <c r="T21" s="168">
        <f t="shared" si="10"/>
        <v>86399</v>
      </c>
      <c r="U21" s="179">
        <f t="shared" si="7"/>
        <v>-7.2335079883181552E-2</v>
      </c>
      <c r="V21" s="167">
        <f>T21-S21</f>
        <v>-6737</v>
      </c>
      <c r="W21" s="169">
        <f t="shared" si="4"/>
        <v>0.2379895162201098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279824</v>
      </c>
      <c r="D23" s="175">
        <f t="shared" si="11"/>
        <v>47481</v>
      </c>
      <c r="E23" s="175">
        <f t="shared" si="11"/>
        <v>323239</v>
      </c>
      <c r="F23" s="175">
        <f t="shared" si="11"/>
        <v>361232</v>
      </c>
      <c r="G23" s="175">
        <f t="shared" si="11"/>
        <v>389111</v>
      </c>
      <c r="H23" s="175">
        <f t="shared" si="11"/>
        <v>363037</v>
      </c>
      <c r="I23" s="176">
        <f>IFERROR(H23/G23-1,"-")</f>
        <v>-6.7009156770176159E-2</v>
      </c>
      <c r="J23" s="175">
        <f>H23-G23</f>
        <v>-26074</v>
      </c>
      <c r="K23" s="176">
        <f t="shared" ref="K23:K35" si="12">H23/H$9</f>
        <v>0.35082004282853896</v>
      </c>
    </row>
    <row r="24" spans="1:23" x14ac:dyDescent="0.25">
      <c r="B24" s="158" t="s">
        <v>97</v>
      </c>
      <c r="C24" s="159">
        <v>16647</v>
      </c>
      <c r="D24" s="159">
        <v>22236</v>
      </c>
      <c r="E24" s="159">
        <v>23736</v>
      </c>
      <c r="F24" s="159">
        <v>19378</v>
      </c>
      <c r="G24" s="159">
        <v>19325</v>
      </c>
      <c r="H24" s="159">
        <v>14939</v>
      </c>
      <c r="I24" s="177">
        <f>IFERROR(H24/G24-1,"-")</f>
        <v>-0.22695989650711512</v>
      </c>
      <c r="J24" s="158">
        <f t="shared" ref="J24:J34" si="13">H24-G24</f>
        <v>-4386</v>
      </c>
      <c r="K24" s="160">
        <f t="shared" si="12"/>
        <v>1.4436271288644253E-2</v>
      </c>
    </row>
    <row r="25" spans="1:23" x14ac:dyDescent="0.25">
      <c r="B25" s="162" t="s">
        <v>103</v>
      </c>
      <c r="C25" s="163">
        <v>6472</v>
      </c>
      <c r="D25" s="163">
        <v>15219</v>
      </c>
      <c r="E25" s="163">
        <v>10070</v>
      </c>
      <c r="F25" s="163">
        <v>7070</v>
      </c>
      <c r="G25" s="163">
        <v>5641</v>
      </c>
      <c r="H25" s="163">
        <v>5213</v>
      </c>
      <c r="I25" s="178">
        <f>IFERROR(H25/G25-1,"-")</f>
        <v>-7.5873072150327903E-2</v>
      </c>
      <c r="J25" s="162">
        <f t="shared" si="13"/>
        <v>-428</v>
      </c>
      <c r="K25" s="164">
        <f t="shared" si="12"/>
        <v>5.0375716063794426E-3</v>
      </c>
    </row>
    <row r="26" spans="1:23" x14ac:dyDescent="0.25">
      <c r="B26" s="162" t="s">
        <v>100</v>
      </c>
      <c r="C26" s="163">
        <v>10175</v>
      </c>
      <c r="D26" s="163">
        <v>7017</v>
      </c>
      <c r="E26" s="163">
        <v>13666</v>
      </c>
      <c r="F26" s="163">
        <v>12308</v>
      </c>
      <c r="G26" s="163">
        <v>13684</v>
      </c>
      <c r="H26" s="163">
        <v>9726</v>
      </c>
      <c r="I26" s="178">
        <f>IFERROR(H26/G26-1,"-")</f>
        <v>-0.28924291142940661</v>
      </c>
      <c r="J26" s="162">
        <f t="shared" si="13"/>
        <v>-3958</v>
      </c>
      <c r="K26" s="164">
        <f t="shared" si="12"/>
        <v>9.3986996822648106E-3</v>
      </c>
    </row>
    <row r="27" spans="1:23" x14ac:dyDescent="0.25">
      <c r="B27" s="158" t="s">
        <v>107</v>
      </c>
      <c r="C27" s="159">
        <v>263177</v>
      </c>
      <c r="D27" s="159">
        <v>25245</v>
      </c>
      <c r="E27" s="159">
        <v>299503</v>
      </c>
      <c r="F27" s="159">
        <v>341854</v>
      </c>
      <c r="G27" s="159">
        <v>369786</v>
      </c>
      <c r="H27" s="159">
        <v>348098</v>
      </c>
      <c r="I27" s="177">
        <f>IFERROR(H27/G27-1,"-")</f>
        <v>-5.8650138188033107E-2</v>
      </c>
      <c r="J27" s="158">
        <f t="shared" si="13"/>
        <v>-21688</v>
      </c>
      <c r="K27" s="160">
        <f t="shared" si="12"/>
        <v>0.33638377153989468</v>
      </c>
    </row>
    <row r="28" spans="1:23" x14ac:dyDescent="0.25">
      <c r="B28" s="162" t="s">
        <v>110</v>
      </c>
      <c r="C28" s="163">
        <v>115594</v>
      </c>
      <c r="D28" s="163">
        <v>986</v>
      </c>
      <c r="E28" s="163">
        <v>135515</v>
      </c>
      <c r="F28" s="163">
        <v>158846</v>
      </c>
      <c r="G28" s="163">
        <v>169532</v>
      </c>
      <c r="H28" s="163">
        <v>163393</v>
      </c>
      <c r="I28" s="178">
        <f t="shared" ref="I28:I35" si="14">IFERROR(H28/G28-1,"-")</f>
        <v>-3.6211452705094072E-2</v>
      </c>
      <c r="J28" s="162">
        <f t="shared" si="13"/>
        <v>-6139</v>
      </c>
      <c r="K28" s="164">
        <f t="shared" si="12"/>
        <v>0.15789448254002614</v>
      </c>
    </row>
    <row r="29" spans="1:23" x14ac:dyDescent="0.25">
      <c r="B29" s="162" t="s">
        <v>113</v>
      </c>
      <c r="C29" s="163">
        <v>34149</v>
      </c>
      <c r="D29" s="163">
        <v>4655</v>
      </c>
      <c r="E29" s="163">
        <v>33473</v>
      </c>
      <c r="F29" s="163">
        <v>41461</v>
      </c>
      <c r="G29" s="163">
        <v>44731</v>
      </c>
      <c r="H29" s="163">
        <v>39759</v>
      </c>
      <c r="I29" s="178">
        <f t="shared" si="14"/>
        <v>-0.11115333884777889</v>
      </c>
      <c r="J29" s="162">
        <f t="shared" si="13"/>
        <v>-4972</v>
      </c>
      <c r="K29" s="164">
        <f t="shared" si="12"/>
        <v>3.8421026184162717E-2</v>
      </c>
    </row>
    <row r="30" spans="1:23" x14ac:dyDescent="0.25">
      <c r="B30" s="162" t="s">
        <v>116</v>
      </c>
      <c r="C30" s="163">
        <v>11026</v>
      </c>
      <c r="D30" s="163">
        <v>5910</v>
      </c>
      <c r="E30" s="163">
        <v>12371</v>
      </c>
      <c r="F30" s="163">
        <v>11918</v>
      </c>
      <c r="G30" s="163">
        <v>10705</v>
      </c>
      <c r="H30" s="163">
        <v>10923</v>
      </c>
      <c r="I30" s="178">
        <f t="shared" si="14"/>
        <v>2.036431574030817E-2</v>
      </c>
      <c r="J30" s="162">
        <f t="shared" si="13"/>
        <v>218</v>
      </c>
      <c r="K30" s="164">
        <f t="shared" si="12"/>
        <v>1.0555418119409677E-2</v>
      </c>
    </row>
    <row r="31" spans="1:23" x14ac:dyDescent="0.25">
      <c r="B31" s="162" t="s">
        <v>123</v>
      </c>
      <c r="C31" s="163">
        <v>10228</v>
      </c>
      <c r="D31" s="163">
        <v>294</v>
      </c>
      <c r="E31" s="163">
        <v>16418</v>
      </c>
      <c r="F31" s="163">
        <v>12359</v>
      </c>
      <c r="G31" s="163">
        <v>13481</v>
      </c>
      <c r="H31" s="163">
        <v>13084</v>
      </c>
      <c r="I31" s="178">
        <f t="shared" si="14"/>
        <v>-2.9448853942585895E-2</v>
      </c>
      <c r="J31" s="162">
        <f t="shared" si="13"/>
        <v>-397</v>
      </c>
      <c r="K31" s="164">
        <f t="shared" si="12"/>
        <v>1.2643695932834955E-2</v>
      </c>
    </row>
    <row r="32" spans="1:23" x14ac:dyDescent="0.25">
      <c r="B32" s="162" t="s">
        <v>119</v>
      </c>
      <c r="C32" s="163">
        <v>14676</v>
      </c>
      <c r="D32" s="163">
        <v>825</v>
      </c>
      <c r="E32" s="163">
        <v>21149</v>
      </c>
      <c r="F32" s="163">
        <v>18256</v>
      </c>
      <c r="G32" s="163">
        <v>19092</v>
      </c>
      <c r="H32" s="163">
        <v>19093</v>
      </c>
      <c r="I32" s="178">
        <f t="shared" si="14"/>
        <v>5.2377959354643622E-5</v>
      </c>
      <c r="J32" s="162">
        <f t="shared" si="13"/>
        <v>1</v>
      </c>
      <c r="K32" s="164">
        <f t="shared" si="12"/>
        <v>1.8450480468176232E-2</v>
      </c>
    </row>
    <row r="33" spans="2:11" x14ac:dyDescent="0.25">
      <c r="B33" s="162" t="s">
        <v>128</v>
      </c>
      <c r="C33" s="163">
        <v>9525</v>
      </c>
      <c r="D33" s="163">
        <v>60</v>
      </c>
      <c r="E33" s="163">
        <v>8395</v>
      </c>
      <c r="F33" s="163">
        <v>10193</v>
      </c>
      <c r="G33" s="163">
        <v>9484</v>
      </c>
      <c r="H33" s="163">
        <v>7668</v>
      </c>
      <c r="I33" s="178">
        <f t="shared" si="14"/>
        <v>-0.19148038802193168</v>
      </c>
      <c r="J33" s="162">
        <f t="shared" si="13"/>
        <v>-1816</v>
      </c>
      <c r="K33" s="164">
        <f t="shared" si="12"/>
        <v>7.4099557026122316E-3</v>
      </c>
    </row>
    <row r="34" spans="2:11" x14ac:dyDescent="0.25">
      <c r="B34" s="162" t="s">
        <v>131</v>
      </c>
      <c r="C34" s="163">
        <v>11099</v>
      </c>
      <c r="D34" s="163">
        <v>123</v>
      </c>
      <c r="E34" s="163">
        <v>5124</v>
      </c>
      <c r="F34" s="163">
        <v>9356</v>
      </c>
      <c r="G34" s="163">
        <v>9625</v>
      </c>
      <c r="H34" s="163">
        <v>7779</v>
      </c>
      <c r="I34" s="178">
        <f t="shared" si="14"/>
        <v>-0.19179220779220785</v>
      </c>
      <c r="J34" s="162">
        <f t="shared" si="13"/>
        <v>-1846</v>
      </c>
      <c r="K34" s="164">
        <f t="shared" si="12"/>
        <v>7.5172203195905778E-3</v>
      </c>
    </row>
    <row r="35" spans="2:11" x14ac:dyDescent="0.25">
      <c r="B35" s="167" t="s">
        <v>145</v>
      </c>
      <c r="C35" s="168">
        <f t="shared" ref="C35" si="15">C27-SUM(C28:C34)</f>
        <v>56880</v>
      </c>
      <c r="D35" s="168">
        <f t="shared" ref="D35:H35" si="16">D27-SUM(D28:D34)</f>
        <v>12392</v>
      </c>
      <c r="E35" s="168">
        <f t="shared" si="16"/>
        <v>67058</v>
      </c>
      <c r="F35" s="168">
        <f t="shared" si="16"/>
        <v>79465</v>
      </c>
      <c r="G35" s="168">
        <f t="shared" si="16"/>
        <v>93136</v>
      </c>
      <c r="H35" s="168">
        <f t="shared" si="16"/>
        <v>86399</v>
      </c>
      <c r="I35" s="179">
        <f t="shared" si="14"/>
        <v>-7.2335079883181552E-2</v>
      </c>
      <c r="J35" s="167">
        <f>H35-G35</f>
        <v>-6737</v>
      </c>
      <c r="K35" s="169">
        <f t="shared" si="12"/>
        <v>8.3491492273082182E-2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147106</v>
      </c>
      <c r="D37" s="175">
        <f t="shared" si="17"/>
        <v>9023</v>
      </c>
      <c r="E37" s="175">
        <f t="shared" si="17"/>
        <v>151988</v>
      </c>
      <c r="F37" s="175">
        <f t="shared" si="17"/>
        <v>192740</v>
      </c>
      <c r="G37" s="175">
        <f t="shared" si="17"/>
        <v>205714</v>
      </c>
      <c r="H37" s="175">
        <f t="shared" si="17"/>
        <v>217044</v>
      </c>
      <c r="I37" s="176">
        <f>IFERROR(H37/G37-1,"-")</f>
        <v>5.50764653839797E-2</v>
      </c>
      <c r="J37" s="175">
        <f>H37-G37</f>
        <v>11330</v>
      </c>
      <c r="K37" s="176">
        <f t="shared" ref="K37:K49" si="18">H37/H$9</f>
        <v>0.2097400137607941</v>
      </c>
    </row>
    <row r="38" spans="2:11" x14ac:dyDescent="0.25">
      <c r="B38" s="158" t="s">
        <v>97</v>
      </c>
      <c r="C38" s="159">
        <v>9666</v>
      </c>
      <c r="D38" s="159">
        <v>2578</v>
      </c>
      <c r="E38" s="159">
        <v>11055</v>
      </c>
      <c r="F38" s="159">
        <v>12183</v>
      </c>
      <c r="G38" s="159">
        <v>13010</v>
      </c>
      <c r="H38" s="159">
        <v>12643</v>
      </c>
      <c r="I38" s="177">
        <f>IFERROR(H38/G38-1,"-")</f>
        <v>-2.8209069946195209E-2</v>
      </c>
      <c r="J38" s="158">
        <f t="shared" ref="J38:J48" si="19">H38-G38</f>
        <v>-367</v>
      </c>
      <c r="K38" s="160">
        <f t="shared" si="18"/>
        <v>1.2217536508623689E-2</v>
      </c>
    </row>
    <row r="39" spans="2:11" x14ac:dyDescent="0.25">
      <c r="B39" s="162" t="s">
        <v>103</v>
      </c>
      <c r="C39" s="163">
        <v>2065</v>
      </c>
      <c r="D39" s="163">
        <v>1328</v>
      </c>
      <c r="E39" s="163">
        <v>3444</v>
      </c>
      <c r="F39" s="163">
        <v>2869</v>
      </c>
      <c r="G39" s="163">
        <v>4193</v>
      </c>
      <c r="H39" s="163">
        <v>4012</v>
      </c>
      <c r="I39" s="178">
        <f>IFERROR(H39/G39-1,"-")</f>
        <v>-4.3167183400906306E-2</v>
      </c>
      <c r="J39" s="162">
        <f t="shared" si="19"/>
        <v>-181</v>
      </c>
      <c r="K39" s="164">
        <f t="shared" si="18"/>
        <v>3.8769877776317517E-3</v>
      </c>
    </row>
    <row r="40" spans="2:11" x14ac:dyDescent="0.25">
      <c r="B40" s="162" t="s">
        <v>100</v>
      </c>
      <c r="C40" s="163">
        <v>7601</v>
      </c>
      <c r="D40" s="163">
        <v>1250</v>
      </c>
      <c r="E40" s="163">
        <v>7611</v>
      </c>
      <c r="F40" s="163">
        <v>9314</v>
      </c>
      <c r="G40" s="163">
        <v>8817</v>
      </c>
      <c r="H40" s="163">
        <v>8631</v>
      </c>
      <c r="I40" s="178">
        <f>IFERROR(H40/G40-1,"-")</f>
        <v>-2.1095610751956428E-2</v>
      </c>
      <c r="J40" s="162">
        <f t="shared" si="19"/>
        <v>-186</v>
      </c>
      <c r="K40" s="164">
        <f t="shared" si="18"/>
        <v>8.3405487309919368E-3</v>
      </c>
    </row>
    <row r="41" spans="2:11" x14ac:dyDescent="0.25">
      <c r="B41" s="158" t="s">
        <v>107</v>
      </c>
      <c r="C41" s="159">
        <v>137440</v>
      </c>
      <c r="D41" s="159">
        <v>6445</v>
      </c>
      <c r="E41" s="159">
        <v>140933</v>
      </c>
      <c r="F41" s="159">
        <v>180557</v>
      </c>
      <c r="G41" s="159">
        <v>192704</v>
      </c>
      <c r="H41" s="159">
        <v>204401</v>
      </c>
      <c r="I41" s="177">
        <f>IFERROR(H41/G41-1,"-")</f>
        <v>6.0699310860179434E-2</v>
      </c>
      <c r="J41" s="158">
        <f t="shared" si="19"/>
        <v>11697</v>
      </c>
      <c r="K41" s="160">
        <f t="shared" si="18"/>
        <v>0.19752247725217043</v>
      </c>
    </row>
    <row r="42" spans="2:11" x14ac:dyDescent="0.25">
      <c r="B42" s="162" t="s">
        <v>110</v>
      </c>
      <c r="C42" s="163">
        <v>66259</v>
      </c>
      <c r="D42" s="163">
        <v>287</v>
      </c>
      <c r="E42" s="163">
        <v>59931</v>
      </c>
      <c r="F42" s="163">
        <v>77870</v>
      </c>
      <c r="G42" s="163">
        <v>86218</v>
      </c>
      <c r="H42" s="163">
        <v>92109</v>
      </c>
      <c r="I42" s="178">
        <f t="shared" ref="I42:I49" si="20">IFERROR(H42/G42-1,"-")</f>
        <v>6.832679950822329E-2</v>
      </c>
      <c r="J42" s="162">
        <f t="shared" si="19"/>
        <v>5891</v>
      </c>
      <c r="K42" s="164">
        <f t="shared" si="18"/>
        <v>8.9009338786112419E-2</v>
      </c>
    </row>
    <row r="43" spans="2:11" x14ac:dyDescent="0.25">
      <c r="B43" s="162" t="s">
        <v>113</v>
      </c>
      <c r="C43" s="163">
        <v>8479</v>
      </c>
      <c r="D43" s="163">
        <v>678</v>
      </c>
      <c r="E43" s="163">
        <v>6964</v>
      </c>
      <c r="F43" s="163">
        <v>10677</v>
      </c>
      <c r="G43" s="163">
        <v>10188</v>
      </c>
      <c r="H43" s="163">
        <v>9551</v>
      </c>
      <c r="I43" s="178">
        <f t="shared" si="20"/>
        <v>-6.2524538672948604E-2</v>
      </c>
      <c r="J43" s="162">
        <f t="shared" si="19"/>
        <v>-637</v>
      </c>
      <c r="K43" s="164">
        <f t="shared" si="18"/>
        <v>9.2295887996412911E-3</v>
      </c>
    </row>
    <row r="44" spans="2:11" x14ac:dyDescent="0.25">
      <c r="B44" s="162" t="s">
        <v>116</v>
      </c>
      <c r="C44" s="163">
        <v>4192</v>
      </c>
      <c r="D44" s="163">
        <v>1102</v>
      </c>
      <c r="E44" s="163">
        <v>4101</v>
      </c>
      <c r="F44" s="163">
        <v>5093</v>
      </c>
      <c r="G44" s="163">
        <v>4830</v>
      </c>
      <c r="H44" s="163">
        <v>5787</v>
      </c>
      <c r="I44" s="178">
        <f t="shared" si="20"/>
        <v>0.19813664596273295</v>
      </c>
      <c r="J44" s="162">
        <f t="shared" si="19"/>
        <v>957</v>
      </c>
      <c r="K44" s="164">
        <f t="shared" si="18"/>
        <v>5.5922553013845831E-3</v>
      </c>
    </row>
    <row r="45" spans="2:11" x14ac:dyDescent="0.25">
      <c r="B45" s="162" t="s">
        <v>123</v>
      </c>
      <c r="C45" s="163">
        <v>5403</v>
      </c>
      <c r="D45" s="163">
        <v>90</v>
      </c>
      <c r="E45" s="163">
        <v>6591</v>
      </c>
      <c r="F45" s="163">
        <v>7137</v>
      </c>
      <c r="G45" s="163">
        <v>7549</v>
      </c>
      <c r="H45" s="163">
        <v>7576</v>
      </c>
      <c r="I45" s="178">
        <f t="shared" si="20"/>
        <v>3.5766326665782611E-3</v>
      </c>
      <c r="J45" s="162">
        <f t="shared" si="19"/>
        <v>27</v>
      </c>
      <c r="K45" s="164">
        <f t="shared" si="18"/>
        <v>7.321051695747296E-3</v>
      </c>
    </row>
    <row r="46" spans="2:11" x14ac:dyDescent="0.25">
      <c r="B46" s="162" t="s">
        <v>119</v>
      </c>
      <c r="C46" s="163">
        <v>7570</v>
      </c>
      <c r="D46" s="163">
        <v>119</v>
      </c>
      <c r="E46" s="163">
        <v>6910</v>
      </c>
      <c r="F46" s="163">
        <v>8227</v>
      </c>
      <c r="G46" s="163">
        <v>9231</v>
      </c>
      <c r="H46" s="163">
        <v>7212</v>
      </c>
      <c r="I46" s="178">
        <f t="shared" si="20"/>
        <v>-0.21871953201169969</v>
      </c>
      <c r="J46" s="162">
        <f t="shared" si="19"/>
        <v>-2019</v>
      </c>
      <c r="K46" s="164">
        <f t="shared" si="18"/>
        <v>6.9693010598903772E-3</v>
      </c>
    </row>
    <row r="47" spans="2:11" x14ac:dyDescent="0.25">
      <c r="B47" s="162" t="s">
        <v>128</v>
      </c>
      <c r="C47" s="163">
        <v>3315</v>
      </c>
      <c r="D47" s="163">
        <v>87</v>
      </c>
      <c r="E47" s="163">
        <v>3489</v>
      </c>
      <c r="F47" s="163">
        <v>4904</v>
      </c>
      <c r="G47" s="163">
        <v>4028</v>
      </c>
      <c r="H47" s="163">
        <v>4825</v>
      </c>
      <c r="I47" s="178">
        <f t="shared" si="20"/>
        <v>0.1978649453823238</v>
      </c>
      <c r="J47" s="162">
        <f t="shared" si="19"/>
        <v>797</v>
      </c>
      <c r="K47" s="164">
        <f t="shared" si="18"/>
        <v>4.6626286209055842E-3</v>
      </c>
    </row>
    <row r="48" spans="2:11" x14ac:dyDescent="0.25">
      <c r="B48" s="162" t="s">
        <v>131</v>
      </c>
      <c r="C48" s="163">
        <v>4738</v>
      </c>
      <c r="D48" s="163">
        <v>571</v>
      </c>
      <c r="E48" s="163">
        <v>3188</v>
      </c>
      <c r="F48" s="163">
        <v>4638</v>
      </c>
      <c r="G48" s="163">
        <v>4811</v>
      </c>
      <c r="H48" s="163">
        <v>3909</v>
      </c>
      <c r="I48" s="178">
        <f t="shared" si="20"/>
        <v>-0.18748700893785075</v>
      </c>
      <c r="J48" s="162">
        <f t="shared" si="19"/>
        <v>-902</v>
      </c>
      <c r="K48" s="164">
        <f t="shared" si="18"/>
        <v>3.7774539438590522E-3</v>
      </c>
    </row>
    <row r="49" spans="2:11" x14ac:dyDescent="0.25">
      <c r="B49" s="167" t="s">
        <v>145</v>
      </c>
      <c r="C49" s="168">
        <f t="shared" ref="C49" si="21">C41-SUM(C42:C48)</f>
        <v>37484</v>
      </c>
      <c r="D49" s="168">
        <f t="shared" ref="D49:H49" si="22">D41-SUM(D42:D48)</f>
        <v>3511</v>
      </c>
      <c r="E49" s="168">
        <f t="shared" si="22"/>
        <v>49759</v>
      </c>
      <c r="F49" s="168">
        <f t="shared" si="22"/>
        <v>62011</v>
      </c>
      <c r="G49" s="168">
        <f t="shared" si="22"/>
        <v>65849</v>
      </c>
      <c r="H49" s="168">
        <f t="shared" si="22"/>
        <v>73432</v>
      </c>
      <c r="I49" s="179">
        <f t="shared" si="20"/>
        <v>0.11515740557943177</v>
      </c>
      <c r="J49" s="167">
        <f>H49-G49</f>
        <v>7583</v>
      </c>
      <c r="K49" s="169">
        <f t="shared" si="18"/>
        <v>7.0960859044629815E-2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8192</v>
      </c>
      <c r="D51" s="175">
        <f t="shared" si="23"/>
        <v>1769</v>
      </c>
      <c r="E51" s="175">
        <f t="shared" si="23"/>
        <v>8929</v>
      </c>
      <c r="F51" s="175">
        <f t="shared" si="23"/>
        <v>16128</v>
      </c>
      <c r="G51" s="175">
        <f t="shared" si="23"/>
        <v>14923</v>
      </c>
      <c r="H51" s="175">
        <f t="shared" si="23"/>
        <v>12395</v>
      </c>
      <c r="I51" s="176">
        <f>IFERROR(H51/G51-1,"-")</f>
        <v>-0.16940293506667559</v>
      </c>
      <c r="J51" s="175">
        <f>H51-G51</f>
        <v>-2528</v>
      </c>
      <c r="K51" s="176">
        <f t="shared" ref="K51:K63" si="24">H51/H$9</f>
        <v>1.1977882229248645E-2</v>
      </c>
    </row>
    <row r="52" spans="2:11" x14ac:dyDescent="0.25">
      <c r="B52" s="158" t="s">
        <v>97</v>
      </c>
      <c r="C52" s="159">
        <v>773</v>
      </c>
      <c r="D52" s="159">
        <v>312</v>
      </c>
      <c r="E52" s="159">
        <v>750</v>
      </c>
      <c r="F52" s="159">
        <v>6601</v>
      </c>
      <c r="G52" s="159">
        <v>3793</v>
      </c>
      <c r="H52" s="159">
        <v>2191</v>
      </c>
      <c r="I52" s="177">
        <f>IFERROR(H52/G52-1,"-")</f>
        <v>-0.42235697337200107</v>
      </c>
      <c r="J52" s="158">
        <f t="shared" ref="J52:J62" si="25">H52-G52</f>
        <v>-1602</v>
      </c>
      <c r="K52" s="160">
        <f t="shared" si="24"/>
        <v>2.1172682504464529E-3</v>
      </c>
    </row>
    <row r="53" spans="2:11" x14ac:dyDescent="0.25">
      <c r="B53" s="162" t="s">
        <v>103</v>
      </c>
      <c r="C53" s="163">
        <v>367</v>
      </c>
      <c r="D53" s="163">
        <v>116</v>
      </c>
      <c r="E53" s="163">
        <v>199</v>
      </c>
      <c r="F53" s="163">
        <v>4795</v>
      </c>
      <c r="G53" s="163">
        <v>2362</v>
      </c>
      <c r="H53" s="163">
        <v>1288</v>
      </c>
      <c r="I53" s="178">
        <f>IFERROR(H53/G53-1,"-")</f>
        <v>-0.45469940728196445</v>
      </c>
      <c r="J53" s="162">
        <f t="shared" si="25"/>
        <v>-1074</v>
      </c>
      <c r="K53" s="164">
        <f t="shared" si="24"/>
        <v>1.2446560961090968E-3</v>
      </c>
    </row>
    <row r="54" spans="2:11" x14ac:dyDescent="0.25">
      <c r="B54" s="162" t="s">
        <v>100</v>
      </c>
      <c r="C54" s="163">
        <v>406</v>
      </c>
      <c r="D54" s="163">
        <v>196</v>
      </c>
      <c r="E54" s="163">
        <v>551</v>
      </c>
      <c r="F54" s="163">
        <v>1806</v>
      </c>
      <c r="G54" s="163">
        <v>1431</v>
      </c>
      <c r="H54" s="163">
        <v>903</v>
      </c>
      <c r="I54" s="178">
        <f>IFERROR(H54/G54-1,"-")</f>
        <v>-0.36897274633123689</v>
      </c>
      <c r="J54" s="162">
        <f t="shared" si="25"/>
        <v>-528</v>
      </c>
      <c r="K54" s="164">
        <f t="shared" si="24"/>
        <v>8.7261215433735587E-4</v>
      </c>
    </row>
    <row r="55" spans="2:11" x14ac:dyDescent="0.25">
      <c r="B55" s="158" t="s">
        <v>107</v>
      </c>
      <c r="C55" s="159">
        <v>7419</v>
      </c>
      <c r="D55" s="159">
        <v>1457</v>
      </c>
      <c r="E55" s="159">
        <v>8179</v>
      </c>
      <c r="F55" s="159">
        <v>9527</v>
      </c>
      <c r="G55" s="159">
        <v>11130</v>
      </c>
      <c r="H55" s="159">
        <v>10204</v>
      </c>
      <c r="I55" s="177">
        <f>IFERROR(H55/G55-1,"-")</f>
        <v>-8.3198562443845492E-2</v>
      </c>
      <c r="J55" s="158">
        <f t="shared" si="25"/>
        <v>-926</v>
      </c>
      <c r="K55" s="160">
        <f t="shared" si="24"/>
        <v>9.8606139788021928E-3</v>
      </c>
    </row>
    <row r="56" spans="2:11" x14ac:dyDescent="0.25">
      <c r="B56" s="162" t="s">
        <v>110</v>
      </c>
      <c r="C56" s="163">
        <v>2301</v>
      </c>
      <c r="D56" s="163">
        <v>30</v>
      </c>
      <c r="E56" s="163">
        <v>2645</v>
      </c>
      <c r="F56" s="163">
        <v>2668</v>
      </c>
      <c r="G56" s="163">
        <v>2934</v>
      </c>
      <c r="H56" s="163">
        <v>3387</v>
      </c>
      <c r="I56" s="178">
        <f t="shared" ref="I56:I63" si="26">IFERROR(H56/G56-1,"-")</f>
        <v>0.15439672801635984</v>
      </c>
      <c r="J56" s="162">
        <f t="shared" si="25"/>
        <v>453</v>
      </c>
      <c r="K56" s="164">
        <f t="shared" si="24"/>
        <v>3.2730203396906139E-3</v>
      </c>
    </row>
    <row r="57" spans="2:11" x14ac:dyDescent="0.25">
      <c r="B57" s="162" t="s">
        <v>113</v>
      </c>
      <c r="C57" s="163">
        <v>2164</v>
      </c>
      <c r="D57" s="163">
        <v>629</v>
      </c>
      <c r="E57" s="163">
        <v>2204</v>
      </c>
      <c r="F57" s="163">
        <v>1893</v>
      </c>
      <c r="G57" s="163">
        <v>2683</v>
      </c>
      <c r="H57" s="163">
        <v>2315</v>
      </c>
      <c r="I57" s="178">
        <f t="shared" si="26"/>
        <v>-0.13715989563920983</v>
      </c>
      <c r="J57" s="162">
        <f t="shared" si="25"/>
        <v>-368</v>
      </c>
      <c r="K57" s="164">
        <f t="shared" si="24"/>
        <v>2.2370953901339743E-3</v>
      </c>
    </row>
    <row r="58" spans="2:11" x14ac:dyDescent="0.25">
      <c r="B58" s="162" t="s">
        <v>116</v>
      </c>
      <c r="C58" s="163">
        <v>393</v>
      </c>
      <c r="D58" s="163">
        <v>213</v>
      </c>
      <c r="E58" s="163">
        <v>521</v>
      </c>
      <c r="F58" s="163">
        <v>948</v>
      </c>
      <c r="G58" s="163">
        <v>876</v>
      </c>
      <c r="H58" s="163">
        <v>588</v>
      </c>
      <c r="I58" s="178">
        <f t="shared" si="26"/>
        <v>-0.32876712328767121</v>
      </c>
      <c r="J58" s="162">
        <f t="shared" si="25"/>
        <v>-288</v>
      </c>
      <c r="K58" s="164">
        <f t="shared" si="24"/>
        <v>5.682125656150225E-4</v>
      </c>
    </row>
    <row r="59" spans="2:11" x14ac:dyDescent="0.25">
      <c r="B59" s="162" t="s">
        <v>123</v>
      </c>
      <c r="C59" s="163">
        <v>205</v>
      </c>
      <c r="D59" s="163">
        <v>24</v>
      </c>
      <c r="E59" s="163">
        <v>273</v>
      </c>
      <c r="F59" s="163">
        <v>245</v>
      </c>
      <c r="G59" s="163">
        <v>411</v>
      </c>
      <c r="H59" s="163">
        <v>331</v>
      </c>
      <c r="I59" s="178">
        <f t="shared" si="26"/>
        <v>-0.194647201946472</v>
      </c>
      <c r="J59" s="162">
        <f t="shared" si="25"/>
        <v>-80</v>
      </c>
      <c r="K59" s="164">
        <f t="shared" si="24"/>
        <v>3.198611551336266E-4</v>
      </c>
    </row>
    <row r="60" spans="2:11" x14ac:dyDescent="0.25">
      <c r="B60" s="162" t="s">
        <v>119</v>
      </c>
      <c r="C60" s="163">
        <v>135</v>
      </c>
      <c r="D60" s="163">
        <v>38</v>
      </c>
      <c r="E60" s="163">
        <v>253</v>
      </c>
      <c r="F60" s="163">
        <v>227</v>
      </c>
      <c r="G60" s="163">
        <v>331</v>
      </c>
      <c r="H60" s="163">
        <v>312</v>
      </c>
      <c r="I60" s="178">
        <f t="shared" si="26"/>
        <v>-5.7401812688821718E-2</v>
      </c>
      <c r="J60" s="162">
        <f t="shared" si="25"/>
        <v>-19</v>
      </c>
      <c r="K60" s="164">
        <f t="shared" si="24"/>
        <v>3.0150054502021598E-4</v>
      </c>
    </row>
    <row r="61" spans="2:11" x14ac:dyDescent="0.25">
      <c r="B61" s="162" t="s">
        <v>128</v>
      </c>
      <c r="C61" s="163">
        <v>76</v>
      </c>
      <c r="D61" s="163">
        <v>11</v>
      </c>
      <c r="E61" s="163">
        <v>39</v>
      </c>
      <c r="F61" s="163">
        <v>129</v>
      </c>
      <c r="G61" s="163">
        <v>76</v>
      </c>
      <c r="H61" s="163">
        <v>143</v>
      </c>
      <c r="I61" s="178">
        <f t="shared" si="26"/>
        <v>0.88157894736842102</v>
      </c>
      <c r="J61" s="162">
        <f t="shared" si="25"/>
        <v>67</v>
      </c>
      <c r="K61" s="164">
        <f t="shared" si="24"/>
        <v>1.3818774980093234E-4</v>
      </c>
    </row>
    <row r="62" spans="2:11" x14ac:dyDescent="0.25">
      <c r="B62" s="162" t="s">
        <v>131</v>
      </c>
      <c r="C62" s="163">
        <v>105</v>
      </c>
      <c r="D62" s="163">
        <v>10</v>
      </c>
      <c r="E62" s="163">
        <v>79</v>
      </c>
      <c r="F62" s="163">
        <v>119</v>
      </c>
      <c r="G62" s="163">
        <v>75</v>
      </c>
      <c r="H62" s="163">
        <v>102</v>
      </c>
      <c r="I62" s="178">
        <f t="shared" si="26"/>
        <v>0.3600000000000001</v>
      </c>
      <c r="J62" s="162">
        <f t="shared" si="25"/>
        <v>27</v>
      </c>
      <c r="K62" s="164">
        <f t="shared" si="24"/>
        <v>9.8567485871993687E-5</v>
      </c>
    </row>
    <row r="63" spans="2:11" x14ac:dyDescent="0.25">
      <c r="B63" s="167" t="s">
        <v>145</v>
      </c>
      <c r="C63" s="168">
        <f t="shared" ref="C63" si="27">C55-SUM(C56:C62)</f>
        <v>2040</v>
      </c>
      <c r="D63" s="168">
        <f t="shared" ref="D63:H63" si="28">D55-SUM(D56:D62)</f>
        <v>502</v>
      </c>
      <c r="E63" s="168">
        <f t="shared" si="28"/>
        <v>2165</v>
      </c>
      <c r="F63" s="168">
        <f t="shared" si="28"/>
        <v>3298</v>
      </c>
      <c r="G63" s="168">
        <f t="shared" si="28"/>
        <v>3744</v>
      </c>
      <c r="H63" s="168">
        <f t="shared" si="28"/>
        <v>3026</v>
      </c>
      <c r="I63" s="179">
        <f t="shared" si="26"/>
        <v>-0.19177350427350426</v>
      </c>
      <c r="J63" s="167">
        <f>H63-G63</f>
        <v>-718</v>
      </c>
      <c r="K63" s="169">
        <f t="shared" si="24"/>
        <v>2.9241687475358128E-3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23335</v>
      </c>
      <c r="D65" s="175">
        <f t="shared" si="29"/>
        <v>5567</v>
      </c>
      <c r="E65" s="175">
        <f t="shared" si="29"/>
        <v>27741</v>
      </c>
      <c r="F65" s="175">
        <f t="shared" si="29"/>
        <v>50438</v>
      </c>
      <c r="G65" s="175">
        <f t="shared" si="29"/>
        <v>49581</v>
      </c>
      <c r="H65" s="175">
        <f t="shared" si="29"/>
        <v>36460</v>
      </c>
      <c r="I65" s="176">
        <f>IFERROR(H65/G65-1,"-")</f>
        <v>-0.26463766362114516</v>
      </c>
      <c r="J65" s="175">
        <f>H65-G65</f>
        <v>-13121</v>
      </c>
      <c r="K65" s="176">
        <f t="shared" ref="K65:K77" si="30">H65/H$9</f>
        <v>3.5233044459734214E-2</v>
      </c>
    </row>
    <row r="66" spans="2:11" x14ac:dyDescent="0.25">
      <c r="B66" s="158" t="s">
        <v>97</v>
      </c>
      <c r="C66" s="159">
        <v>5481</v>
      </c>
      <c r="D66" s="159">
        <v>3008</v>
      </c>
      <c r="E66" s="159">
        <v>6128</v>
      </c>
      <c r="F66" s="159">
        <v>5696</v>
      </c>
      <c r="G66" s="159">
        <v>7703</v>
      </c>
      <c r="H66" s="159">
        <v>5974</v>
      </c>
      <c r="I66" s="177">
        <f>IFERROR(H66/G66-1,"-")</f>
        <v>-0.2244580033753083</v>
      </c>
      <c r="J66" s="158">
        <f t="shared" ref="J66:J76" si="31">H66-G66</f>
        <v>-1729</v>
      </c>
      <c r="K66" s="160">
        <f t="shared" si="30"/>
        <v>5.7729623588165715E-3</v>
      </c>
    </row>
    <row r="67" spans="2:11" x14ac:dyDescent="0.25">
      <c r="B67" s="162" t="s">
        <v>103</v>
      </c>
      <c r="C67" s="163">
        <v>2199</v>
      </c>
      <c r="D67" s="163">
        <v>3008</v>
      </c>
      <c r="E67" s="163">
        <v>3771</v>
      </c>
      <c r="F67" s="163">
        <v>4324</v>
      </c>
      <c r="G67" s="163">
        <v>3620</v>
      </c>
      <c r="H67" s="163">
        <v>1718</v>
      </c>
      <c r="I67" s="178">
        <f>IFERROR(H67/G67-1,"-")</f>
        <v>-0.52541436464088398</v>
      </c>
      <c r="J67" s="162">
        <f t="shared" si="31"/>
        <v>-1902</v>
      </c>
      <c r="K67" s="164">
        <f t="shared" si="30"/>
        <v>1.6601856934125997E-3</v>
      </c>
    </row>
    <row r="68" spans="2:11" x14ac:dyDescent="0.25">
      <c r="B68" s="162" t="s">
        <v>100</v>
      </c>
      <c r="C68" s="163">
        <v>3282</v>
      </c>
      <c r="D68" s="163">
        <v>0</v>
      </c>
      <c r="E68" s="163">
        <v>2357</v>
      </c>
      <c r="F68" s="163">
        <v>1372</v>
      </c>
      <c r="G68" s="163">
        <v>4083</v>
      </c>
      <c r="H68" s="163">
        <v>4256</v>
      </c>
      <c r="I68" s="178">
        <f>IFERROR(H68/G68-1,"-")</f>
        <v>4.2370805780063581E-2</v>
      </c>
      <c r="J68" s="162">
        <f t="shared" si="31"/>
        <v>173</v>
      </c>
      <c r="K68" s="164">
        <f t="shared" si="30"/>
        <v>4.1127766654039718E-3</v>
      </c>
    </row>
    <row r="69" spans="2:11" x14ac:dyDescent="0.25">
      <c r="B69" s="158" t="s">
        <v>107</v>
      </c>
      <c r="C69" s="159">
        <v>17854</v>
      </c>
      <c r="D69" s="159">
        <v>2559</v>
      </c>
      <c r="E69" s="159">
        <v>21613</v>
      </c>
      <c r="F69" s="159">
        <v>44742</v>
      </c>
      <c r="G69" s="159">
        <v>41878</v>
      </c>
      <c r="H69" s="159">
        <v>30486</v>
      </c>
      <c r="I69" s="177">
        <f>IFERROR(H69/G69-1,"-")</f>
        <v>-0.27202827260136586</v>
      </c>
      <c r="J69" s="158">
        <f t="shared" si="31"/>
        <v>-11392</v>
      </c>
      <c r="K69" s="160">
        <f t="shared" si="30"/>
        <v>2.9460082100917644E-2</v>
      </c>
    </row>
    <row r="70" spans="2:11" x14ac:dyDescent="0.25">
      <c r="B70" s="162" t="s">
        <v>110</v>
      </c>
      <c r="C70" s="163">
        <v>7112</v>
      </c>
      <c r="D70" s="163">
        <v>0</v>
      </c>
      <c r="E70" s="163">
        <v>7316</v>
      </c>
      <c r="F70" s="163">
        <v>15428</v>
      </c>
      <c r="G70" s="163">
        <v>13017</v>
      </c>
      <c r="H70" s="163">
        <v>12146</v>
      </c>
      <c r="I70" s="178">
        <f t="shared" ref="I70:I77" si="32">IFERROR(H70/G70-1,"-")</f>
        <v>-6.6912499039717299E-2</v>
      </c>
      <c r="J70" s="162">
        <f t="shared" si="31"/>
        <v>-871</v>
      </c>
      <c r="K70" s="164">
        <f t="shared" si="30"/>
        <v>1.1737261601972896E-2</v>
      </c>
    </row>
    <row r="71" spans="2:11" x14ac:dyDescent="0.25">
      <c r="B71" s="162" t="s">
        <v>113</v>
      </c>
      <c r="C71" s="163">
        <v>2067</v>
      </c>
      <c r="D71" s="163">
        <v>690</v>
      </c>
      <c r="E71" s="163">
        <v>2967</v>
      </c>
      <c r="F71" s="163">
        <v>2315</v>
      </c>
      <c r="G71" s="163">
        <v>3931</v>
      </c>
      <c r="H71" s="163">
        <v>3206</v>
      </c>
      <c r="I71" s="178">
        <f t="shared" si="32"/>
        <v>-0.18443144238107356</v>
      </c>
      <c r="J71" s="162">
        <f t="shared" si="31"/>
        <v>-725</v>
      </c>
      <c r="K71" s="164">
        <f t="shared" si="30"/>
        <v>3.0981113696628604E-3</v>
      </c>
    </row>
    <row r="72" spans="2:11" x14ac:dyDescent="0.25">
      <c r="B72" s="162" t="s">
        <v>116</v>
      </c>
      <c r="C72" s="163">
        <v>2431</v>
      </c>
      <c r="D72" s="163">
        <v>442</v>
      </c>
      <c r="E72" s="163">
        <v>2635</v>
      </c>
      <c r="F72" s="163">
        <v>6510</v>
      </c>
      <c r="G72" s="163">
        <v>5012</v>
      </c>
      <c r="H72" s="163">
        <v>2335</v>
      </c>
      <c r="I72" s="178">
        <f t="shared" si="32"/>
        <v>-0.53411811652035124</v>
      </c>
      <c r="J72" s="162">
        <f t="shared" si="31"/>
        <v>-2677</v>
      </c>
      <c r="K72" s="164">
        <f t="shared" si="30"/>
        <v>2.2564223481480908E-3</v>
      </c>
    </row>
    <row r="73" spans="2:11" x14ac:dyDescent="0.25">
      <c r="B73" s="162" t="s">
        <v>123</v>
      </c>
      <c r="C73" s="163">
        <v>204</v>
      </c>
      <c r="D73" s="163">
        <v>24</v>
      </c>
      <c r="E73" s="163">
        <v>493</v>
      </c>
      <c r="F73" s="163">
        <v>1008</v>
      </c>
      <c r="G73" s="163">
        <v>1487</v>
      </c>
      <c r="H73" s="163">
        <v>816</v>
      </c>
      <c r="I73" s="178">
        <f t="shared" si="32"/>
        <v>-0.45124411566913247</v>
      </c>
      <c r="J73" s="162">
        <f t="shared" si="31"/>
        <v>-671</v>
      </c>
      <c r="K73" s="164">
        <f t="shared" si="30"/>
        <v>7.885398869759495E-4</v>
      </c>
    </row>
    <row r="74" spans="2:11" x14ac:dyDescent="0.25">
      <c r="B74" s="162" t="s">
        <v>119</v>
      </c>
      <c r="C74" s="163">
        <v>442</v>
      </c>
      <c r="D74" s="163">
        <v>149</v>
      </c>
      <c r="E74" s="163">
        <v>810</v>
      </c>
      <c r="F74" s="163">
        <v>710</v>
      </c>
      <c r="G74" s="163">
        <v>927</v>
      </c>
      <c r="H74" s="163">
        <v>853</v>
      </c>
      <c r="I74" s="178">
        <f t="shared" si="32"/>
        <v>-7.9827400215749744E-2</v>
      </c>
      <c r="J74" s="162">
        <f t="shared" si="31"/>
        <v>-74</v>
      </c>
      <c r="K74" s="164">
        <f t="shared" si="30"/>
        <v>8.2429475930206485E-4</v>
      </c>
    </row>
    <row r="75" spans="2:11" x14ac:dyDescent="0.25">
      <c r="B75" s="162" t="s">
        <v>128</v>
      </c>
      <c r="C75" s="163">
        <v>634</v>
      </c>
      <c r="D75" s="163">
        <v>0</v>
      </c>
      <c r="E75" s="163">
        <v>751</v>
      </c>
      <c r="F75" s="163">
        <v>2992</v>
      </c>
      <c r="G75" s="163">
        <v>1591</v>
      </c>
      <c r="H75" s="163">
        <v>674</v>
      </c>
      <c r="I75" s="178">
        <f t="shared" si="32"/>
        <v>-0.57636706473915778</v>
      </c>
      <c r="J75" s="162">
        <f t="shared" si="31"/>
        <v>-917</v>
      </c>
      <c r="K75" s="164">
        <f t="shared" si="30"/>
        <v>6.5131848507572298E-4</v>
      </c>
    </row>
    <row r="76" spans="2:11" x14ac:dyDescent="0.25">
      <c r="B76" s="162" t="s">
        <v>131</v>
      </c>
      <c r="C76" s="163">
        <v>773</v>
      </c>
      <c r="D76" s="163">
        <v>0</v>
      </c>
      <c r="E76" s="163">
        <v>179</v>
      </c>
      <c r="F76" s="163">
        <v>705</v>
      </c>
      <c r="G76" s="163">
        <v>202</v>
      </c>
      <c r="H76" s="163">
        <v>450</v>
      </c>
      <c r="I76" s="178">
        <f t="shared" si="32"/>
        <v>1.2277227722772279</v>
      </c>
      <c r="J76" s="162">
        <f t="shared" si="31"/>
        <v>248</v>
      </c>
      <c r="K76" s="164">
        <f t="shared" si="30"/>
        <v>4.3485655531761921E-4</v>
      </c>
    </row>
    <row r="77" spans="2:11" x14ac:dyDescent="0.25">
      <c r="B77" s="167" t="s">
        <v>145</v>
      </c>
      <c r="C77" s="168">
        <f t="shared" ref="C77" si="33">C69-SUM(C70:C76)</f>
        <v>4191</v>
      </c>
      <c r="D77" s="168">
        <f t="shared" ref="D77:H77" si="34">D69-SUM(D70:D76)</f>
        <v>1254</v>
      </c>
      <c r="E77" s="168">
        <f t="shared" si="34"/>
        <v>6462</v>
      </c>
      <c r="F77" s="168">
        <f t="shared" si="34"/>
        <v>15074</v>
      </c>
      <c r="G77" s="168">
        <f t="shared" si="34"/>
        <v>15711</v>
      </c>
      <c r="H77" s="168">
        <f t="shared" si="34"/>
        <v>10006</v>
      </c>
      <c r="I77" s="179">
        <f t="shared" si="32"/>
        <v>-0.36312137992489335</v>
      </c>
      <c r="J77" s="167">
        <f>H77-G77</f>
        <v>-5705</v>
      </c>
      <c r="K77" s="169">
        <f t="shared" si="30"/>
        <v>9.66927709446244E-3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116219</v>
      </c>
      <c r="D79" s="175">
        <f t="shared" si="35"/>
        <v>13733</v>
      </c>
      <c r="E79" s="175">
        <f t="shared" si="35"/>
        <v>116996</v>
      </c>
      <c r="F79" s="175">
        <f t="shared" si="35"/>
        <v>151270</v>
      </c>
      <c r="G79" s="175">
        <f t="shared" si="35"/>
        <v>173778</v>
      </c>
      <c r="H79" s="175">
        <f t="shared" si="35"/>
        <v>175389</v>
      </c>
      <c r="I79" s="176">
        <f>IFERROR(H79/G79-1,"-")</f>
        <v>9.2704485032628625E-3</v>
      </c>
      <c r="J79" s="175">
        <f>H79-G79</f>
        <v>1611</v>
      </c>
      <c r="K79" s="176">
        <f t="shared" ref="K79:K91" si="36">H79/H$9</f>
        <v>0.16948679195689315</v>
      </c>
    </row>
    <row r="80" spans="2:11" x14ac:dyDescent="0.25">
      <c r="B80" s="158" t="s">
        <v>97</v>
      </c>
      <c r="C80" s="159">
        <v>40712</v>
      </c>
      <c r="D80" s="159">
        <v>6700</v>
      </c>
      <c r="E80" s="159">
        <v>46640</v>
      </c>
      <c r="F80" s="159">
        <v>53920</v>
      </c>
      <c r="G80" s="159">
        <v>52693</v>
      </c>
      <c r="H80" s="159">
        <v>52492</v>
      </c>
      <c r="I80" s="177">
        <f>IFERROR(H80/G80-1,"-")</f>
        <v>-3.8145484219915815E-3</v>
      </c>
      <c r="J80" s="158">
        <f t="shared" ref="J80:J90" si="37">H80-G80</f>
        <v>-201</v>
      </c>
      <c r="K80" s="160">
        <f t="shared" si="36"/>
        <v>5.072553400384993E-2</v>
      </c>
    </row>
    <row r="81" spans="2:11" x14ac:dyDescent="0.25">
      <c r="B81" s="162" t="s">
        <v>103</v>
      </c>
      <c r="C81" s="163">
        <v>6804</v>
      </c>
      <c r="D81" s="163">
        <v>3532</v>
      </c>
      <c r="E81" s="163">
        <v>10989</v>
      </c>
      <c r="F81" s="163">
        <v>8095</v>
      </c>
      <c r="G81" s="163">
        <v>9892</v>
      </c>
      <c r="H81" s="163">
        <v>9177</v>
      </c>
      <c r="I81" s="178">
        <f>IFERROR(H81/G81-1,"-")</f>
        <v>-7.2280630812778024E-2</v>
      </c>
      <c r="J81" s="162">
        <f t="shared" si="37"/>
        <v>-715</v>
      </c>
      <c r="K81" s="164">
        <f t="shared" si="36"/>
        <v>8.8681746847773142E-3</v>
      </c>
    </row>
    <row r="82" spans="2:11" x14ac:dyDescent="0.25">
      <c r="B82" s="162" t="s">
        <v>100</v>
      </c>
      <c r="C82" s="163">
        <v>33908</v>
      </c>
      <c r="D82" s="163">
        <v>3168</v>
      </c>
      <c r="E82" s="163">
        <v>35651</v>
      </c>
      <c r="F82" s="163">
        <v>45825</v>
      </c>
      <c r="G82" s="163">
        <v>42801</v>
      </c>
      <c r="H82" s="163">
        <v>43315</v>
      </c>
      <c r="I82" s="178">
        <f>IFERROR(H82/G82-1,"-")</f>
        <v>1.2009065208756775E-2</v>
      </c>
      <c r="J82" s="162">
        <f t="shared" si="37"/>
        <v>514</v>
      </c>
      <c r="K82" s="164">
        <f t="shared" si="36"/>
        <v>4.1857359319072612E-2</v>
      </c>
    </row>
    <row r="83" spans="2:11" x14ac:dyDescent="0.25">
      <c r="B83" s="158" t="s">
        <v>107</v>
      </c>
      <c r="C83" s="159">
        <v>75507</v>
      </c>
      <c r="D83" s="159">
        <v>7033</v>
      </c>
      <c r="E83" s="159">
        <v>70356</v>
      </c>
      <c r="F83" s="159">
        <v>97350</v>
      </c>
      <c r="G83" s="159">
        <v>121085</v>
      </c>
      <c r="H83" s="159">
        <v>122897</v>
      </c>
      <c r="I83" s="177">
        <f>IFERROR(H83/G83-1,"-")</f>
        <v>1.4964694223066344E-2</v>
      </c>
      <c r="J83" s="158">
        <f t="shared" si="37"/>
        <v>1812</v>
      </c>
      <c r="K83" s="160">
        <f t="shared" si="36"/>
        <v>0.11876125795304322</v>
      </c>
    </row>
    <row r="84" spans="2:11" x14ac:dyDescent="0.25">
      <c r="B84" s="162" t="s">
        <v>110</v>
      </c>
      <c r="C84" s="163">
        <v>14988</v>
      </c>
      <c r="D84" s="163">
        <v>509</v>
      </c>
      <c r="E84" s="163">
        <v>12002</v>
      </c>
      <c r="F84" s="163">
        <v>19584</v>
      </c>
      <c r="G84" s="163">
        <v>25050</v>
      </c>
      <c r="H84" s="163">
        <v>25074</v>
      </c>
      <c r="I84" s="178">
        <f t="shared" ref="I84:I91" si="38">IFERROR(H84/G84-1,"-")</f>
        <v>9.5808383233531025E-4</v>
      </c>
      <c r="J84" s="162">
        <f t="shared" si="37"/>
        <v>24</v>
      </c>
      <c r="K84" s="164">
        <f t="shared" si="36"/>
        <v>2.4230207262297743E-2</v>
      </c>
    </row>
    <row r="85" spans="2:11" x14ac:dyDescent="0.25">
      <c r="B85" s="162" t="s">
        <v>113</v>
      </c>
      <c r="C85" s="163">
        <v>28410</v>
      </c>
      <c r="D85" s="163">
        <v>1545</v>
      </c>
      <c r="E85" s="163">
        <v>23261</v>
      </c>
      <c r="F85" s="163">
        <v>32775</v>
      </c>
      <c r="G85" s="163">
        <v>39527</v>
      </c>
      <c r="H85" s="163">
        <v>38071</v>
      </c>
      <c r="I85" s="178">
        <f t="shared" si="38"/>
        <v>-3.6835580742277441E-2</v>
      </c>
      <c r="J85" s="162">
        <f t="shared" si="37"/>
        <v>-1456</v>
      </c>
      <c r="K85" s="164">
        <f t="shared" si="36"/>
        <v>3.6789830927771293E-2</v>
      </c>
    </row>
    <row r="86" spans="2:11" x14ac:dyDescent="0.25">
      <c r="B86" s="162" t="s">
        <v>116</v>
      </c>
      <c r="C86" s="163">
        <v>5054</v>
      </c>
      <c r="D86" s="163">
        <v>1891</v>
      </c>
      <c r="E86" s="163">
        <v>6819</v>
      </c>
      <c r="F86" s="163">
        <v>9078</v>
      </c>
      <c r="G86" s="163">
        <v>12692</v>
      </c>
      <c r="H86" s="163">
        <v>12132</v>
      </c>
      <c r="I86" s="178">
        <f t="shared" si="38"/>
        <v>-4.4122281752284942E-2</v>
      </c>
      <c r="J86" s="162">
        <f t="shared" si="37"/>
        <v>-560</v>
      </c>
      <c r="K86" s="164">
        <f t="shared" si="36"/>
        <v>1.1723732731363014E-2</v>
      </c>
    </row>
    <row r="87" spans="2:11" x14ac:dyDescent="0.25">
      <c r="B87" s="162" t="s">
        <v>123</v>
      </c>
      <c r="C87" s="163">
        <v>1174</v>
      </c>
      <c r="D87" s="163">
        <v>83</v>
      </c>
      <c r="E87" s="163">
        <v>1638</v>
      </c>
      <c r="F87" s="163">
        <v>1604</v>
      </c>
      <c r="G87" s="163">
        <v>2444</v>
      </c>
      <c r="H87" s="163">
        <v>3420</v>
      </c>
      <c r="I87" s="178">
        <f t="shared" si="38"/>
        <v>0.39934533551554829</v>
      </c>
      <c r="J87" s="162">
        <f t="shared" si="37"/>
        <v>976</v>
      </c>
      <c r="K87" s="164">
        <f t="shared" si="36"/>
        <v>3.3049098204139061E-3</v>
      </c>
    </row>
    <row r="88" spans="2:11" x14ac:dyDescent="0.25">
      <c r="B88" s="162" t="s">
        <v>119</v>
      </c>
      <c r="C88" s="163">
        <v>993</v>
      </c>
      <c r="D88" s="163">
        <v>106</v>
      </c>
      <c r="E88" s="163">
        <v>1457</v>
      </c>
      <c r="F88" s="163">
        <v>1542</v>
      </c>
      <c r="G88" s="163">
        <v>1643</v>
      </c>
      <c r="H88" s="163">
        <v>2033</v>
      </c>
      <c r="I88" s="178">
        <f t="shared" si="38"/>
        <v>0.23737066342057211</v>
      </c>
      <c r="J88" s="162">
        <f t="shared" si="37"/>
        <v>390</v>
      </c>
      <c r="K88" s="164">
        <f t="shared" si="36"/>
        <v>1.9645852821349331E-3</v>
      </c>
    </row>
    <row r="89" spans="2:11" x14ac:dyDescent="0.25">
      <c r="B89" s="162" t="s">
        <v>128</v>
      </c>
      <c r="C89" s="163">
        <v>1688</v>
      </c>
      <c r="D89" s="163">
        <v>15</v>
      </c>
      <c r="E89" s="163">
        <v>1381</v>
      </c>
      <c r="F89" s="163">
        <v>2198</v>
      </c>
      <c r="G89" s="163">
        <v>2215</v>
      </c>
      <c r="H89" s="163">
        <v>2148</v>
      </c>
      <c r="I89" s="178">
        <f t="shared" si="38"/>
        <v>-3.0248306997742613E-2</v>
      </c>
      <c r="J89" s="162">
        <f t="shared" si="37"/>
        <v>-67</v>
      </c>
      <c r="K89" s="164">
        <f t="shared" si="36"/>
        <v>2.0757152907161023E-3</v>
      </c>
    </row>
    <row r="90" spans="2:11" x14ac:dyDescent="0.25">
      <c r="B90" s="162" t="s">
        <v>131</v>
      </c>
      <c r="C90" s="163">
        <v>2253</v>
      </c>
      <c r="D90" s="163">
        <v>100</v>
      </c>
      <c r="E90" s="163">
        <v>1107</v>
      </c>
      <c r="F90" s="163">
        <v>1983</v>
      </c>
      <c r="G90" s="163">
        <v>2525</v>
      </c>
      <c r="H90" s="163">
        <v>1816</v>
      </c>
      <c r="I90" s="178">
        <f t="shared" si="38"/>
        <v>-0.28079207920792082</v>
      </c>
      <c r="J90" s="162">
        <f t="shared" si="37"/>
        <v>-709</v>
      </c>
      <c r="K90" s="164">
        <f t="shared" si="36"/>
        <v>1.75488778768177E-3</v>
      </c>
    </row>
    <row r="91" spans="2:11" x14ac:dyDescent="0.25">
      <c r="B91" s="167" t="s">
        <v>145</v>
      </c>
      <c r="C91" s="168">
        <f t="shared" ref="C91" si="39">C83-SUM(C84:C90)</f>
        <v>20947</v>
      </c>
      <c r="D91" s="168">
        <f t="shared" ref="D91:H91" si="40">D83-SUM(D84:D90)</f>
        <v>2784</v>
      </c>
      <c r="E91" s="168">
        <f t="shared" si="40"/>
        <v>22691</v>
      </c>
      <c r="F91" s="168">
        <f t="shared" si="40"/>
        <v>28586</v>
      </c>
      <c r="G91" s="168">
        <f t="shared" si="40"/>
        <v>34989</v>
      </c>
      <c r="H91" s="168">
        <f t="shared" si="40"/>
        <v>38203</v>
      </c>
      <c r="I91" s="179">
        <f t="shared" si="38"/>
        <v>9.1857440910000365E-2</v>
      </c>
      <c r="J91" s="167">
        <f>H91-G91</f>
        <v>3214</v>
      </c>
      <c r="K91" s="169">
        <f t="shared" si="36"/>
        <v>3.6917388850664458E-2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12754</v>
      </c>
      <c r="D93" s="175">
        <f t="shared" si="41"/>
        <v>4819</v>
      </c>
      <c r="E93" s="175">
        <f t="shared" si="41"/>
        <v>12444</v>
      </c>
      <c r="F93" s="175">
        <f t="shared" si="41"/>
        <v>16319</v>
      </c>
      <c r="G93" s="175">
        <f t="shared" si="41"/>
        <v>15188</v>
      </c>
      <c r="H93" s="175">
        <f t="shared" si="41"/>
        <v>14847</v>
      </c>
      <c r="I93" s="176">
        <f>IFERROR(H93/G93-1,"-")</f>
        <v>-2.2451935738741158E-2</v>
      </c>
      <c r="J93" s="175">
        <f>H93-G93</f>
        <v>-341</v>
      </c>
      <c r="K93" s="176">
        <f t="shared" ref="K93:K105" si="42">H93/H$9</f>
        <v>1.4347367281779317E-2</v>
      </c>
    </row>
    <row r="94" spans="2:11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58">
        <f t="shared" ref="J94:J104" si="43">H94-G94</f>
        <v>199</v>
      </c>
      <c r="K94" s="160">
        <f t="shared" si="42"/>
        <v>6.9335461875642624E-3</v>
      </c>
    </row>
    <row r="95" spans="2:11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2">
        <f t="shared" si="43"/>
        <v>329</v>
      </c>
      <c r="K95" s="164">
        <f t="shared" si="42"/>
        <v>2.0534892889998687E-3</v>
      </c>
    </row>
    <row r="96" spans="2:11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2">
        <f t="shared" si="43"/>
        <v>-130</v>
      </c>
      <c r="K96" s="164">
        <f t="shared" si="42"/>
        <v>4.8800568985643937E-3</v>
      </c>
    </row>
    <row r="97" spans="2:11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58">
        <f t="shared" si="43"/>
        <v>-540</v>
      </c>
      <c r="K97" s="160">
        <f t="shared" si="42"/>
        <v>7.4138210942150552E-3</v>
      </c>
    </row>
    <row r="98" spans="2:11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44">IFERROR(H98/G98-1,"-")</f>
        <v>-0.12903225806451613</v>
      </c>
      <c r="J98" s="162">
        <f t="shared" si="43"/>
        <v>-176</v>
      </c>
      <c r="K98" s="164">
        <f t="shared" si="42"/>
        <v>1.1480213060385148E-3</v>
      </c>
    </row>
    <row r="99" spans="2:11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44"/>
        <v>-0.11174785100286533</v>
      </c>
      <c r="J99" s="162">
        <f t="shared" si="43"/>
        <v>-195</v>
      </c>
      <c r="K99" s="164">
        <f t="shared" si="42"/>
        <v>1.4978392460940218E-3</v>
      </c>
    </row>
    <row r="100" spans="2:11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44"/>
        <v>-1.0518407212622094E-2</v>
      </c>
      <c r="J100" s="162">
        <f t="shared" si="43"/>
        <v>-14</v>
      </c>
      <c r="K100" s="164">
        <f t="shared" si="42"/>
        <v>1.2726801852295656E-3</v>
      </c>
    </row>
    <row r="101" spans="2:11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44"/>
        <v>-7.2052401746724892E-2</v>
      </c>
      <c r="J101" s="162">
        <f t="shared" si="43"/>
        <v>-33</v>
      </c>
      <c r="K101" s="164">
        <f t="shared" si="42"/>
        <v>4.106978577999737E-4</v>
      </c>
    </row>
    <row r="102" spans="2:11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44"/>
        <v>-6.9637883008356494E-2</v>
      </c>
      <c r="J102" s="162">
        <f t="shared" si="43"/>
        <v>-25</v>
      </c>
      <c r="K102" s="164">
        <f t="shared" si="42"/>
        <v>3.2276019883574405E-4</v>
      </c>
    </row>
    <row r="103" spans="2:11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44"/>
        <v>5.7692307692307709E-2</v>
      </c>
      <c r="J103" s="162">
        <f t="shared" si="43"/>
        <v>6</v>
      </c>
      <c r="K103" s="164">
        <f t="shared" si="42"/>
        <v>1.0629826907764026E-4</v>
      </c>
    </row>
    <row r="104" spans="2:11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44"/>
        <v>-0.48962655601659755</v>
      </c>
      <c r="J104" s="162">
        <f t="shared" si="43"/>
        <v>-118</v>
      </c>
      <c r="K104" s="164">
        <f t="shared" si="42"/>
        <v>1.1886079178681592E-4</v>
      </c>
    </row>
    <row r="105" spans="2:11" x14ac:dyDescent="0.25">
      <c r="B105" s="167" t="s">
        <v>145</v>
      </c>
      <c r="C105" s="168">
        <f t="shared" ref="C105" si="45">C97-SUM(C98:C104)</f>
        <v>1504</v>
      </c>
      <c r="D105" s="168">
        <f t="shared" ref="D105:H105" si="46">D97-SUM(D98:D104)</f>
        <v>589</v>
      </c>
      <c r="E105" s="168">
        <f t="shared" si="46"/>
        <v>1720</v>
      </c>
      <c r="F105" s="168">
        <f t="shared" si="46"/>
        <v>2164</v>
      </c>
      <c r="G105" s="168">
        <f t="shared" si="46"/>
        <v>2610</v>
      </c>
      <c r="H105" s="168">
        <f t="shared" si="46"/>
        <v>2625</v>
      </c>
      <c r="I105" s="179">
        <f t="shared" si="44"/>
        <v>5.7471264367816577E-3</v>
      </c>
      <c r="J105" s="167">
        <f>H105-G105</f>
        <v>15</v>
      </c>
      <c r="K105" s="169">
        <f t="shared" si="42"/>
        <v>2.5366632393527787E-3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22627</v>
      </c>
      <c r="D107" s="175">
        <f t="shared" si="47"/>
        <v>5553</v>
      </c>
      <c r="E107" s="175">
        <f t="shared" si="47"/>
        <v>40659</v>
      </c>
      <c r="F107" s="175">
        <f t="shared" si="47"/>
        <v>51144</v>
      </c>
      <c r="G107" s="175">
        <f t="shared" si="47"/>
        <v>49721</v>
      </c>
      <c r="H107" s="175">
        <f t="shared" si="47"/>
        <v>53497</v>
      </c>
      <c r="I107" s="176">
        <f>IFERROR(H107/G107-1,"-")</f>
        <v>7.5943766215482489E-2</v>
      </c>
      <c r="J107" s="175">
        <f>H107-G107</f>
        <v>3776</v>
      </c>
      <c r="K107" s="176">
        <f t="shared" ref="K107:K119" si="48">H107/H$9</f>
        <v>5.1696713644059276E-2</v>
      </c>
    </row>
    <row r="108" spans="2:11" x14ac:dyDescent="0.25">
      <c r="B108" s="158" t="s">
        <v>97</v>
      </c>
      <c r="C108" s="159">
        <v>5441</v>
      </c>
      <c r="D108" s="159">
        <v>2819</v>
      </c>
      <c r="E108" s="159">
        <v>6243</v>
      </c>
      <c r="F108" s="159">
        <v>8171</v>
      </c>
      <c r="G108" s="159">
        <v>7134</v>
      </c>
      <c r="H108" s="159">
        <v>7551</v>
      </c>
      <c r="I108" s="177">
        <f>IFERROR(H108/G108-1,"-")</f>
        <v>5.8452481076535001E-2</v>
      </c>
      <c r="J108" s="158">
        <f t="shared" ref="J108:J118" si="49">H108-G108</f>
        <v>417</v>
      </c>
      <c r="K108" s="160">
        <f t="shared" si="48"/>
        <v>7.296892998229651E-3</v>
      </c>
    </row>
    <row r="109" spans="2:11" x14ac:dyDescent="0.25">
      <c r="B109" s="162" t="s">
        <v>103</v>
      </c>
      <c r="C109" s="163">
        <v>273</v>
      </c>
      <c r="D109" s="163">
        <v>2738</v>
      </c>
      <c r="E109" s="163">
        <v>2825</v>
      </c>
      <c r="F109" s="163">
        <v>2748</v>
      </c>
      <c r="G109" s="163">
        <v>1900</v>
      </c>
      <c r="H109" s="163">
        <v>2105</v>
      </c>
      <c r="I109" s="178">
        <f>IFERROR(H109/G109-1,"-")</f>
        <v>0.10789473684210527</v>
      </c>
      <c r="J109" s="162">
        <f t="shared" si="49"/>
        <v>205</v>
      </c>
      <c r="K109" s="164">
        <f t="shared" si="48"/>
        <v>2.0341623309857522E-3</v>
      </c>
    </row>
    <row r="110" spans="2:11" x14ac:dyDescent="0.25">
      <c r="B110" s="162" t="s">
        <v>100</v>
      </c>
      <c r="C110" s="163">
        <v>5168</v>
      </c>
      <c r="D110" s="163">
        <v>81</v>
      </c>
      <c r="E110" s="163">
        <v>3418</v>
      </c>
      <c r="F110" s="163">
        <v>5423</v>
      </c>
      <c r="G110" s="163">
        <v>5234</v>
      </c>
      <c r="H110" s="163">
        <v>5446</v>
      </c>
      <c r="I110" s="178">
        <f>IFERROR(H110/G110-1,"-")</f>
        <v>4.0504394344669459E-2</v>
      </c>
      <c r="J110" s="162">
        <f t="shared" si="49"/>
        <v>212</v>
      </c>
      <c r="K110" s="164">
        <f t="shared" si="48"/>
        <v>5.2627306672438983E-3</v>
      </c>
    </row>
    <row r="111" spans="2:11" x14ac:dyDescent="0.25">
      <c r="B111" s="158" t="s">
        <v>107</v>
      </c>
      <c r="C111" s="159">
        <v>17186</v>
      </c>
      <c r="D111" s="159">
        <v>2734</v>
      </c>
      <c r="E111" s="159">
        <v>34416</v>
      </c>
      <c r="F111" s="159">
        <v>42973</v>
      </c>
      <c r="G111" s="159">
        <v>42587</v>
      </c>
      <c r="H111" s="159">
        <v>45946</v>
      </c>
      <c r="I111" s="177">
        <f>IFERROR(H111/G111-1,"-")</f>
        <v>7.8873834738300452E-2</v>
      </c>
      <c r="J111" s="158">
        <f t="shared" si="49"/>
        <v>3359</v>
      </c>
      <c r="K111" s="160">
        <f t="shared" si="48"/>
        <v>4.4399820645829632E-2</v>
      </c>
    </row>
    <row r="112" spans="2:11" x14ac:dyDescent="0.25">
      <c r="B112" s="162" t="s">
        <v>110</v>
      </c>
      <c r="C112" s="163">
        <v>9701</v>
      </c>
      <c r="D112" s="163">
        <v>771</v>
      </c>
      <c r="E112" s="163">
        <v>16952</v>
      </c>
      <c r="F112" s="163">
        <v>26586</v>
      </c>
      <c r="G112" s="163">
        <v>24446</v>
      </c>
      <c r="H112" s="163">
        <v>25092</v>
      </c>
      <c r="I112" s="178">
        <f t="shared" ref="I112:I119" si="50">IFERROR(H112/G112-1,"-")</f>
        <v>2.6425591098748313E-2</v>
      </c>
      <c r="J112" s="162">
        <f t="shared" si="49"/>
        <v>646</v>
      </c>
      <c r="K112" s="164">
        <f t="shared" si="48"/>
        <v>2.424760152451045E-2</v>
      </c>
    </row>
    <row r="113" spans="2:11" x14ac:dyDescent="0.25">
      <c r="B113" s="162" t="s">
        <v>113</v>
      </c>
      <c r="C113" s="163">
        <v>1353</v>
      </c>
      <c r="D113" s="163">
        <v>805</v>
      </c>
      <c r="E113" s="163">
        <v>2470</v>
      </c>
      <c r="F113" s="163">
        <v>2372</v>
      </c>
      <c r="G113" s="163">
        <v>2405</v>
      </c>
      <c r="H113" s="163">
        <v>2498</v>
      </c>
      <c r="I113" s="178">
        <f t="shared" si="50"/>
        <v>3.8669438669438616E-2</v>
      </c>
      <c r="J113" s="162">
        <f t="shared" si="49"/>
        <v>93</v>
      </c>
      <c r="K113" s="164">
        <f t="shared" si="48"/>
        <v>2.4139370559631396E-3</v>
      </c>
    </row>
    <row r="114" spans="2:11" x14ac:dyDescent="0.25">
      <c r="B114" s="162" t="s">
        <v>116</v>
      </c>
      <c r="C114" s="163">
        <v>895</v>
      </c>
      <c r="D114" s="163">
        <v>664</v>
      </c>
      <c r="E114" s="163">
        <v>2575</v>
      </c>
      <c r="F114" s="163">
        <v>4012</v>
      </c>
      <c r="G114" s="163">
        <v>2563</v>
      </c>
      <c r="H114" s="163">
        <v>3754</v>
      </c>
      <c r="I114" s="178">
        <f t="shared" si="50"/>
        <v>0.46468981662114706</v>
      </c>
      <c r="J114" s="162">
        <f t="shared" si="49"/>
        <v>1191</v>
      </c>
      <c r="K114" s="164">
        <f t="shared" si="48"/>
        <v>3.62767001924965E-3</v>
      </c>
    </row>
    <row r="115" spans="2:11" x14ac:dyDescent="0.25">
      <c r="B115" s="162" t="s">
        <v>123</v>
      </c>
      <c r="C115" s="163">
        <v>429</v>
      </c>
      <c r="D115" s="163">
        <v>18</v>
      </c>
      <c r="E115" s="163">
        <v>1894</v>
      </c>
      <c r="F115" s="163">
        <v>1620</v>
      </c>
      <c r="G115" s="163">
        <v>1971</v>
      </c>
      <c r="H115" s="163">
        <v>2020</v>
      </c>
      <c r="I115" s="178">
        <f t="shared" si="50"/>
        <v>2.4860476915271379E-2</v>
      </c>
      <c r="J115" s="162">
        <f t="shared" si="49"/>
        <v>49</v>
      </c>
      <c r="K115" s="164">
        <f t="shared" si="48"/>
        <v>1.9520227594257574E-3</v>
      </c>
    </row>
    <row r="116" spans="2:11" x14ac:dyDescent="0.25">
      <c r="B116" s="162" t="s">
        <v>119</v>
      </c>
      <c r="C116" s="163">
        <v>623</v>
      </c>
      <c r="D116" s="163">
        <v>37</v>
      </c>
      <c r="E116" s="163">
        <v>1403</v>
      </c>
      <c r="F116" s="163">
        <v>1321</v>
      </c>
      <c r="G116" s="163">
        <v>1553</v>
      </c>
      <c r="H116" s="163">
        <v>1366</v>
      </c>
      <c r="I116" s="178">
        <f t="shared" si="50"/>
        <v>-0.1204121056020605</v>
      </c>
      <c r="J116" s="162">
        <f t="shared" si="49"/>
        <v>-187</v>
      </c>
      <c r="K116" s="164">
        <f t="shared" si="48"/>
        <v>1.3200312323641509E-3</v>
      </c>
    </row>
    <row r="117" spans="2:11" x14ac:dyDescent="0.25">
      <c r="B117" s="162" t="s">
        <v>128</v>
      </c>
      <c r="C117" s="163">
        <v>206</v>
      </c>
      <c r="D117" s="163">
        <v>0</v>
      </c>
      <c r="E117" s="163">
        <v>344</v>
      </c>
      <c r="F117" s="163">
        <v>518</v>
      </c>
      <c r="G117" s="163">
        <v>742</v>
      </c>
      <c r="H117" s="163">
        <v>686</v>
      </c>
      <c r="I117" s="178">
        <f t="shared" si="50"/>
        <v>-7.547169811320753E-2</v>
      </c>
      <c r="J117" s="162">
        <f t="shared" si="49"/>
        <v>-56</v>
      </c>
      <c r="K117" s="164">
        <f t="shared" si="48"/>
        <v>6.6291465988419288E-4</v>
      </c>
    </row>
    <row r="118" spans="2:11" x14ac:dyDescent="0.25">
      <c r="B118" s="162" t="s">
        <v>131</v>
      </c>
      <c r="C118" s="163">
        <v>526</v>
      </c>
      <c r="D118" s="163">
        <v>0</v>
      </c>
      <c r="E118" s="163">
        <v>560</v>
      </c>
      <c r="F118" s="163">
        <v>337</v>
      </c>
      <c r="G118" s="163">
        <v>947</v>
      </c>
      <c r="H118" s="163">
        <v>568</v>
      </c>
      <c r="I118" s="178">
        <f t="shared" si="50"/>
        <v>-0.40021119324181631</v>
      </c>
      <c r="J118" s="162">
        <f t="shared" si="49"/>
        <v>-379</v>
      </c>
      <c r="K118" s="164">
        <f t="shared" si="48"/>
        <v>5.4888560760090604E-4</v>
      </c>
    </row>
    <row r="119" spans="2:11" x14ac:dyDescent="0.25">
      <c r="B119" s="167" t="s">
        <v>145</v>
      </c>
      <c r="C119" s="168">
        <f t="shared" ref="C119" si="51">C111-SUM(C112:C118)</f>
        <v>3453</v>
      </c>
      <c r="D119" s="168">
        <f t="shared" ref="D119:H119" si="52">D111-SUM(D112:D118)</f>
        <v>439</v>
      </c>
      <c r="E119" s="168">
        <f t="shared" si="52"/>
        <v>8218</v>
      </c>
      <c r="F119" s="168">
        <f t="shared" si="52"/>
        <v>6207</v>
      </c>
      <c r="G119" s="168">
        <f t="shared" si="52"/>
        <v>7960</v>
      </c>
      <c r="H119" s="168">
        <f t="shared" si="52"/>
        <v>9962</v>
      </c>
      <c r="I119" s="179">
        <f t="shared" si="50"/>
        <v>0.25150753768844214</v>
      </c>
      <c r="J119" s="167">
        <f>H119-G119</f>
        <v>2002</v>
      </c>
      <c r="K119" s="169">
        <f t="shared" si="48"/>
        <v>9.6267577868313844E-3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52853</v>
      </c>
      <c r="D121" s="175">
        <f t="shared" si="53"/>
        <v>23120</v>
      </c>
      <c r="E121" s="175">
        <f t="shared" si="53"/>
        <v>51259</v>
      </c>
      <c r="F121" s="175">
        <f t="shared" si="53"/>
        <v>71558</v>
      </c>
      <c r="G121" s="175">
        <f t="shared" si="53"/>
        <v>69463</v>
      </c>
      <c r="H121" s="175">
        <f t="shared" si="53"/>
        <v>76411</v>
      </c>
      <c r="I121" s="176">
        <f>IFERROR(H121/G121-1,"-")</f>
        <v>0.10002447346069121</v>
      </c>
      <c r="J121" s="175">
        <f>H121-G121</f>
        <v>6948</v>
      </c>
      <c r="K121" s="176">
        <f t="shared" ref="K121:K133" si="54">H121/H$9</f>
        <v>7.3839609440832454E-2</v>
      </c>
    </row>
    <row r="122" spans="2:11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58">
        <f t="shared" ref="J122:J132" si="55">H122-G122</f>
        <v>4439</v>
      </c>
      <c r="K122" s="160">
        <f t="shared" si="54"/>
        <v>3.9641523582754169E-2</v>
      </c>
    </row>
    <row r="123" spans="2:11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2">
        <f t="shared" si="55"/>
        <v>2614</v>
      </c>
      <c r="K123" s="164">
        <f t="shared" si="54"/>
        <v>1.8325821588985179E-2</v>
      </c>
    </row>
    <row r="124" spans="2:11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2">
        <f t="shared" si="55"/>
        <v>1825</v>
      </c>
      <c r="K124" s="164">
        <f t="shared" si="54"/>
        <v>2.131570199376899E-2</v>
      </c>
    </row>
    <row r="125" spans="2:11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58">
        <f t="shared" si="55"/>
        <v>2509</v>
      </c>
      <c r="K125" s="160">
        <f t="shared" si="54"/>
        <v>3.4198085858078285E-2</v>
      </c>
    </row>
    <row r="126" spans="2:11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56">IFERROR(H126/G126-1,"-")</f>
        <v>-7.3689182805857345E-2</v>
      </c>
      <c r="J126" s="162">
        <f t="shared" si="55"/>
        <v>-312</v>
      </c>
      <c r="K126" s="164">
        <f t="shared" si="54"/>
        <v>3.7900164665682278E-3</v>
      </c>
    </row>
    <row r="127" spans="2:11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56"/>
        <v>0.16440933032355165</v>
      </c>
      <c r="J127" s="162">
        <f t="shared" si="55"/>
        <v>874</v>
      </c>
      <c r="K127" s="164">
        <f t="shared" si="54"/>
        <v>5.9816935053690293E-3</v>
      </c>
    </row>
    <row r="128" spans="2:11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56"/>
        <v>4.5774647887323994E-2</v>
      </c>
      <c r="J128" s="162">
        <f t="shared" si="55"/>
        <v>117</v>
      </c>
      <c r="K128" s="164">
        <f t="shared" si="54"/>
        <v>2.5830479385866583E-3</v>
      </c>
    </row>
    <row r="129" spans="2:11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56"/>
        <v>0.15080346106304088</v>
      </c>
      <c r="J129" s="162">
        <f t="shared" si="55"/>
        <v>122</v>
      </c>
      <c r="K129" s="164">
        <f t="shared" si="54"/>
        <v>8.9966989555711888E-4</v>
      </c>
    </row>
    <row r="130" spans="2:11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56"/>
        <v>0.10975609756097571</v>
      </c>
      <c r="J130" s="162">
        <f t="shared" si="55"/>
        <v>72</v>
      </c>
      <c r="K130" s="164">
        <f t="shared" si="54"/>
        <v>7.0350127171383734E-4</v>
      </c>
    </row>
    <row r="131" spans="2:11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56"/>
        <v>-0.21825962910128383</v>
      </c>
      <c r="J131" s="162">
        <f t="shared" si="55"/>
        <v>-153</v>
      </c>
      <c r="K131" s="164">
        <f t="shared" si="54"/>
        <v>5.2955864958678959E-4</v>
      </c>
    </row>
    <row r="132" spans="2:11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56"/>
        <v>9.5100864553314013E-2</v>
      </c>
      <c r="J132" s="162">
        <f t="shared" si="55"/>
        <v>99</v>
      </c>
      <c r="K132" s="164">
        <f t="shared" si="54"/>
        <v>1.1016366068046354E-3</v>
      </c>
    </row>
    <row r="133" spans="2:11" x14ac:dyDescent="0.25">
      <c r="B133" s="167" t="s">
        <v>145</v>
      </c>
      <c r="C133" s="168">
        <f t="shared" ref="C133" si="57">C125-SUM(C126:C132)</f>
        <v>15677</v>
      </c>
      <c r="D133" s="168">
        <f t="shared" ref="D133:H133" si="58">D125-SUM(D126:D132)</f>
        <v>6509</v>
      </c>
      <c r="E133" s="168">
        <f t="shared" si="58"/>
        <v>13764</v>
      </c>
      <c r="F133" s="168">
        <f t="shared" si="58"/>
        <v>18056</v>
      </c>
      <c r="G133" s="168">
        <f t="shared" si="58"/>
        <v>17567</v>
      </c>
      <c r="H133" s="168">
        <f t="shared" si="58"/>
        <v>19257</v>
      </c>
      <c r="I133" s="179">
        <f t="shared" si="56"/>
        <v>9.6203108100415546E-2</v>
      </c>
      <c r="J133" s="167">
        <f>H133-G133</f>
        <v>1690</v>
      </c>
      <c r="K133" s="169">
        <f t="shared" si="54"/>
        <v>1.8608961523891986E-2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39287</v>
      </c>
      <c r="D135" s="175">
        <f t="shared" si="59"/>
        <v>14792</v>
      </c>
      <c r="E135" s="175">
        <f t="shared" si="59"/>
        <v>47670</v>
      </c>
      <c r="F135" s="175">
        <f t="shared" si="59"/>
        <v>54764</v>
      </c>
      <c r="G135" s="175">
        <f t="shared" si="59"/>
        <v>60588</v>
      </c>
      <c r="H135" s="175">
        <f t="shared" si="59"/>
        <v>56793</v>
      </c>
      <c r="I135" s="176">
        <f>IFERROR(H135/G135-1,"-")</f>
        <v>-6.2636165577342084E-2</v>
      </c>
      <c r="J135" s="175">
        <f>H135-G135</f>
        <v>-3795</v>
      </c>
      <c r="K135" s="176">
        <f t="shared" ref="K135:K147" si="60">H135/H$9</f>
        <v>5.4881796324785667E-2</v>
      </c>
    </row>
    <row r="136" spans="2:11" x14ac:dyDescent="0.25">
      <c r="B136" s="158" t="s">
        <v>97</v>
      </c>
      <c r="C136" s="159">
        <v>1887</v>
      </c>
      <c r="D136" s="159">
        <v>8601</v>
      </c>
      <c r="E136" s="159">
        <v>3032</v>
      </c>
      <c r="F136" s="159">
        <v>3606</v>
      </c>
      <c r="G136" s="159">
        <v>3735</v>
      </c>
      <c r="H136" s="159">
        <v>1901</v>
      </c>
      <c r="I136" s="177">
        <f>IFERROR(H136/G136-1,"-")</f>
        <v>-0.49103078982597059</v>
      </c>
      <c r="J136" s="158">
        <f t="shared" ref="J136:J146" si="61">H136-G136</f>
        <v>-1834</v>
      </c>
      <c r="K136" s="160">
        <f t="shared" si="60"/>
        <v>1.8370273592417648E-3</v>
      </c>
    </row>
    <row r="137" spans="2:11" x14ac:dyDescent="0.25">
      <c r="B137" s="162" t="s">
        <v>103</v>
      </c>
      <c r="C137" s="163">
        <v>1146</v>
      </c>
      <c r="D137" s="163">
        <v>7650</v>
      </c>
      <c r="E137" s="163">
        <v>1751</v>
      </c>
      <c r="F137" s="163">
        <v>2208</v>
      </c>
      <c r="G137" s="163">
        <v>2313</v>
      </c>
      <c r="H137" s="163">
        <v>668</v>
      </c>
      <c r="I137" s="178">
        <f>IFERROR(H137/G137-1,"-")</f>
        <v>-0.71119757890185908</v>
      </c>
      <c r="J137" s="162">
        <f t="shared" si="61"/>
        <v>-1645</v>
      </c>
      <c r="K137" s="164">
        <f t="shared" si="60"/>
        <v>6.4552039767148809E-4</v>
      </c>
    </row>
    <row r="138" spans="2:11" x14ac:dyDescent="0.25">
      <c r="B138" s="162" t="s">
        <v>100</v>
      </c>
      <c r="C138" s="163">
        <v>741</v>
      </c>
      <c r="D138" s="163">
        <v>951</v>
      </c>
      <c r="E138" s="163">
        <v>1281</v>
      </c>
      <c r="F138" s="163">
        <v>1398</v>
      </c>
      <c r="G138" s="163">
        <v>1422</v>
      </c>
      <c r="H138" s="163">
        <v>1233</v>
      </c>
      <c r="I138" s="178">
        <f>IFERROR(H138/G138-1,"-")</f>
        <v>-0.13291139240506333</v>
      </c>
      <c r="J138" s="162">
        <f t="shared" si="61"/>
        <v>-189</v>
      </c>
      <c r="K138" s="164">
        <f t="shared" si="60"/>
        <v>1.1915069615702767E-3</v>
      </c>
    </row>
    <row r="139" spans="2:11" x14ac:dyDescent="0.25">
      <c r="B139" s="158" t="s">
        <v>107</v>
      </c>
      <c r="C139" s="159">
        <v>37400</v>
      </c>
      <c r="D139" s="159">
        <v>6191</v>
      </c>
      <c r="E139" s="159">
        <v>44638</v>
      </c>
      <c r="F139" s="159">
        <v>51158</v>
      </c>
      <c r="G139" s="159">
        <v>56853</v>
      </c>
      <c r="H139" s="159">
        <v>54892</v>
      </c>
      <c r="I139" s="177">
        <f>IFERROR(H139/G139-1,"-")</f>
        <v>-3.4492463018662156E-2</v>
      </c>
      <c r="J139" s="158">
        <f t="shared" si="61"/>
        <v>-1961</v>
      </c>
      <c r="K139" s="160">
        <f t="shared" si="60"/>
        <v>5.3044768965543901E-2</v>
      </c>
    </row>
    <row r="140" spans="2:11" x14ac:dyDescent="0.25">
      <c r="B140" s="162" t="s">
        <v>110</v>
      </c>
      <c r="C140" s="163">
        <v>15636</v>
      </c>
      <c r="D140" s="163">
        <v>208</v>
      </c>
      <c r="E140" s="163">
        <v>16940</v>
      </c>
      <c r="F140" s="163">
        <v>19072</v>
      </c>
      <c r="G140" s="163">
        <v>21889</v>
      </c>
      <c r="H140" s="163">
        <v>22374</v>
      </c>
      <c r="I140" s="178">
        <f t="shared" ref="I140:I147" si="62">IFERROR(H140/G140-1,"-")</f>
        <v>2.2157247932751645E-2</v>
      </c>
      <c r="J140" s="162">
        <f t="shared" si="61"/>
        <v>485</v>
      </c>
      <c r="K140" s="164">
        <f t="shared" si="60"/>
        <v>2.1621067930392028E-2</v>
      </c>
    </row>
    <row r="141" spans="2:11" x14ac:dyDescent="0.25">
      <c r="B141" s="162" t="s">
        <v>113</v>
      </c>
      <c r="C141" s="163">
        <v>2675</v>
      </c>
      <c r="D141" s="163">
        <v>645</v>
      </c>
      <c r="E141" s="163">
        <v>2801</v>
      </c>
      <c r="F141" s="163">
        <v>4828</v>
      </c>
      <c r="G141" s="163">
        <v>6093</v>
      </c>
      <c r="H141" s="163">
        <v>5090</v>
      </c>
      <c r="I141" s="178">
        <f t="shared" si="62"/>
        <v>-0.16461513211882484</v>
      </c>
      <c r="J141" s="162">
        <f t="shared" si="61"/>
        <v>-1003</v>
      </c>
      <c r="K141" s="164">
        <f t="shared" si="60"/>
        <v>4.9187108145926266E-3</v>
      </c>
    </row>
    <row r="142" spans="2:11" x14ac:dyDescent="0.25">
      <c r="B142" s="162" t="s">
        <v>116</v>
      </c>
      <c r="C142" s="163">
        <v>3097</v>
      </c>
      <c r="D142" s="163">
        <v>2340</v>
      </c>
      <c r="E142" s="163">
        <v>5398</v>
      </c>
      <c r="F142" s="163">
        <v>4744</v>
      </c>
      <c r="G142" s="163">
        <v>5217</v>
      </c>
      <c r="H142" s="163">
        <v>4988</v>
      </c>
      <c r="I142" s="178">
        <f t="shared" si="62"/>
        <v>-4.3894958788575855E-2</v>
      </c>
      <c r="J142" s="162">
        <f t="shared" si="61"/>
        <v>-229</v>
      </c>
      <c r="K142" s="164">
        <f t="shared" si="60"/>
        <v>4.820143328720633E-3</v>
      </c>
    </row>
    <row r="143" spans="2:11" x14ac:dyDescent="0.25">
      <c r="B143" s="162" t="s">
        <v>123</v>
      </c>
      <c r="C143" s="163">
        <v>406</v>
      </c>
      <c r="D143" s="163">
        <v>76</v>
      </c>
      <c r="E143" s="163">
        <v>1762</v>
      </c>
      <c r="F143" s="163">
        <v>1709</v>
      </c>
      <c r="G143" s="163">
        <v>1403</v>
      </c>
      <c r="H143" s="163">
        <v>1321</v>
      </c>
      <c r="I143" s="178">
        <f t="shared" si="62"/>
        <v>-5.8446186742694195E-2</v>
      </c>
      <c r="J143" s="162">
        <f t="shared" si="61"/>
        <v>-82</v>
      </c>
      <c r="K143" s="164">
        <f t="shared" si="60"/>
        <v>1.276545576832389E-3</v>
      </c>
    </row>
    <row r="144" spans="2:11" x14ac:dyDescent="0.25">
      <c r="B144" s="162" t="s">
        <v>119</v>
      </c>
      <c r="C144" s="163">
        <v>671</v>
      </c>
      <c r="D144" s="163">
        <v>202</v>
      </c>
      <c r="E144" s="163">
        <v>863</v>
      </c>
      <c r="F144" s="163">
        <v>902</v>
      </c>
      <c r="G144" s="163">
        <v>1174</v>
      </c>
      <c r="H144" s="163">
        <v>807</v>
      </c>
      <c r="I144" s="178">
        <f t="shared" si="62"/>
        <v>-0.31260647359454852</v>
      </c>
      <c r="J144" s="162">
        <f t="shared" si="61"/>
        <v>-367</v>
      </c>
      <c r="K144" s="164">
        <f t="shared" si="60"/>
        <v>7.7984275586959716E-4</v>
      </c>
    </row>
    <row r="145" spans="2:11" x14ac:dyDescent="0.25">
      <c r="B145" s="162" t="s">
        <v>128</v>
      </c>
      <c r="C145" s="163">
        <v>1581</v>
      </c>
      <c r="D145" s="163">
        <v>9</v>
      </c>
      <c r="E145" s="163">
        <v>1237</v>
      </c>
      <c r="F145" s="163">
        <v>1757</v>
      </c>
      <c r="G145" s="163">
        <v>1579</v>
      </c>
      <c r="H145" s="163">
        <v>1672</v>
      </c>
      <c r="I145" s="178">
        <f t="shared" si="62"/>
        <v>5.8898036732109027E-2</v>
      </c>
      <c r="J145" s="162">
        <f t="shared" si="61"/>
        <v>93</v>
      </c>
      <c r="K145" s="164">
        <f t="shared" si="60"/>
        <v>1.6157336899801319E-3</v>
      </c>
    </row>
    <row r="146" spans="2:11" x14ac:dyDescent="0.25">
      <c r="B146" s="162" t="s">
        <v>131</v>
      </c>
      <c r="C146" s="163">
        <v>3277</v>
      </c>
      <c r="D146" s="163">
        <v>30</v>
      </c>
      <c r="E146" s="163">
        <v>578</v>
      </c>
      <c r="F146" s="163">
        <v>1055</v>
      </c>
      <c r="G146" s="163">
        <v>1078</v>
      </c>
      <c r="H146" s="163">
        <v>737</v>
      </c>
      <c r="I146" s="178">
        <f t="shared" si="62"/>
        <v>-0.31632653061224492</v>
      </c>
      <c r="J146" s="162">
        <f t="shared" si="61"/>
        <v>-341</v>
      </c>
      <c r="K146" s="164">
        <f t="shared" si="60"/>
        <v>7.1219840282018968E-4</v>
      </c>
    </row>
    <row r="147" spans="2:11" x14ac:dyDescent="0.25">
      <c r="B147" s="167" t="s">
        <v>145</v>
      </c>
      <c r="C147" s="168">
        <f t="shared" ref="C147" si="63">C139-SUM(C140:C146)</f>
        <v>10057</v>
      </c>
      <c r="D147" s="168">
        <f t="shared" ref="D147:H147" si="64">D139-SUM(D140:D146)</f>
        <v>2681</v>
      </c>
      <c r="E147" s="168">
        <f t="shared" si="64"/>
        <v>15059</v>
      </c>
      <c r="F147" s="168">
        <f t="shared" si="64"/>
        <v>17091</v>
      </c>
      <c r="G147" s="168">
        <f t="shared" si="64"/>
        <v>18420</v>
      </c>
      <c r="H147" s="168">
        <f t="shared" si="64"/>
        <v>17903</v>
      </c>
      <c r="I147" s="179">
        <f t="shared" si="62"/>
        <v>-2.8067318132464658E-2</v>
      </c>
      <c r="J147" s="167">
        <f>H147-G147</f>
        <v>-517</v>
      </c>
      <c r="K147" s="169">
        <f t="shared" si="60"/>
        <v>1.7300526466336303E-2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22394</v>
      </c>
      <c r="D149" s="175">
        <f t="shared" si="65"/>
        <v>8105</v>
      </c>
      <c r="E149" s="175">
        <f t="shared" si="65"/>
        <v>25858</v>
      </c>
      <c r="F149" s="175">
        <f t="shared" si="65"/>
        <v>27913</v>
      </c>
      <c r="G149" s="175">
        <f t="shared" si="65"/>
        <v>31071</v>
      </c>
      <c r="H149" s="175">
        <f t="shared" si="65"/>
        <v>28951</v>
      </c>
      <c r="I149" s="176">
        <f>IFERROR(H149/G149-1,"-")</f>
        <v>-6.8230826172315018E-2</v>
      </c>
      <c r="J149" s="175">
        <f>H149-G149</f>
        <v>-2120</v>
      </c>
      <c r="K149" s="176">
        <f t="shared" ref="K149:K161" si="66">H149/H$9</f>
        <v>2.7976738073334208E-2</v>
      </c>
    </row>
    <row r="150" spans="2:11" x14ac:dyDescent="0.25">
      <c r="B150" s="158" t="s">
        <v>97</v>
      </c>
      <c r="C150" s="159">
        <v>7858</v>
      </c>
      <c r="D150" s="159">
        <v>5395</v>
      </c>
      <c r="E150" s="159">
        <v>12185</v>
      </c>
      <c r="F150" s="159">
        <v>12020</v>
      </c>
      <c r="G150" s="159">
        <v>11769</v>
      </c>
      <c r="H150" s="159">
        <v>9728</v>
      </c>
      <c r="I150" s="177">
        <f>IFERROR(H150/G150-1,"-")</f>
        <v>-0.17342170107910615</v>
      </c>
      <c r="J150" s="158">
        <f t="shared" ref="J150:J160" si="67">H150-G150</f>
        <v>-2041</v>
      </c>
      <c r="K150" s="160">
        <f t="shared" si="66"/>
        <v>9.4006323780662215E-3</v>
      </c>
    </row>
    <row r="151" spans="2:11" x14ac:dyDescent="0.25">
      <c r="B151" s="162" t="s">
        <v>103</v>
      </c>
      <c r="C151" s="163">
        <v>3860</v>
      </c>
      <c r="D151" s="163">
        <v>4882</v>
      </c>
      <c r="E151" s="163">
        <v>8725</v>
      </c>
      <c r="F151" s="163">
        <v>8348</v>
      </c>
      <c r="G151" s="163">
        <v>8989</v>
      </c>
      <c r="H151" s="163">
        <v>6679</v>
      </c>
      <c r="I151" s="178">
        <f>IFERROR(H151/G151-1,"-")</f>
        <v>-0.25698075425520084</v>
      </c>
      <c r="J151" s="162">
        <f t="shared" si="67"/>
        <v>-2310</v>
      </c>
      <c r="K151" s="164">
        <f t="shared" si="66"/>
        <v>6.454237628814175E-3</v>
      </c>
    </row>
    <row r="152" spans="2:11" x14ac:dyDescent="0.25">
      <c r="B152" s="162" t="s">
        <v>100</v>
      </c>
      <c r="C152" s="163">
        <v>3998</v>
      </c>
      <c r="D152" s="163">
        <v>513</v>
      </c>
      <c r="E152" s="163">
        <v>3460</v>
      </c>
      <c r="F152" s="163">
        <v>3672</v>
      </c>
      <c r="G152" s="163">
        <v>2780</v>
      </c>
      <c r="H152" s="163">
        <v>3049</v>
      </c>
      <c r="I152" s="178">
        <f>IFERROR(H152/G152-1,"-")</f>
        <v>9.676258992805753E-2</v>
      </c>
      <c r="J152" s="162">
        <f t="shared" si="67"/>
        <v>269</v>
      </c>
      <c r="K152" s="164">
        <f t="shared" si="66"/>
        <v>2.9463947492520469E-3</v>
      </c>
    </row>
    <row r="153" spans="2:11" x14ac:dyDescent="0.25">
      <c r="B153" s="158" t="s">
        <v>107</v>
      </c>
      <c r="C153" s="159">
        <v>14536</v>
      </c>
      <c r="D153" s="159">
        <v>2710</v>
      </c>
      <c r="E153" s="159">
        <v>13673</v>
      </c>
      <c r="F153" s="159">
        <v>15893</v>
      </c>
      <c r="G153" s="159">
        <v>19302</v>
      </c>
      <c r="H153" s="159">
        <v>19223</v>
      </c>
      <c r="I153" s="177">
        <f>IFERROR(H153/G153-1,"-")</f>
        <v>-4.0928401201948406E-3</v>
      </c>
      <c r="J153" s="158">
        <f t="shared" si="67"/>
        <v>-79</v>
      </c>
      <c r="K153" s="160">
        <f t="shared" si="66"/>
        <v>1.8576105695267988E-2</v>
      </c>
    </row>
    <row r="154" spans="2:11" x14ac:dyDescent="0.25">
      <c r="B154" s="162" t="s">
        <v>110</v>
      </c>
      <c r="C154" s="163">
        <v>4906</v>
      </c>
      <c r="D154" s="163">
        <v>94</v>
      </c>
      <c r="E154" s="163">
        <v>4818</v>
      </c>
      <c r="F154" s="163">
        <v>5250</v>
      </c>
      <c r="G154" s="163">
        <v>6127</v>
      </c>
      <c r="H154" s="163">
        <v>4750</v>
      </c>
      <c r="I154" s="178">
        <f t="shared" ref="I154:I161" si="68">IFERROR(H154/G154-1,"-")</f>
        <v>-0.22474294108046355</v>
      </c>
      <c r="J154" s="162">
        <f t="shared" si="67"/>
        <v>-1377</v>
      </c>
      <c r="K154" s="164">
        <f t="shared" si="66"/>
        <v>4.5901525283526473E-3</v>
      </c>
    </row>
    <row r="155" spans="2:11" x14ac:dyDescent="0.25">
      <c r="B155" s="162" t="s">
        <v>113</v>
      </c>
      <c r="C155" s="163">
        <v>3835</v>
      </c>
      <c r="D155" s="163">
        <v>591</v>
      </c>
      <c r="E155" s="163">
        <v>3020</v>
      </c>
      <c r="F155" s="163">
        <v>3326</v>
      </c>
      <c r="G155" s="163">
        <v>3636</v>
      </c>
      <c r="H155" s="163">
        <v>3450</v>
      </c>
      <c r="I155" s="178">
        <f t="shared" si="68"/>
        <v>-5.1155115511551164E-2</v>
      </c>
      <c r="J155" s="162">
        <f t="shared" si="67"/>
        <v>-186</v>
      </c>
      <c r="K155" s="164">
        <f t="shared" si="66"/>
        <v>3.3339002574350809E-3</v>
      </c>
    </row>
    <row r="156" spans="2:11" x14ac:dyDescent="0.25">
      <c r="B156" s="162" t="s">
        <v>116</v>
      </c>
      <c r="C156" s="163">
        <v>1701</v>
      </c>
      <c r="D156" s="163">
        <v>689</v>
      </c>
      <c r="E156" s="163">
        <v>1507</v>
      </c>
      <c r="F156" s="163">
        <v>2122</v>
      </c>
      <c r="G156" s="163">
        <v>2733</v>
      </c>
      <c r="H156" s="163">
        <v>4068</v>
      </c>
      <c r="I156" s="178">
        <f t="shared" si="68"/>
        <v>0.48847420417124043</v>
      </c>
      <c r="J156" s="162">
        <f t="shared" si="67"/>
        <v>1335</v>
      </c>
      <c r="K156" s="164">
        <f t="shared" si="66"/>
        <v>3.9311032600712779E-3</v>
      </c>
    </row>
    <row r="157" spans="2:11" x14ac:dyDescent="0.25">
      <c r="B157" s="162" t="s">
        <v>123</v>
      </c>
      <c r="C157" s="163">
        <v>495</v>
      </c>
      <c r="D157" s="163">
        <v>89</v>
      </c>
      <c r="E157" s="163">
        <v>444</v>
      </c>
      <c r="F157" s="163">
        <v>541</v>
      </c>
      <c r="G157" s="163">
        <v>749</v>
      </c>
      <c r="H157" s="163">
        <v>818</v>
      </c>
      <c r="I157" s="178">
        <f t="shared" si="68"/>
        <v>9.2122830440587444E-2</v>
      </c>
      <c r="J157" s="162">
        <f t="shared" si="67"/>
        <v>69</v>
      </c>
      <c r="K157" s="164">
        <f t="shared" si="66"/>
        <v>7.9047258277736116E-4</v>
      </c>
    </row>
    <row r="158" spans="2:11" x14ac:dyDescent="0.25">
      <c r="B158" s="162" t="s">
        <v>119</v>
      </c>
      <c r="C158" s="163">
        <v>507</v>
      </c>
      <c r="D158" s="163">
        <v>100</v>
      </c>
      <c r="E158" s="163">
        <v>575</v>
      </c>
      <c r="F158" s="163">
        <v>734</v>
      </c>
      <c r="G158" s="163">
        <v>841</v>
      </c>
      <c r="H158" s="163">
        <v>815</v>
      </c>
      <c r="I158" s="178">
        <f t="shared" si="68"/>
        <v>-3.0915576694411362E-2</v>
      </c>
      <c r="J158" s="162">
        <f t="shared" si="67"/>
        <v>-26</v>
      </c>
      <c r="K158" s="164">
        <f t="shared" si="66"/>
        <v>7.8757353907524372E-4</v>
      </c>
    </row>
    <row r="159" spans="2:11" x14ac:dyDescent="0.25">
      <c r="B159" s="162" t="s">
        <v>128</v>
      </c>
      <c r="C159" s="163">
        <v>209</v>
      </c>
      <c r="D159" s="163">
        <v>16</v>
      </c>
      <c r="E159" s="163">
        <v>204</v>
      </c>
      <c r="F159" s="163">
        <v>209</v>
      </c>
      <c r="G159" s="163">
        <v>237</v>
      </c>
      <c r="H159" s="163">
        <v>166</v>
      </c>
      <c r="I159" s="178">
        <f t="shared" si="68"/>
        <v>-0.29957805907172996</v>
      </c>
      <c r="J159" s="162">
        <f t="shared" si="67"/>
        <v>-71</v>
      </c>
      <c r="K159" s="164">
        <f t="shared" si="66"/>
        <v>1.6041375151716622E-4</v>
      </c>
    </row>
    <row r="160" spans="2:11" x14ac:dyDescent="0.25">
      <c r="B160" s="162" t="s">
        <v>131</v>
      </c>
      <c r="C160" s="163">
        <v>277</v>
      </c>
      <c r="D160" s="163">
        <v>26</v>
      </c>
      <c r="E160" s="163">
        <v>324</v>
      </c>
      <c r="F160" s="163">
        <v>443</v>
      </c>
      <c r="G160" s="163">
        <v>358</v>
      </c>
      <c r="H160" s="163">
        <v>226</v>
      </c>
      <c r="I160" s="178">
        <f t="shared" si="68"/>
        <v>-0.36871508379888274</v>
      </c>
      <c r="J160" s="162">
        <f t="shared" si="67"/>
        <v>-132</v>
      </c>
      <c r="K160" s="164">
        <f t="shared" si="66"/>
        <v>2.1839462555951544E-4</v>
      </c>
    </row>
    <row r="161" spans="2:11" x14ac:dyDescent="0.25">
      <c r="B161" s="167" t="s">
        <v>145</v>
      </c>
      <c r="C161" s="168">
        <f t="shared" ref="C161" si="69">C153-SUM(C154:C160)</f>
        <v>2606</v>
      </c>
      <c r="D161" s="168">
        <f t="shared" ref="D161:H161" si="70">D153-SUM(D154:D160)</f>
        <v>1105</v>
      </c>
      <c r="E161" s="168">
        <f t="shared" si="70"/>
        <v>2781</v>
      </c>
      <c r="F161" s="168">
        <f t="shared" si="70"/>
        <v>3268</v>
      </c>
      <c r="G161" s="168">
        <f t="shared" si="70"/>
        <v>4621</v>
      </c>
      <c r="H161" s="168">
        <f t="shared" si="70"/>
        <v>4930</v>
      </c>
      <c r="I161" s="179">
        <f t="shared" si="68"/>
        <v>6.6868643150833185E-2</v>
      </c>
      <c r="J161" s="167">
        <f>H161-G161</f>
        <v>309</v>
      </c>
      <c r="K161" s="169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1A40A-32BB-48B0-AC39-E7A90692966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222725</v>
      </c>
      <c r="D9" s="175">
        <f t="shared" si="0"/>
        <v>41463</v>
      </c>
      <c r="E9" s="175">
        <f t="shared" si="0"/>
        <v>209680</v>
      </c>
      <c r="F9" s="175">
        <f t="shared" si="0"/>
        <v>261630</v>
      </c>
      <c r="G9" s="175">
        <f t="shared" si="0"/>
        <v>291629</v>
      </c>
      <c r="H9" s="175">
        <f t="shared" si="0"/>
        <v>290170</v>
      </c>
      <c r="I9" s="176">
        <f>IFERROR(H9/G9-1,"-")</f>
        <v>-5.002931807193356E-3</v>
      </c>
      <c r="J9" s="175">
        <f t="shared" ref="J9:J21" si="1">H9-G9</f>
        <v>-1459</v>
      </c>
      <c r="K9" s="176">
        <f t="shared" ref="K9:K21" si="2">H9/H$9</f>
        <v>1</v>
      </c>
      <c r="N9" s="155" t="s">
        <v>68</v>
      </c>
      <c r="O9" s="175">
        <f t="shared" ref="O9:T9" si="3">O10+O13</f>
        <v>64346</v>
      </c>
      <c r="P9" s="175">
        <f t="shared" si="3"/>
        <v>12024</v>
      </c>
      <c r="Q9" s="175">
        <f t="shared" si="3"/>
        <v>47910</v>
      </c>
      <c r="R9" s="175">
        <f t="shared" si="3"/>
        <v>79513</v>
      </c>
      <c r="S9" s="175">
        <f t="shared" si="3"/>
        <v>92328</v>
      </c>
      <c r="T9" s="175">
        <f t="shared" si="3"/>
        <v>89862</v>
      </c>
      <c r="U9" s="176">
        <f>IFERROR(T9/S9-1,"-")</f>
        <v>-2.6709123992721628E-2</v>
      </c>
      <c r="V9" s="175">
        <f>T9-S9</f>
        <v>-2466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17411</v>
      </c>
      <c r="D10" s="159">
        <v>14582</v>
      </c>
      <c r="E10" s="159">
        <v>16959</v>
      </c>
      <c r="F10" s="159">
        <v>18520</v>
      </c>
      <c r="G10" s="159">
        <v>22342</v>
      </c>
      <c r="H10" s="159">
        <v>20170</v>
      </c>
      <c r="I10" s="177">
        <f>IFERROR(H10/G10-1,"-")</f>
        <v>-9.7216005729120036E-2</v>
      </c>
      <c r="J10" s="158">
        <f t="shared" si="1"/>
        <v>-2172</v>
      </c>
      <c r="K10" s="160">
        <f t="shared" si="2"/>
        <v>6.9510976324223733E-2</v>
      </c>
      <c r="N10" s="158" t="s">
        <v>97</v>
      </c>
      <c r="O10" s="159">
        <v>3630</v>
      </c>
      <c r="P10" s="159">
        <v>5396</v>
      </c>
      <c r="Q10" s="159">
        <v>2999</v>
      </c>
      <c r="R10" s="159">
        <v>4437</v>
      </c>
      <c r="S10" s="159">
        <v>6288</v>
      </c>
      <c r="T10" s="159">
        <v>4360</v>
      </c>
      <c r="U10" s="177">
        <f>IFERROR(T10/S10-1,"-")</f>
        <v>-0.30661577608142498</v>
      </c>
      <c r="V10" s="158">
        <f t="shared" ref="V10:V20" si="5">T10-S10</f>
        <v>-1928</v>
      </c>
      <c r="W10" s="160">
        <f t="shared" si="4"/>
        <v>4.8518839999109747E-2</v>
      </c>
    </row>
    <row r="11" spans="1:23" x14ac:dyDescent="0.25">
      <c r="A11" s="161" t="s">
        <v>100</v>
      </c>
      <c r="B11" s="162" t="s">
        <v>103</v>
      </c>
      <c r="C11" s="163">
        <v>10079</v>
      </c>
      <c r="D11" s="163">
        <v>12263</v>
      </c>
      <c r="E11" s="163">
        <v>9358</v>
      </c>
      <c r="F11" s="163">
        <v>9000</v>
      </c>
      <c r="G11" s="163">
        <v>10660</v>
      </c>
      <c r="H11" s="163">
        <v>7071</v>
      </c>
      <c r="I11" s="178">
        <f>IFERROR(H11/G11-1,"-")</f>
        <v>-0.33667917448405249</v>
      </c>
      <c r="J11" s="162">
        <f t="shared" si="1"/>
        <v>-3589</v>
      </c>
      <c r="K11" s="164">
        <f t="shared" si="2"/>
        <v>2.4368473653375609E-2</v>
      </c>
      <c r="N11" s="162" t="s">
        <v>103</v>
      </c>
      <c r="O11" s="163">
        <v>2906</v>
      </c>
      <c r="P11" s="163">
        <v>4635</v>
      </c>
      <c r="Q11" s="163">
        <v>1968</v>
      </c>
      <c r="R11" s="163">
        <v>2588</v>
      </c>
      <c r="S11" s="163">
        <v>3288</v>
      </c>
      <c r="T11" s="163">
        <v>1569</v>
      </c>
      <c r="U11" s="178">
        <f>IFERROR(T11/S11-1,"-")</f>
        <v>-0.5228102189781022</v>
      </c>
      <c r="V11" s="162">
        <f t="shared" si="5"/>
        <v>-1719</v>
      </c>
      <c r="W11" s="164">
        <f>T11/T$9</f>
        <v>1.7460105495092474E-2</v>
      </c>
    </row>
    <row r="12" spans="1:23" x14ac:dyDescent="0.25">
      <c r="A12" s="1"/>
      <c r="B12" s="162" t="s">
        <v>100</v>
      </c>
      <c r="C12" s="163">
        <v>7332</v>
      </c>
      <c r="D12" s="163">
        <v>2319</v>
      </c>
      <c r="E12" s="163">
        <v>7601</v>
      </c>
      <c r="F12" s="163">
        <v>9520</v>
      </c>
      <c r="G12" s="163">
        <v>11682</v>
      </c>
      <c r="H12" s="163">
        <v>13099</v>
      </c>
      <c r="I12" s="178">
        <f>IFERROR(H12/G12-1,"-")</f>
        <v>0.12129772299263819</v>
      </c>
      <c r="J12" s="162">
        <f t="shared" si="1"/>
        <v>1417</v>
      </c>
      <c r="K12" s="164">
        <f t="shared" si="2"/>
        <v>4.5142502670848121E-2</v>
      </c>
      <c r="N12" s="162" t="s">
        <v>100</v>
      </c>
      <c r="O12" s="163">
        <v>724</v>
      </c>
      <c r="P12" s="163">
        <v>761</v>
      </c>
      <c r="Q12" s="163">
        <v>1031</v>
      </c>
      <c r="R12" s="163">
        <v>1849</v>
      </c>
      <c r="S12" s="163">
        <v>3000</v>
      </c>
      <c r="T12" s="163">
        <v>2791</v>
      </c>
      <c r="U12" s="178">
        <f>IFERROR(T12/S12-1,"-")</f>
        <v>-6.9666666666666655E-2</v>
      </c>
      <c r="V12" s="162">
        <f t="shared" si="5"/>
        <v>-209</v>
      </c>
      <c r="W12" s="164">
        <f t="shared" si="4"/>
        <v>3.105873450401727E-2</v>
      </c>
    </row>
    <row r="13" spans="1:23" s="56" customFormat="1" x14ac:dyDescent="0.25">
      <c r="B13" s="158" t="s">
        <v>107</v>
      </c>
      <c r="C13" s="159">
        <v>205314</v>
      </c>
      <c r="D13" s="159">
        <v>26881</v>
      </c>
      <c r="E13" s="159">
        <v>192721</v>
      </c>
      <c r="F13" s="159">
        <v>243110</v>
      </c>
      <c r="G13" s="159">
        <v>269287</v>
      </c>
      <c r="H13" s="159">
        <v>270000</v>
      </c>
      <c r="I13" s="177">
        <f>IFERROR(H13/G13-1,"-")</f>
        <v>2.6477327163956232E-3</v>
      </c>
      <c r="J13" s="158">
        <f t="shared" si="1"/>
        <v>713</v>
      </c>
      <c r="K13" s="160">
        <f t="shared" si="2"/>
        <v>0.93048902367577624</v>
      </c>
      <c r="N13" s="158" t="s">
        <v>107</v>
      </c>
      <c r="O13" s="159">
        <v>60716</v>
      </c>
      <c r="P13" s="159">
        <v>6628</v>
      </c>
      <c r="Q13" s="159">
        <v>44911</v>
      </c>
      <c r="R13" s="159">
        <v>75076</v>
      </c>
      <c r="S13" s="159">
        <v>86040</v>
      </c>
      <c r="T13" s="159">
        <v>85502</v>
      </c>
      <c r="U13" s="177">
        <f>IFERROR(T13/S13-1,"-")</f>
        <v>-6.2529056252905724E-3</v>
      </c>
      <c r="V13" s="158">
        <f t="shared" si="5"/>
        <v>-538</v>
      </c>
      <c r="W13" s="160">
        <f t="shared" si="4"/>
        <v>0.95148116000089022</v>
      </c>
    </row>
    <row r="14" spans="1:23" s="56" customFormat="1" x14ac:dyDescent="0.25">
      <c r="B14" s="162" t="s">
        <v>110</v>
      </c>
      <c r="C14" s="163">
        <v>88139</v>
      </c>
      <c r="D14" s="163">
        <v>1611</v>
      </c>
      <c r="E14" s="163">
        <v>72709</v>
      </c>
      <c r="F14" s="163">
        <v>105939</v>
      </c>
      <c r="G14" s="163">
        <v>118573</v>
      </c>
      <c r="H14" s="163">
        <v>122181</v>
      </c>
      <c r="I14" s="178">
        <f t="shared" ref="I14:I21" si="6">IFERROR(H14/G14-1,"-")</f>
        <v>3.0428512393209317E-2</v>
      </c>
      <c r="J14" s="162">
        <f t="shared" si="1"/>
        <v>3608</v>
      </c>
      <c r="K14" s="164">
        <f t="shared" si="2"/>
        <v>0.42106696074714822</v>
      </c>
      <c r="N14" s="162" t="s">
        <v>110</v>
      </c>
      <c r="O14" s="163">
        <v>32787</v>
      </c>
      <c r="P14" s="163">
        <v>640</v>
      </c>
      <c r="Q14" s="163">
        <v>19630</v>
      </c>
      <c r="R14" s="163">
        <v>37799</v>
      </c>
      <c r="S14" s="163">
        <v>43491</v>
      </c>
      <c r="T14" s="163">
        <v>46742</v>
      </c>
      <c r="U14" s="178">
        <f t="shared" ref="U14:U21" si="7">IFERROR(T14/S14-1,"-")</f>
        <v>7.4751097928307031E-2</v>
      </c>
      <c r="V14" s="162">
        <f t="shared" si="5"/>
        <v>3251</v>
      </c>
      <c r="W14" s="164">
        <f t="shared" si="4"/>
        <v>0.52015312367852928</v>
      </c>
    </row>
    <row r="15" spans="1:23" x14ac:dyDescent="0.25">
      <c r="A15" s="1"/>
      <c r="B15" s="162" t="s">
        <v>113</v>
      </c>
      <c r="C15" s="163">
        <v>14632</v>
      </c>
      <c r="D15" s="163">
        <v>2736</v>
      </c>
      <c r="E15" s="163">
        <v>12098</v>
      </c>
      <c r="F15" s="163">
        <v>14376</v>
      </c>
      <c r="G15" s="163">
        <v>16990</v>
      </c>
      <c r="H15" s="163">
        <v>16809</v>
      </c>
      <c r="I15" s="178">
        <f t="shared" si="6"/>
        <v>-1.0653325485579734E-2</v>
      </c>
      <c r="J15" s="162">
        <f t="shared" si="1"/>
        <v>-181</v>
      </c>
      <c r="K15" s="164">
        <f t="shared" si="2"/>
        <v>5.7928111107281938E-2</v>
      </c>
      <c r="N15" s="162" t="s">
        <v>113</v>
      </c>
      <c r="O15" s="163">
        <v>5288</v>
      </c>
      <c r="P15" s="163">
        <v>713</v>
      </c>
      <c r="Q15" s="163">
        <v>2913</v>
      </c>
      <c r="R15" s="163">
        <v>3621</v>
      </c>
      <c r="S15" s="163">
        <v>4773</v>
      </c>
      <c r="T15" s="163">
        <v>4254</v>
      </c>
      <c r="U15" s="178">
        <f t="shared" si="7"/>
        <v>-0.1087366436203645</v>
      </c>
      <c r="V15" s="162">
        <f t="shared" si="5"/>
        <v>-519</v>
      </c>
      <c r="W15" s="164">
        <f t="shared" si="4"/>
        <v>4.7339253522067172E-2</v>
      </c>
    </row>
    <row r="16" spans="1:23" x14ac:dyDescent="0.25">
      <c r="A16" s="1"/>
      <c r="B16" s="162" t="s">
        <v>116</v>
      </c>
      <c r="C16" s="163">
        <v>5438</v>
      </c>
      <c r="D16" s="163">
        <v>4253</v>
      </c>
      <c r="E16" s="163">
        <v>7924</v>
      </c>
      <c r="F16" s="163">
        <v>9292</v>
      </c>
      <c r="G16" s="163">
        <v>11655</v>
      </c>
      <c r="H16" s="163">
        <v>9515</v>
      </c>
      <c r="I16" s="178">
        <f t="shared" si="6"/>
        <v>-0.18361218361218357</v>
      </c>
      <c r="J16" s="162">
        <f t="shared" si="1"/>
        <v>-2140</v>
      </c>
      <c r="K16" s="164">
        <f t="shared" si="2"/>
        <v>3.2791122445463006E-2</v>
      </c>
      <c r="N16" s="162" t="s">
        <v>116</v>
      </c>
      <c r="O16" s="163">
        <v>1832</v>
      </c>
      <c r="P16" s="163">
        <v>1092</v>
      </c>
      <c r="Q16" s="163">
        <v>2686</v>
      </c>
      <c r="R16" s="163">
        <v>4409</v>
      </c>
      <c r="S16" s="163">
        <v>6938</v>
      </c>
      <c r="T16" s="163">
        <v>3369</v>
      </c>
      <c r="U16" s="178">
        <f t="shared" si="7"/>
        <v>-0.51441337561256839</v>
      </c>
      <c r="V16" s="162">
        <f t="shared" si="5"/>
        <v>-3569</v>
      </c>
      <c r="W16" s="164">
        <f t="shared" si="4"/>
        <v>3.7490819256192832E-2</v>
      </c>
    </row>
    <row r="17" spans="1:23" x14ac:dyDescent="0.25">
      <c r="A17" s="1"/>
      <c r="B17" s="162" t="s">
        <v>123</v>
      </c>
      <c r="C17" s="163">
        <v>8166</v>
      </c>
      <c r="D17" s="163">
        <v>647</v>
      </c>
      <c r="E17" s="163">
        <v>11616</v>
      </c>
      <c r="F17" s="163">
        <v>9885</v>
      </c>
      <c r="G17" s="163">
        <v>10460</v>
      </c>
      <c r="H17" s="163">
        <v>10898</v>
      </c>
      <c r="I17" s="178">
        <f t="shared" si="6"/>
        <v>4.1873804971319206E-2</v>
      </c>
      <c r="J17" s="162">
        <f t="shared" si="1"/>
        <v>438</v>
      </c>
      <c r="K17" s="164">
        <f t="shared" si="2"/>
        <v>3.7557294000068922E-2</v>
      </c>
      <c r="N17" s="162" t="s">
        <v>123</v>
      </c>
      <c r="O17" s="163">
        <v>2275</v>
      </c>
      <c r="P17" s="163">
        <v>181</v>
      </c>
      <c r="Q17" s="163">
        <v>2545</v>
      </c>
      <c r="R17" s="163">
        <v>3073</v>
      </c>
      <c r="S17" s="163">
        <v>2883</v>
      </c>
      <c r="T17" s="163">
        <v>2853</v>
      </c>
      <c r="U17" s="178">
        <f t="shared" si="7"/>
        <v>-1.0405827263267442E-2</v>
      </c>
      <c r="V17" s="162">
        <f t="shared" si="5"/>
        <v>-30</v>
      </c>
      <c r="W17" s="164">
        <f t="shared" si="4"/>
        <v>3.1748681311344062E-2</v>
      </c>
    </row>
    <row r="18" spans="1:23" x14ac:dyDescent="0.25">
      <c r="A18" s="1"/>
      <c r="B18" s="162" t="s">
        <v>119</v>
      </c>
      <c r="C18" s="163">
        <v>3282</v>
      </c>
      <c r="D18" s="163">
        <v>645</v>
      </c>
      <c r="E18" s="163">
        <v>3759</v>
      </c>
      <c r="F18" s="163">
        <v>4029</v>
      </c>
      <c r="G18" s="163">
        <v>5132</v>
      </c>
      <c r="H18" s="163">
        <v>4222</v>
      </c>
      <c r="I18" s="178">
        <f t="shared" si="6"/>
        <v>-0.1773187840997662</v>
      </c>
      <c r="J18" s="162">
        <f t="shared" si="1"/>
        <v>-910</v>
      </c>
      <c r="K18" s="164">
        <f t="shared" si="2"/>
        <v>1.4550091325774546E-2</v>
      </c>
      <c r="N18" s="162" t="s">
        <v>119</v>
      </c>
      <c r="O18" s="163">
        <v>1200</v>
      </c>
      <c r="P18" s="163">
        <v>289</v>
      </c>
      <c r="Q18" s="163">
        <v>1235</v>
      </c>
      <c r="R18" s="163">
        <v>1436</v>
      </c>
      <c r="S18" s="163">
        <v>1653</v>
      </c>
      <c r="T18" s="163">
        <v>1390</v>
      </c>
      <c r="U18" s="178">
        <f t="shared" si="7"/>
        <v>-0.1591046581972172</v>
      </c>
      <c r="V18" s="162">
        <f t="shared" si="5"/>
        <v>-263</v>
      </c>
      <c r="W18" s="164">
        <f t="shared" si="4"/>
        <v>1.5468162293294162E-2</v>
      </c>
    </row>
    <row r="19" spans="1:23" x14ac:dyDescent="0.25">
      <c r="A19" s="161" t="s">
        <v>144</v>
      </c>
      <c r="B19" s="162" t="s">
        <v>128</v>
      </c>
      <c r="C19" s="163">
        <v>10352</v>
      </c>
      <c r="D19" s="163">
        <v>131</v>
      </c>
      <c r="E19" s="163">
        <v>9294</v>
      </c>
      <c r="F19" s="163">
        <v>11342</v>
      </c>
      <c r="G19" s="163">
        <v>10732</v>
      </c>
      <c r="H19" s="163">
        <v>10104</v>
      </c>
      <c r="I19" s="178">
        <f t="shared" si="6"/>
        <v>-5.8516585911293273E-2</v>
      </c>
      <c r="J19" s="162">
        <f t="shared" si="1"/>
        <v>-628</v>
      </c>
      <c r="K19" s="164">
        <f t="shared" si="2"/>
        <v>3.4820967019333494E-2</v>
      </c>
      <c r="N19" s="162" t="s">
        <v>128</v>
      </c>
      <c r="O19" s="163">
        <v>1994</v>
      </c>
      <c r="P19" s="163">
        <v>19</v>
      </c>
      <c r="Q19" s="163">
        <v>1024</v>
      </c>
      <c r="R19" s="163">
        <v>2034</v>
      </c>
      <c r="S19" s="163">
        <v>1563</v>
      </c>
      <c r="T19" s="163">
        <v>1842</v>
      </c>
      <c r="U19" s="178">
        <f t="shared" si="7"/>
        <v>0.17850287907869489</v>
      </c>
      <c r="V19" s="162">
        <f t="shared" si="5"/>
        <v>279</v>
      </c>
      <c r="W19" s="164">
        <f t="shared" si="4"/>
        <v>2.0498097082192697E-2</v>
      </c>
    </row>
    <row r="20" spans="1:23" x14ac:dyDescent="0.25">
      <c r="A20" s="166" t="s">
        <v>145</v>
      </c>
      <c r="B20" s="162" t="s">
        <v>131</v>
      </c>
      <c r="C20" s="163">
        <v>16006</v>
      </c>
      <c r="D20" s="163">
        <v>1034</v>
      </c>
      <c r="E20" s="163">
        <v>8605</v>
      </c>
      <c r="F20" s="163">
        <v>11634</v>
      </c>
      <c r="G20" s="163">
        <v>14649</v>
      </c>
      <c r="H20" s="163">
        <v>10247</v>
      </c>
      <c r="I20" s="178">
        <f t="shared" si="6"/>
        <v>-0.30049832753088945</v>
      </c>
      <c r="J20" s="162">
        <f t="shared" si="1"/>
        <v>-4402</v>
      </c>
      <c r="K20" s="164">
        <f t="shared" si="2"/>
        <v>3.531378157631733E-2</v>
      </c>
      <c r="N20" s="162" t="s">
        <v>131</v>
      </c>
      <c r="O20" s="163">
        <v>1701</v>
      </c>
      <c r="P20" s="163">
        <v>78</v>
      </c>
      <c r="Q20" s="163">
        <v>664</v>
      </c>
      <c r="R20" s="163">
        <v>1697</v>
      </c>
      <c r="S20" s="163">
        <v>1978</v>
      </c>
      <c r="T20" s="163">
        <v>1031</v>
      </c>
      <c r="U20" s="178">
        <f t="shared" si="7"/>
        <v>-0.47876643073811931</v>
      </c>
      <c r="V20" s="162">
        <f t="shared" si="5"/>
        <v>-947</v>
      </c>
      <c r="W20" s="164">
        <f t="shared" si="4"/>
        <v>1.1473147715385814E-2</v>
      </c>
    </row>
    <row r="21" spans="1:23" x14ac:dyDescent="0.25">
      <c r="B21" s="167" t="s">
        <v>145</v>
      </c>
      <c r="C21" s="168">
        <f t="shared" ref="C21" si="8">C13-SUM(C14:C20)</f>
        <v>59299</v>
      </c>
      <c r="D21" s="168">
        <f t="shared" ref="D21:H21" si="9">D13-SUM(D14:D20)</f>
        <v>15824</v>
      </c>
      <c r="E21" s="168">
        <f t="shared" si="9"/>
        <v>66716</v>
      </c>
      <c r="F21" s="168">
        <f t="shared" si="9"/>
        <v>76613</v>
      </c>
      <c r="G21" s="168">
        <f t="shared" si="9"/>
        <v>81096</v>
      </c>
      <c r="H21" s="168">
        <f t="shared" si="9"/>
        <v>86024</v>
      </c>
      <c r="I21" s="179">
        <f t="shared" si="6"/>
        <v>6.0767485449344072E-2</v>
      </c>
      <c r="J21" s="167">
        <f t="shared" si="1"/>
        <v>4928</v>
      </c>
      <c r="K21" s="169">
        <f t="shared" si="2"/>
        <v>0.2964606954543888</v>
      </c>
      <c r="N21" s="167" t="s">
        <v>145</v>
      </c>
      <c r="O21" s="168">
        <f t="shared" ref="O21:T21" si="10">O13-SUM(O14:O20)</f>
        <v>13639</v>
      </c>
      <c r="P21" s="168">
        <f t="shared" si="10"/>
        <v>3616</v>
      </c>
      <c r="Q21" s="168">
        <f t="shared" si="10"/>
        <v>14214</v>
      </c>
      <c r="R21" s="168">
        <f t="shared" si="10"/>
        <v>21007</v>
      </c>
      <c r="S21" s="168">
        <f t="shared" si="10"/>
        <v>22761</v>
      </c>
      <c r="T21" s="168">
        <f t="shared" si="10"/>
        <v>24021</v>
      </c>
      <c r="U21" s="179">
        <f t="shared" si="7"/>
        <v>5.5357848952154898E-2</v>
      </c>
      <c r="V21" s="167">
        <f>T21-S21</f>
        <v>1260</v>
      </c>
      <c r="W21" s="169">
        <f t="shared" si="4"/>
        <v>0.2673098751418842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64346</v>
      </c>
      <c r="D23" s="175">
        <f t="shared" si="11"/>
        <v>12024</v>
      </c>
      <c r="E23" s="175">
        <f t="shared" si="11"/>
        <v>47910</v>
      </c>
      <c r="F23" s="175">
        <f t="shared" si="11"/>
        <v>79513</v>
      </c>
      <c r="G23" s="175">
        <f t="shared" si="11"/>
        <v>92328</v>
      </c>
      <c r="H23" s="175">
        <f t="shared" si="11"/>
        <v>89862</v>
      </c>
      <c r="I23" s="176">
        <f>IFERROR(H23/G23-1,"-")</f>
        <v>-2.6709123992721628E-2</v>
      </c>
      <c r="J23" s="175">
        <f>H23-G23</f>
        <v>-2466</v>
      </c>
      <c r="K23" s="176">
        <f t="shared" ref="K23:K35" si="12">H23/H$9</f>
        <v>0.30968742461315779</v>
      </c>
    </row>
    <row r="24" spans="1:23" x14ac:dyDescent="0.25">
      <c r="B24" s="158" t="s">
        <v>97</v>
      </c>
      <c r="C24" s="159">
        <v>3630</v>
      </c>
      <c r="D24" s="159">
        <v>5396</v>
      </c>
      <c r="E24" s="159">
        <v>2999</v>
      </c>
      <c r="F24" s="159">
        <v>4437</v>
      </c>
      <c r="G24" s="159">
        <v>6288</v>
      </c>
      <c r="H24" s="159">
        <v>4360</v>
      </c>
      <c r="I24" s="177">
        <f>IFERROR(H24/G24-1,"-")</f>
        <v>-0.30661577608142498</v>
      </c>
      <c r="J24" s="158">
        <f t="shared" ref="J24:J34" si="13">H24-G24</f>
        <v>-1928</v>
      </c>
      <c r="K24" s="160">
        <f t="shared" si="12"/>
        <v>1.5025674604542166E-2</v>
      </c>
    </row>
    <row r="25" spans="1:23" x14ac:dyDescent="0.25">
      <c r="B25" s="162" t="s">
        <v>103</v>
      </c>
      <c r="C25" s="163">
        <v>2906</v>
      </c>
      <c r="D25" s="163">
        <v>4635</v>
      </c>
      <c r="E25" s="163">
        <v>1968</v>
      </c>
      <c r="F25" s="163">
        <v>2588</v>
      </c>
      <c r="G25" s="163">
        <v>3288</v>
      </c>
      <c r="H25" s="163">
        <v>1569</v>
      </c>
      <c r="I25" s="178">
        <f>IFERROR(H25/G25-1,"-")</f>
        <v>-0.5228102189781022</v>
      </c>
      <c r="J25" s="162">
        <f t="shared" si="13"/>
        <v>-1719</v>
      </c>
      <c r="K25" s="164">
        <f t="shared" si="12"/>
        <v>5.4071751042492336E-3</v>
      </c>
    </row>
    <row r="26" spans="1:23" x14ac:dyDescent="0.25">
      <c r="B26" s="162" t="s">
        <v>100</v>
      </c>
      <c r="C26" s="163">
        <v>724</v>
      </c>
      <c r="D26" s="163">
        <v>761</v>
      </c>
      <c r="E26" s="163">
        <v>1031</v>
      </c>
      <c r="F26" s="163">
        <v>1849</v>
      </c>
      <c r="G26" s="163">
        <v>3000</v>
      </c>
      <c r="H26" s="163">
        <v>2791</v>
      </c>
      <c r="I26" s="178">
        <f>IFERROR(H26/G26-1,"-")</f>
        <v>-6.9666666666666655E-2</v>
      </c>
      <c r="J26" s="162">
        <f t="shared" si="13"/>
        <v>-209</v>
      </c>
      <c r="K26" s="164">
        <f t="shared" si="12"/>
        <v>9.6184995002929312E-3</v>
      </c>
    </row>
    <row r="27" spans="1:23" x14ac:dyDescent="0.25">
      <c r="B27" s="158" t="s">
        <v>107</v>
      </c>
      <c r="C27" s="159">
        <v>60716</v>
      </c>
      <c r="D27" s="159">
        <v>6628</v>
      </c>
      <c r="E27" s="159">
        <v>44911</v>
      </c>
      <c r="F27" s="159">
        <v>75076</v>
      </c>
      <c r="G27" s="159">
        <v>86040</v>
      </c>
      <c r="H27" s="159">
        <v>85502</v>
      </c>
      <c r="I27" s="177">
        <f>IFERROR(H27/G27-1,"-")</f>
        <v>-6.2529056252905724E-3</v>
      </c>
      <c r="J27" s="158">
        <f t="shared" si="13"/>
        <v>-538</v>
      </c>
      <c r="K27" s="160">
        <f t="shared" si="12"/>
        <v>0.29466175000861566</v>
      </c>
    </row>
    <row r="28" spans="1:23" x14ac:dyDescent="0.25">
      <c r="B28" s="162" t="s">
        <v>110</v>
      </c>
      <c r="C28" s="163">
        <v>32787</v>
      </c>
      <c r="D28" s="163">
        <v>640</v>
      </c>
      <c r="E28" s="163">
        <v>19630</v>
      </c>
      <c r="F28" s="163">
        <v>37799</v>
      </c>
      <c r="G28" s="163">
        <v>43491</v>
      </c>
      <c r="H28" s="163">
        <v>46742</v>
      </c>
      <c r="I28" s="178">
        <f t="shared" ref="I28:I35" si="14">IFERROR(H28/G28-1,"-")</f>
        <v>7.4751097928307031E-2</v>
      </c>
      <c r="J28" s="162">
        <f t="shared" si="13"/>
        <v>3251</v>
      </c>
      <c r="K28" s="164">
        <f t="shared" si="12"/>
        <v>0.16108488127649309</v>
      </c>
    </row>
    <row r="29" spans="1:23" x14ac:dyDescent="0.25">
      <c r="B29" s="162" t="s">
        <v>113</v>
      </c>
      <c r="C29" s="163">
        <v>5288</v>
      </c>
      <c r="D29" s="163">
        <v>713</v>
      </c>
      <c r="E29" s="163">
        <v>2913</v>
      </c>
      <c r="F29" s="163">
        <v>3621</v>
      </c>
      <c r="G29" s="163">
        <v>4773</v>
      </c>
      <c r="H29" s="163">
        <v>4254</v>
      </c>
      <c r="I29" s="178">
        <f t="shared" si="14"/>
        <v>-0.1087366436203645</v>
      </c>
      <c r="J29" s="162">
        <f t="shared" si="13"/>
        <v>-519</v>
      </c>
      <c r="K29" s="164">
        <f t="shared" si="12"/>
        <v>1.4660371506358341E-2</v>
      </c>
    </row>
    <row r="30" spans="1:23" x14ac:dyDescent="0.25">
      <c r="B30" s="162" t="s">
        <v>116</v>
      </c>
      <c r="C30" s="163">
        <v>1832</v>
      </c>
      <c r="D30" s="163">
        <v>1092</v>
      </c>
      <c r="E30" s="163">
        <v>2686</v>
      </c>
      <c r="F30" s="163">
        <v>4409</v>
      </c>
      <c r="G30" s="163">
        <v>6938</v>
      </c>
      <c r="H30" s="163">
        <v>3369</v>
      </c>
      <c r="I30" s="178">
        <f t="shared" si="14"/>
        <v>-0.51441337561256839</v>
      </c>
      <c r="J30" s="162">
        <f t="shared" si="13"/>
        <v>-3569</v>
      </c>
      <c r="K30" s="164">
        <f t="shared" si="12"/>
        <v>1.1610435262087741E-2</v>
      </c>
    </row>
    <row r="31" spans="1:23" x14ac:dyDescent="0.25">
      <c r="B31" s="162" t="s">
        <v>123</v>
      </c>
      <c r="C31" s="163">
        <v>2275</v>
      </c>
      <c r="D31" s="163">
        <v>181</v>
      </c>
      <c r="E31" s="163">
        <v>2545</v>
      </c>
      <c r="F31" s="163">
        <v>3073</v>
      </c>
      <c r="G31" s="163">
        <v>2883</v>
      </c>
      <c r="H31" s="163">
        <v>2853</v>
      </c>
      <c r="I31" s="178">
        <f t="shared" si="14"/>
        <v>-1.0405827263267442E-2</v>
      </c>
      <c r="J31" s="162">
        <f t="shared" si="13"/>
        <v>-30</v>
      </c>
      <c r="K31" s="164">
        <f t="shared" si="12"/>
        <v>9.8321673501740366E-3</v>
      </c>
    </row>
    <row r="32" spans="1:23" x14ac:dyDescent="0.25">
      <c r="B32" s="162" t="s">
        <v>119</v>
      </c>
      <c r="C32" s="163">
        <v>1200</v>
      </c>
      <c r="D32" s="163">
        <v>289</v>
      </c>
      <c r="E32" s="163">
        <v>1235</v>
      </c>
      <c r="F32" s="163">
        <v>1436</v>
      </c>
      <c r="G32" s="163">
        <v>1653</v>
      </c>
      <c r="H32" s="163">
        <v>1390</v>
      </c>
      <c r="I32" s="178">
        <f t="shared" si="14"/>
        <v>-0.1591046581972172</v>
      </c>
      <c r="J32" s="162">
        <f t="shared" si="13"/>
        <v>-263</v>
      </c>
      <c r="K32" s="164">
        <f t="shared" si="12"/>
        <v>4.7902953441086261E-3</v>
      </c>
    </row>
    <row r="33" spans="2:11" x14ac:dyDescent="0.25">
      <c r="B33" s="162" t="s">
        <v>128</v>
      </c>
      <c r="C33" s="163">
        <v>1994</v>
      </c>
      <c r="D33" s="163">
        <v>19</v>
      </c>
      <c r="E33" s="163">
        <v>1024</v>
      </c>
      <c r="F33" s="163">
        <v>2034</v>
      </c>
      <c r="G33" s="163">
        <v>1563</v>
      </c>
      <c r="H33" s="163">
        <v>1842</v>
      </c>
      <c r="I33" s="178">
        <f t="shared" si="14"/>
        <v>0.17850287907869489</v>
      </c>
      <c r="J33" s="162">
        <f t="shared" si="13"/>
        <v>279</v>
      </c>
      <c r="K33" s="164">
        <f t="shared" si="12"/>
        <v>6.3480028948547399E-3</v>
      </c>
    </row>
    <row r="34" spans="2:11" x14ac:dyDescent="0.25">
      <c r="B34" s="162" t="s">
        <v>131</v>
      </c>
      <c r="C34" s="163">
        <v>1701</v>
      </c>
      <c r="D34" s="163">
        <v>78</v>
      </c>
      <c r="E34" s="163">
        <v>664</v>
      </c>
      <c r="F34" s="163">
        <v>1697</v>
      </c>
      <c r="G34" s="163">
        <v>1978</v>
      </c>
      <c r="H34" s="163">
        <v>1031</v>
      </c>
      <c r="I34" s="178">
        <f t="shared" si="14"/>
        <v>-0.47876643073811931</v>
      </c>
      <c r="J34" s="162">
        <f t="shared" si="13"/>
        <v>-947</v>
      </c>
      <c r="K34" s="164">
        <f t="shared" si="12"/>
        <v>3.5530895681841678E-3</v>
      </c>
    </row>
    <row r="35" spans="2:11" x14ac:dyDescent="0.25">
      <c r="B35" s="167" t="s">
        <v>145</v>
      </c>
      <c r="C35" s="168">
        <f t="shared" ref="C35" si="15">C27-SUM(C28:C34)</f>
        <v>13639</v>
      </c>
      <c r="D35" s="168">
        <f t="shared" ref="D35:H35" si="16">D27-SUM(D28:D34)</f>
        <v>3616</v>
      </c>
      <c r="E35" s="168">
        <f t="shared" si="16"/>
        <v>14214</v>
      </c>
      <c r="F35" s="168">
        <f t="shared" si="16"/>
        <v>21007</v>
      </c>
      <c r="G35" s="168">
        <f t="shared" si="16"/>
        <v>22761</v>
      </c>
      <c r="H35" s="168">
        <f t="shared" si="16"/>
        <v>24021</v>
      </c>
      <c r="I35" s="179">
        <f t="shared" si="14"/>
        <v>5.5357848952154898E-2</v>
      </c>
      <c r="J35" s="167">
        <f>H35-G35</f>
        <v>1260</v>
      </c>
      <c r="K35" s="169">
        <f t="shared" si="12"/>
        <v>8.2782506806354891E-2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102171</v>
      </c>
      <c r="D37" s="175">
        <f t="shared" si="17"/>
        <v>22025</v>
      </c>
      <c r="E37" s="175">
        <f t="shared" si="17"/>
        <v>113768</v>
      </c>
      <c r="F37" s="175">
        <f t="shared" si="17"/>
        <v>125843</v>
      </c>
      <c r="G37" s="175">
        <f t="shared" si="17"/>
        <v>131630</v>
      </c>
      <c r="H37" s="175">
        <f t="shared" si="17"/>
        <v>129931</v>
      </c>
      <c r="I37" s="176">
        <f>IFERROR(H37/G37-1,"-")</f>
        <v>-1.2907391931930356E-2</v>
      </c>
      <c r="J37" s="175">
        <f>H37-G37</f>
        <v>-1699</v>
      </c>
      <c r="K37" s="176">
        <f t="shared" ref="K37:K49" si="18">H37/H$9</f>
        <v>0.44777544198228625</v>
      </c>
    </row>
    <row r="38" spans="2:11" x14ac:dyDescent="0.25">
      <c r="B38" s="158" t="s">
        <v>97</v>
      </c>
      <c r="C38" s="159">
        <v>4287</v>
      </c>
      <c r="D38" s="159">
        <v>6547</v>
      </c>
      <c r="E38" s="159">
        <v>4711</v>
      </c>
      <c r="F38" s="159">
        <v>3970</v>
      </c>
      <c r="G38" s="159">
        <v>5053</v>
      </c>
      <c r="H38" s="159">
        <v>4200</v>
      </c>
      <c r="I38" s="177">
        <f>IFERROR(H38/G38-1,"-")</f>
        <v>-0.16881060755986543</v>
      </c>
      <c r="J38" s="158">
        <f t="shared" ref="J38:J48" si="19">H38-G38</f>
        <v>-853</v>
      </c>
      <c r="K38" s="160">
        <f t="shared" si="18"/>
        <v>1.4474273701623186E-2</v>
      </c>
    </row>
    <row r="39" spans="2:11" x14ac:dyDescent="0.25">
      <c r="B39" s="162" t="s">
        <v>103</v>
      </c>
      <c r="C39" s="163">
        <v>3014</v>
      </c>
      <c r="D39" s="163">
        <v>5942</v>
      </c>
      <c r="E39" s="163">
        <v>3014</v>
      </c>
      <c r="F39" s="163">
        <v>1991</v>
      </c>
      <c r="G39" s="163">
        <v>2661</v>
      </c>
      <c r="H39" s="163">
        <v>1805</v>
      </c>
      <c r="I39" s="178">
        <f>IFERROR(H39/G39-1,"-")</f>
        <v>-0.32168357760240507</v>
      </c>
      <c r="J39" s="162">
        <f t="shared" si="19"/>
        <v>-856</v>
      </c>
      <c r="K39" s="164">
        <f t="shared" si="18"/>
        <v>6.2204914360547269E-3</v>
      </c>
    </row>
    <row r="40" spans="2:11" x14ac:dyDescent="0.25">
      <c r="B40" s="162" t="s">
        <v>100</v>
      </c>
      <c r="C40" s="163">
        <v>1273</v>
      </c>
      <c r="D40" s="163">
        <v>605</v>
      </c>
      <c r="E40" s="163">
        <v>1697</v>
      </c>
      <c r="F40" s="163">
        <v>1979</v>
      </c>
      <c r="G40" s="163">
        <v>2392</v>
      </c>
      <c r="H40" s="163">
        <v>2395</v>
      </c>
      <c r="I40" s="178">
        <f>IFERROR(H40/G40-1,"-")</f>
        <v>1.2541806020067714E-3</v>
      </c>
      <c r="J40" s="162">
        <f t="shared" si="19"/>
        <v>3</v>
      </c>
      <c r="K40" s="164">
        <f t="shared" si="18"/>
        <v>8.253782265568459E-3</v>
      </c>
    </row>
    <row r="41" spans="2:11" x14ac:dyDescent="0.25">
      <c r="B41" s="158" t="s">
        <v>107</v>
      </c>
      <c r="C41" s="159">
        <v>97884</v>
      </c>
      <c r="D41" s="159">
        <v>15478</v>
      </c>
      <c r="E41" s="159">
        <v>109057</v>
      </c>
      <c r="F41" s="159">
        <v>121873</v>
      </c>
      <c r="G41" s="159">
        <v>126577</v>
      </c>
      <c r="H41" s="159">
        <v>125731</v>
      </c>
      <c r="I41" s="177">
        <f>IFERROR(H41/G41-1,"-")</f>
        <v>-6.6836787094022299E-3</v>
      </c>
      <c r="J41" s="158">
        <f t="shared" si="19"/>
        <v>-846</v>
      </c>
      <c r="K41" s="160">
        <f t="shared" si="18"/>
        <v>0.43330116828066306</v>
      </c>
    </row>
    <row r="42" spans="2:11" x14ac:dyDescent="0.25">
      <c r="B42" s="162" t="s">
        <v>110</v>
      </c>
      <c r="C42" s="163">
        <v>40531</v>
      </c>
      <c r="D42" s="163">
        <v>726</v>
      </c>
      <c r="E42" s="163">
        <v>43064</v>
      </c>
      <c r="F42" s="163">
        <v>56793</v>
      </c>
      <c r="G42" s="163">
        <v>57229</v>
      </c>
      <c r="H42" s="163">
        <v>58084</v>
      </c>
      <c r="I42" s="178">
        <f t="shared" ref="I42:I49" si="20">IFERROR(H42/G42-1,"-")</f>
        <v>1.4939977983190245E-2</v>
      </c>
      <c r="J42" s="162">
        <f t="shared" si="19"/>
        <v>855</v>
      </c>
      <c r="K42" s="164">
        <f t="shared" si="18"/>
        <v>0.20017231278216219</v>
      </c>
    </row>
    <row r="43" spans="2:11" x14ac:dyDescent="0.25">
      <c r="B43" s="162" t="s">
        <v>113</v>
      </c>
      <c r="C43" s="163">
        <v>3224</v>
      </c>
      <c r="D43" s="163">
        <v>1179</v>
      </c>
      <c r="E43" s="163">
        <v>3097</v>
      </c>
      <c r="F43" s="163">
        <v>3163</v>
      </c>
      <c r="G43" s="163">
        <v>3829</v>
      </c>
      <c r="H43" s="163">
        <v>4110</v>
      </c>
      <c r="I43" s="178">
        <f t="shared" si="20"/>
        <v>7.3387307390963663E-2</v>
      </c>
      <c r="J43" s="162">
        <f t="shared" si="19"/>
        <v>281</v>
      </c>
      <c r="K43" s="164">
        <f t="shared" si="18"/>
        <v>1.4164110693731261E-2</v>
      </c>
    </row>
    <row r="44" spans="2:11" x14ac:dyDescent="0.25">
      <c r="B44" s="162" t="s">
        <v>116</v>
      </c>
      <c r="C44" s="163">
        <v>1607</v>
      </c>
      <c r="D44" s="163">
        <v>2124</v>
      </c>
      <c r="E44" s="163">
        <v>2630</v>
      </c>
      <c r="F44" s="163">
        <v>2306</v>
      </c>
      <c r="G44" s="163">
        <v>2540</v>
      </c>
      <c r="H44" s="163">
        <v>2522</v>
      </c>
      <c r="I44" s="178">
        <f t="shared" si="20"/>
        <v>-7.0866141732283117E-3</v>
      </c>
      <c r="J44" s="162">
        <f t="shared" si="19"/>
        <v>-18</v>
      </c>
      <c r="K44" s="164">
        <f t="shared" si="18"/>
        <v>8.6914567322603983E-3</v>
      </c>
    </row>
    <row r="45" spans="2:11" x14ac:dyDescent="0.25">
      <c r="B45" s="162" t="s">
        <v>123</v>
      </c>
      <c r="C45" s="163">
        <v>5044</v>
      </c>
      <c r="D45" s="163">
        <v>383</v>
      </c>
      <c r="E45" s="163">
        <v>6738</v>
      </c>
      <c r="F45" s="163">
        <v>5274</v>
      </c>
      <c r="G45" s="163">
        <v>5309</v>
      </c>
      <c r="H45" s="163">
        <v>5490</v>
      </c>
      <c r="I45" s="178">
        <f t="shared" si="20"/>
        <v>3.4093049538519438E-2</v>
      </c>
      <c r="J45" s="162">
        <f t="shared" si="19"/>
        <v>181</v>
      </c>
      <c r="K45" s="164">
        <f t="shared" si="18"/>
        <v>1.891994348140745E-2</v>
      </c>
    </row>
    <row r="46" spans="2:11" x14ac:dyDescent="0.25">
      <c r="B46" s="162" t="s">
        <v>119</v>
      </c>
      <c r="C46" s="163">
        <v>1457</v>
      </c>
      <c r="D46" s="163">
        <v>289</v>
      </c>
      <c r="E46" s="163">
        <v>1900</v>
      </c>
      <c r="F46" s="163">
        <v>1872</v>
      </c>
      <c r="G46" s="163">
        <v>2624</v>
      </c>
      <c r="H46" s="163">
        <v>2246</v>
      </c>
      <c r="I46" s="178">
        <f t="shared" si="20"/>
        <v>-0.14405487804878048</v>
      </c>
      <c r="J46" s="162">
        <f t="shared" si="19"/>
        <v>-378</v>
      </c>
      <c r="K46" s="164">
        <f t="shared" si="18"/>
        <v>7.7402901747251609E-3</v>
      </c>
    </row>
    <row r="47" spans="2:11" x14ac:dyDescent="0.25">
      <c r="B47" s="162" t="s">
        <v>128</v>
      </c>
      <c r="C47" s="163">
        <v>6272</v>
      </c>
      <c r="D47" s="163">
        <v>68</v>
      </c>
      <c r="E47" s="163">
        <v>6549</v>
      </c>
      <c r="F47" s="163">
        <v>6665</v>
      </c>
      <c r="G47" s="163">
        <v>6824</v>
      </c>
      <c r="H47" s="163">
        <v>5698</v>
      </c>
      <c r="I47" s="178">
        <f t="shared" si="20"/>
        <v>-0.16500586166471276</v>
      </c>
      <c r="J47" s="162">
        <f t="shared" si="19"/>
        <v>-1126</v>
      </c>
      <c r="K47" s="164">
        <f t="shared" si="18"/>
        <v>1.9636764655202123E-2</v>
      </c>
    </row>
    <row r="48" spans="2:11" x14ac:dyDescent="0.25">
      <c r="B48" s="162" t="s">
        <v>131</v>
      </c>
      <c r="C48" s="163">
        <v>10629</v>
      </c>
      <c r="D48" s="163">
        <v>816</v>
      </c>
      <c r="E48" s="163">
        <v>6339</v>
      </c>
      <c r="F48" s="163">
        <v>7032</v>
      </c>
      <c r="G48" s="163">
        <v>8540</v>
      </c>
      <c r="H48" s="163">
        <v>6002</v>
      </c>
      <c r="I48" s="178">
        <f t="shared" si="20"/>
        <v>-0.29718969555035124</v>
      </c>
      <c r="J48" s="162">
        <f t="shared" si="19"/>
        <v>-2538</v>
      </c>
      <c r="K48" s="164">
        <f t="shared" si="18"/>
        <v>2.0684426370748181E-2</v>
      </c>
    </row>
    <row r="49" spans="2:11" x14ac:dyDescent="0.25">
      <c r="B49" s="167" t="s">
        <v>145</v>
      </c>
      <c r="C49" s="168">
        <f t="shared" ref="C49" si="21">C41-SUM(C42:C48)</f>
        <v>29120</v>
      </c>
      <c r="D49" s="168">
        <f t="shared" ref="D49:H49" si="22">D41-SUM(D42:D48)</f>
        <v>9893</v>
      </c>
      <c r="E49" s="168">
        <f t="shared" si="22"/>
        <v>38740</v>
      </c>
      <c r="F49" s="168">
        <f t="shared" si="22"/>
        <v>38768</v>
      </c>
      <c r="G49" s="168">
        <f t="shared" si="22"/>
        <v>39682</v>
      </c>
      <c r="H49" s="168">
        <f t="shared" si="22"/>
        <v>41579</v>
      </c>
      <c r="I49" s="179">
        <f t="shared" si="20"/>
        <v>4.7805050148681971E-2</v>
      </c>
      <c r="J49" s="167">
        <f>H49-G49</f>
        <v>1897</v>
      </c>
      <c r="K49" s="169">
        <f t="shared" si="18"/>
        <v>0.14329186339042629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26023</v>
      </c>
      <c r="D79" s="175">
        <f t="shared" si="33"/>
        <v>5204</v>
      </c>
      <c r="E79" s="175">
        <f t="shared" si="33"/>
        <v>26754</v>
      </c>
      <c r="F79" s="175">
        <f t="shared" si="33"/>
        <v>33077</v>
      </c>
      <c r="G79" s="175">
        <f t="shared" si="33"/>
        <v>33850</v>
      </c>
      <c r="H79" s="175">
        <f t="shared" si="33"/>
        <v>37813</v>
      </c>
      <c r="I79" s="176">
        <f>IFERROR(H79/G79-1,"-")</f>
        <v>0.11707533234859668</v>
      </c>
      <c r="J79" s="175">
        <f>IFERROR(H79-G79,"-")</f>
        <v>3963</v>
      </c>
      <c r="K79" s="176">
        <f>IFERROR(H79/H$9,"-")</f>
        <v>0.13031326463797085</v>
      </c>
    </row>
    <row r="80" spans="2:11" x14ac:dyDescent="0.25">
      <c r="B80" s="158" t="s">
        <v>97</v>
      </c>
      <c r="C80" s="159">
        <v>6348</v>
      </c>
      <c r="D80" s="159">
        <v>1889</v>
      </c>
      <c r="E80" s="159">
        <v>7551</v>
      </c>
      <c r="F80" s="159">
        <v>8126</v>
      </c>
      <c r="G80" s="159">
        <v>8272</v>
      </c>
      <c r="H80" s="159">
        <v>9945</v>
      </c>
      <c r="I80" s="177">
        <f>IFERROR(H80/G80-1,"-")</f>
        <v>0.2022485493230175</v>
      </c>
      <c r="J80" s="180">
        <f t="shared" ref="J80:J91" si="34">IFERROR(H80-G80,"-")</f>
        <v>1673</v>
      </c>
      <c r="K80" s="160">
        <f t="shared" ref="K80:K91" si="35">IFERROR(H80/H$9,"-")</f>
        <v>3.4273012372057758E-2</v>
      </c>
    </row>
    <row r="81" spans="2:11" x14ac:dyDescent="0.25">
      <c r="B81" s="162" t="s">
        <v>103</v>
      </c>
      <c r="C81" s="163">
        <v>1948</v>
      </c>
      <c r="D81" s="163">
        <v>1135</v>
      </c>
      <c r="E81" s="163">
        <v>3405</v>
      </c>
      <c r="F81" s="163">
        <v>3697</v>
      </c>
      <c r="G81" s="163">
        <v>2912</v>
      </c>
      <c r="H81" s="163">
        <v>3025</v>
      </c>
      <c r="I81" s="178">
        <f>IFERROR(H81/G81-1,"-")</f>
        <v>3.8804945054945028E-2</v>
      </c>
      <c r="J81" s="181">
        <f t="shared" si="34"/>
        <v>113</v>
      </c>
      <c r="K81" s="164">
        <f t="shared" si="35"/>
        <v>1.0424923320811939E-2</v>
      </c>
    </row>
    <row r="82" spans="2:11" x14ac:dyDescent="0.25">
      <c r="B82" s="162" t="s">
        <v>100</v>
      </c>
      <c r="C82" s="163">
        <v>4400</v>
      </c>
      <c r="D82" s="163">
        <v>754</v>
      </c>
      <c r="E82" s="163">
        <v>4146</v>
      </c>
      <c r="F82" s="163">
        <v>4429</v>
      </c>
      <c r="G82" s="163">
        <v>5360</v>
      </c>
      <c r="H82" s="163">
        <v>6920</v>
      </c>
      <c r="I82" s="178">
        <f>IFERROR(H82/G82-1,"-")</f>
        <v>0.29104477611940305</v>
      </c>
      <c r="J82" s="181">
        <f t="shared" si="34"/>
        <v>1560</v>
      </c>
      <c r="K82" s="164">
        <f t="shared" si="35"/>
        <v>2.3848089051245823E-2</v>
      </c>
    </row>
    <row r="83" spans="2:11" x14ac:dyDescent="0.25">
      <c r="B83" s="158" t="s">
        <v>107</v>
      </c>
      <c r="C83" s="159">
        <v>19675</v>
      </c>
      <c r="D83" s="159">
        <v>3315</v>
      </c>
      <c r="E83" s="159">
        <v>19203</v>
      </c>
      <c r="F83" s="159">
        <v>24951</v>
      </c>
      <c r="G83" s="159">
        <v>25578</v>
      </c>
      <c r="H83" s="159">
        <v>27868</v>
      </c>
      <c r="I83" s="177">
        <f>IFERROR(H83/G83-1,"-")</f>
        <v>8.9530064899522976E-2</v>
      </c>
      <c r="J83" s="180">
        <f t="shared" si="34"/>
        <v>2290</v>
      </c>
      <c r="K83" s="160">
        <f t="shared" si="35"/>
        <v>9.604025226591309E-2</v>
      </c>
    </row>
    <row r="84" spans="2:11" x14ac:dyDescent="0.25">
      <c r="B84" s="162" t="s">
        <v>110</v>
      </c>
      <c r="C84" s="163">
        <v>1812</v>
      </c>
      <c r="D84" s="163">
        <v>179</v>
      </c>
      <c r="E84" s="163">
        <v>1806</v>
      </c>
      <c r="F84" s="163">
        <v>2737</v>
      </c>
      <c r="G84" s="163">
        <v>3192</v>
      </c>
      <c r="H84" s="163">
        <v>3033</v>
      </c>
      <c r="I84" s="178">
        <f t="shared" ref="I84:I91" si="36">IFERROR(H84/G84-1,"-")</f>
        <v>-4.9812030075187974E-2</v>
      </c>
      <c r="J84" s="181">
        <f t="shared" si="34"/>
        <v>-159</v>
      </c>
      <c r="K84" s="164">
        <f t="shared" si="35"/>
        <v>1.0452493365957887E-2</v>
      </c>
    </row>
    <row r="85" spans="2:11" x14ac:dyDescent="0.25">
      <c r="B85" s="162" t="s">
        <v>113</v>
      </c>
      <c r="C85" s="163">
        <v>4471</v>
      </c>
      <c r="D85" s="163">
        <v>686</v>
      </c>
      <c r="E85" s="163">
        <v>4321</v>
      </c>
      <c r="F85" s="163">
        <v>5410</v>
      </c>
      <c r="G85" s="163">
        <v>5635</v>
      </c>
      <c r="H85" s="163">
        <v>6329</v>
      </c>
      <c r="I85" s="178">
        <f t="shared" si="36"/>
        <v>0.12315882874889095</v>
      </c>
      <c r="J85" s="181">
        <f t="shared" si="34"/>
        <v>694</v>
      </c>
      <c r="K85" s="164">
        <f t="shared" si="35"/>
        <v>2.1811351966088844E-2</v>
      </c>
    </row>
    <row r="86" spans="2:11" x14ac:dyDescent="0.25">
      <c r="B86" s="162" t="s">
        <v>116</v>
      </c>
      <c r="C86" s="163">
        <v>798</v>
      </c>
      <c r="D86" s="163">
        <v>653</v>
      </c>
      <c r="E86" s="163">
        <v>1265</v>
      </c>
      <c r="F86" s="163">
        <v>1113</v>
      </c>
      <c r="G86" s="163">
        <v>1041</v>
      </c>
      <c r="H86" s="163">
        <v>2133</v>
      </c>
      <c r="I86" s="178">
        <f t="shared" si="36"/>
        <v>1.048991354466859</v>
      </c>
      <c r="J86" s="181">
        <f t="shared" si="34"/>
        <v>1092</v>
      </c>
      <c r="K86" s="164">
        <f t="shared" si="35"/>
        <v>7.3508632870386325E-3</v>
      </c>
    </row>
    <row r="87" spans="2:11" x14ac:dyDescent="0.25">
      <c r="B87" s="162" t="s">
        <v>123</v>
      </c>
      <c r="C87" s="163">
        <v>290</v>
      </c>
      <c r="D87" s="163">
        <v>64</v>
      </c>
      <c r="E87" s="163">
        <v>1088</v>
      </c>
      <c r="F87" s="163">
        <v>873</v>
      </c>
      <c r="G87" s="163">
        <v>1067</v>
      </c>
      <c r="H87" s="163">
        <v>944</v>
      </c>
      <c r="I87" s="178">
        <f t="shared" si="36"/>
        <v>-0.11527647610121838</v>
      </c>
      <c r="J87" s="181">
        <f t="shared" si="34"/>
        <v>-123</v>
      </c>
      <c r="K87" s="164">
        <f t="shared" si="35"/>
        <v>3.2532653272219735E-3</v>
      </c>
    </row>
    <row r="88" spans="2:11" x14ac:dyDescent="0.25">
      <c r="B88" s="162" t="s">
        <v>119</v>
      </c>
      <c r="C88" s="163">
        <v>94</v>
      </c>
      <c r="D88" s="163">
        <v>53</v>
      </c>
      <c r="E88" s="163">
        <v>203</v>
      </c>
      <c r="F88" s="163">
        <v>154</v>
      </c>
      <c r="G88" s="163">
        <v>186</v>
      </c>
      <c r="H88" s="163">
        <v>217</v>
      </c>
      <c r="I88" s="178">
        <f t="shared" si="36"/>
        <v>0.16666666666666674</v>
      </c>
      <c r="J88" s="181">
        <f t="shared" si="34"/>
        <v>31</v>
      </c>
      <c r="K88" s="164">
        <f t="shared" si="35"/>
        <v>7.4783747458386461E-4</v>
      </c>
    </row>
    <row r="89" spans="2:11" x14ac:dyDescent="0.25">
      <c r="B89" s="162" t="s">
        <v>128</v>
      </c>
      <c r="C89" s="163">
        <v>1314</v>
      </c>
      <c r="D89" s="163">
        <v>29</v>
      </c>
      <c r="E89" s="163">
        <v>1339</v>
      </c>
      <c r="F89" s="163">
        <v>2147</v>
      </c>
      <c r="G89" s="163">
        <v>1564</v>
      </c>
      <c r="H89" s="163">
        <v>1652</v>
      </c>
      <c r="I89" s="178">
        <f t="shared" si="36"/>
        <v>5.6265984654731538E-2</v>
      </c>
      <c r="J89" s="181">
        <f t="shared" si="34"/>
        <v>88</v>
      </c>
      <c r="K89" s="164">
        <f t="shared" si="35"/>
        <v>5.6932143226384535E-3</v>
      </c>
    </row>
    <row r="90" spans="2:11" x14ac:dyDescent="0.25">
      <c r="B90" s="162" t="s">
        <v>131</v>
      </c>
      <c r="C90" s="163">
        <v>2383</v>
      </c>
      <c r="D90" s="163">
        <v>136</v>
      </c>
      <c r="E90" s="163">
        <v>1309</v>
      </c>
      <c r="F90" s="163">
        <v>2591</v>
      </c>
      <c r="G90" s="163">
        <v>2564</v>
      </c>
      <c r="H90" s="163">
        <v>1732</v>
      </c>
      <c r="I90" s="178">
        <f t="shared" si="36"/>
        <v>-0.32449297971918878</v>
      </c>
      <c r="J90" s="181">
        <f t="shared" si="34"/>
        <v>-832</v>
      </c>
      <c r="K90" s="164">
        <f t="shared" si="35"/>
        <v>5.9689147740979425E-3</v>
      </c>
    </row>
    <row r="91" spans="2:11" x14ac:dyDescent="0.25">
      <c r="B91" s="167" t="s">
        <v>145</v>
      </c>
      <c r="C91" s="168">
        <f t="shared" ref="C91:H91" si="37">IFERROR(C83-SUM(C84:C90),"nd")</f>
        <v>8513</v>
      </c>
      <c r="D91" s="168">
        <f t="shared" si="37"/>
        <v>1515</v>
      </c>
      <c r="E91" s="168">
        <f t="shared" si="37"/>
        <v>7872</v>
      </c>
      <c r="F91" s="168">
        <f t="shared" si="37"/>
        <v>9926</v>
      </c>
      <c r="G91" s="168">
        <f t="shared" si="37"/>
        <v>10329</v>
      </c>
      <c r="H91" s="168">
        <f t="shared" si="37"/>
        <v>11828</v>
      </c>
      <c r="I91" s="179">
        <f t="shared" si="36"/>
        <v>0.14512537515732404</v>
      </c>
      <c r="J91" s="182">
        <f t="shared" si="34"/>
        <v>1499</v>
      </c>
      <c r="K91" s="169">
        <f t="shared" si="35"/>
        <v>4.0762311748285485E-2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13382</v>
      </c>
      <c r="D107" s="175">
        <f t="shared" si="43"/>
        <v>6</v>
      </c>
      <c r="E107" s="175">
        <f t="shared" si="43"/>
        <v>5537</v>
      </c>
      <c r="F107" s="175">
        <f t="shared" si="43"/>
        <v>6529</v>
      </c>
      <c r="G107" s="175">
        <f t="shared" si="43"/>
        <v>6659</v>
      </c>
      <c r="H107" s="175">
        <f t="shared" si="43"/>
        <v>6865</v>
      </c>
      <c r="I107" s="176">
        <f>IFERROR(H107/G107-1,"-")</f>
        <v>3.0935575912299118E-2</v>
      </c>
      <c r="J107" s="175">
        <f>IFERROR(H107-G107,"-")</f>
        <v>206</v>
      </c>
      <c r="K107" s="176">
        <f>IFERROR(H107/H$9,"-")</f>
        <v>2.3658544990867423E-2</v>
      </c>
    </row>
    <row r="108" spans="2:11" x14ac:dyDescent="0.25">
      <c r="B108" s="158" t="s">
        <v>97</v>
      </c>
      <c r="C108" s="159">
        <v>1767</v>
      </c>
      <c r="D108" s="159">
        <v>6</v>
      </c>
      <c r="E108" s="159">
        <v>745</v>
      </c>
      <c r="F108" s="159">
        <v>544</v>
      </c>
      <c r="G108" s="159">
        <v>546</v>
      </c>
      <c r="H108" s="159">
        <v>602</v>
      </c>
      <c r="I108" s="177">
        <f>IFERROR(H108/G108-1,"-")</f>
        <v>0.10256410256410264</v>
      </c>
      <c r="J108" s="180">
        <f t="shared" ref="J108:J119" si="44">IFERROR(H108-G108,"-")</f>
        <v>56</v>
      </c>
      <c r="K108" s="160">
        <f t="shared" ref="K108:K119" si="45">IFERROR(H108/H$9,"-")</f>
        <v>2.0746458972326566E-3</v>
      </c>
    </row>
    <row r="109" spans="2:11" x14ac:dyDescent="0.25">
      <c r="B109" s="162" t="s">
        <v>103</v>
      </c>
      <c r="C109" s="163">
        <v>1178</v>
      </c>
      <c r="D109" s="163">
        <v>0</v>
      </c>
      <c r="E109" s="163">
        <v>432</v>
      </c>
      <c r="F109" s="163">
        <v>192</v>
      </c>
      <c r="G109" s="163">
        <v>170</v>
      </c>
      <c r="H109" s="163">
        <v>212</v>
      </c>
      <c r="I109" s="178">
        <f>IFERROR(H109/G109-1,"-")</f>
        <v>0.24705882352941178</v>
      </c>
      <c r="J109" s="181">
        <f t="shared" si="44"/>
        <v>42</v>
      </c>
      <c r="K109" s="164">
        <f t="shared" si="45"/>
        <v>7.306061963676465E-4</v>
      </c>
    </row>
    <row r="110" spans="2:11" x14ac:dyDescent="0.25">
      <c r="B110" s="162" t="s">
        <v>100</v>
      </c>
      <c r="C110" s="163">
        <v>589</v>
      </c>
      <c r="D110" s="163">
        <v>6</v>
      </c>
      <c r="E110" s="163">
        <v>313</v>
      </c>
      <c r="F110" s="163">
        <v>352</v>
      </c>
      <c r="G110" s="163">
        <v>376</v>
      </c>
      <c r="H110" s="163">
        <v>390</v>
      </c>
      <c r="I110" s="178">
        <f>IFERROR(H110/G110-1,"-")</f>
        <v>3.7234042553191404E-2</v>
      </c>
      <c r="J110" s="181">
        <f t="shared" si="44"/>
        <v>14</v>
      </c>
      <c r="K110" s="164">
        <f t="shared" si="45"/>
        <v>1.3440397008650101E-3</v>
      </c>
    </row>
    <row r="111" spans="2:11" x14ac:dyDescent="0.25">
      <c r="B111" s="158" t="s">
        <v>107</v>
      </c>
      <c r="C111" s="159">
        <v>11615</v>
      </c>
      <c r="D111" s="159">
        <v>0</v>
      </c>
      <c r="E111" s="159">
        <v>4792</v>
      </c>
      <c r="F111" s="159">
        <v>5985</v>
      </c>
      <c r="G111" s="159">
        <v>6113</v>
      </c>
      <c r="H111" s="159">
        <v>6263</v>
      </c>
      <c r="I111" s="177">
        <f>IFERROR(H111/G111-1,"-")</f>
        <v>2.4537870112874227E-2</v>
      </c>
      <c r="J111" s="180">
        <f t="shared" si="44"/>
        <v>150</v>
      </c>
      <c r="K111" s="160">
        <f t="shared" si="45"/>
        <v>2.1583899093634767E-2</v>
      </c>
    </row>
    <row r="112" spans="2:11" x14ac:dyDescent="0.25">
      <c r="B112" s="162" t="s">
        <v>110</v>
      </c>
      <c r="C112" s="163">
        <v>6038</v>
      </c>
      <c r="D112" s="163">
        <v>0</v>
      </c>
      <c r="E112" s="163">
        <v>2777</v>
      </c>
      <c r="F112" s="163">
        <v>3415</v>
      </c>
      <c r="G112" s="163">
        <v>3202</v>
      </c>
      <c r="H112" s="163">
        <v>3136</v>
      </c>
      <c r="I112" s="178">
        <f t="shared" ref="I112:I119" si="46">IFERROR(H112/G112-1,"-")</f>
        <v>-2.0612117426608401E-2</v>
      </c>
      <c r="J112" s="181">
        <f t="shared" si="44"/>
        <v>-66</v>
      </c>
      <c r="K112" s="164">
        <f t="shared" si="45"/>
        <v>1.0807457697211979E-2</v>
      </c>
    </row>
    <row r="113" spans="2:11" x14ac:dyDescent="0.25">
      <c r="B113" s="162" t="s">
        <v>113</v>
      </c>
      <c r="C113" s="163">
        <v>474</v>
      </c>
      <c r="D113" s="163">
        <v>0</v>
      </c>
      <c r="E113" s="163">
        <v>246</v>
      </c>
      <c r="F113" s="163">
        <v>388</v>
      </c>
      <c r="G113" s="163">
        <v>373</v>
      </c>
      <c r="H113" s="163">
        <v>314</v>
      </c>
      <c r="I113" s="178">
        <f t="shared" si="46"/>
        <v>-0.1581769436997319</v>
      </c>
      <c r="J113" s="181">
        <f t="shared" si="44"/>
        <v>-59</v>
      </c>
      <c r="K113" s="164">
        <f t="shared" si="45"/>
        <v>1.0821242719784953E-3</v>
      </c>
    </row>
    <row r="114" spans="2:11" x14ac:dyDescent="0.25">
      <c r="B114" s="162" t="s">
        <v>116</v>
      </c>
      <c r="C114" s="163">
        <v>623</v>
      </c>
      <c r="D114" s="163">
        <v>0</v>
      </c>
      <c r="E114" s="163">
        <v>192</v>
      </c>
      <c r="F114" s="163">
        <v>274</v>
      </c>
      <c r="G114" s="163">
        <v>203</v>
      </c>
      <c r="H114" s="163">
        <v>274</v>
      </c>
      <c r="I114" s="178">
        <f t="shared" si="46"/>
        <v>0.34975369458128069</v>
      </c>
      <c r="J114" s="181">
        <f t="shared" si="44"/>
        <v>71</v>
      </c>
      <c r="K114" s="164">
        <f t="shared" si="45"/>
        <v>9.4427404624875075E-4</v>
      </c>
    </row>
    <row r="115" spans="2:11" x14ac:dyDescent="0.25">
      <c r="B115" s="162" t="s">
        <v>123</v>
      </c>
      <c r="C115" s="163">
        <v>157</v>
      </c>
      <c r="D115" s="163">
        <v>0</v>
      </c>
      <c r="E115" s="163">
        <v>123</v>
      </c>
      <c r="F115" s="163">
        <v>115</v>
      </c>
      <c r="G115" s="163">
        <v>136</v>
      </c>
      <c r="H115" s="163">
        <v>175</v>
      </c>
      <c r="I115" s="178">
        <f t="shared" si="46"/>
        <v>0.28676470588235303</v>
      </c>
      <c r="J115" s="181">
        <f t="shared" si="44"/>
        <v>39</v>
      </c>
      <c r="K115" s="164">
        <f t="shared" si="45"/>
        <v>6.0309473756763282E-4</v>
      </c>
    </row>
    <row r="116" spans="2:11" x14ac:dyDescent="0.25">
      <c r="B116" s="162" t="s">
        <v>119</v>
      </c>
      <c r="C116" s="163">
        <v>252</v>
      </c>
      <c r="D116" s="163">
        <v>0</v>
      </c>
      <c r="E116" s="163">
        <v>66</v>
      </c>
      <c r="F116" s="163">
        <v>124</v>
      </c>
      <c r="G116" s="163">
        <v>101</v>
      </c>
      <c r="H116" s="163">
        <v>91</v>
      </c>
      <c r="I116" s="178">
        <f t="shared" si="46"/>
        <v>-9.9009900990098987E-2</v>
      </c>
      <c r="J116" s="181">
        <f t="shared" si="44"/>
        <v>-10</v>
      </c>
      <c r="K116" s="164">
        <f t="shared" si="45"/>
        <v>3.1360926353516901E-4</v>
      </c>
    </row>
    <row r="117" spans="2:11" x14ac:dyDescent="0.25">
      <c r="B117" s="162" t="s">
        <v>128</v>
      </c>
      <c r="C117" s="163">
        <v>180</v>
      </c>
      <c r="D117" s="163">
        <v>0</v>
      </c>
      <c r="E117" s="163">
        <v>45</v>
      </c>
      <c r="F117" s="163">
        <v>96</v>
      </c>
      <c r="G117" s="163">
        <v>63</v>
      </c>
      <c r="H117" s="163">
        <v>38</v>
      </c>
      <c r="I117" s="178">
        <f t="shared" si="46"/>
        <v>-0.39682539682539686</v>
      </c>
      <c r="J117" s="181">
        <f t="shared" si="44"/>
        <v>-25</v>
      </c>
      <c r="K117" s="164">
        <f t="shared" si="45"/>
        <v>1.3095771444325739E-4</v>
      </c>
    </row>
    <row r="118" spans="2:11" x14ac:dyDescent="0.25">
      <c r="B118" s="162" t="s">
        <v>131</v>
      </c>
      <c r="C118" s="163">
        <v>383</v>
      </c>
      <c r="D118" s="163">
        <v>0</v>
      </c>
      <c r="E118" s="163">
        <v>46</v>
      </c>
      <c r="F118" s="163">
        <v>56</v>
      </c>
      <c r="G118" s="163">
        <v>54</v>
      </c>
      <c r="H118" s="163">
        <v>25</v>
      </c>
      <c r="I118" s="178">
        <f t="shared" si="46"/>
        <v>-0.53703703703703698</v>
      </c>
      <c r="J118" s="181">
        <f t="shared" si="44"/>
        <v>-29</v>
      </c>
      <c r="K118" s="164">
        <f t="shared" si="45"/>
        <v>8.6156391081090397E-5</v>
      </c>
    </row>
    <row r="119" spans="2:11" x14ac:dyDescent="0.25">
      <c r="B119" s="167" t="s">
        <v>145</v>
      </c>
      <c r="C119" s="168">
        <f t="shared" ref="C119:H119" si="47">IFERROR(C111-SUM(C112:C118),"nd")</f>
        <v>3508</v>
      </c>
      <c r="D119" s="168">
        <f t="shared" si="47"/>
        <v>0</v>
      </c>
      <c r="E119" s="168">
        <f t="shared" si="47"/>
        <v>1297</v>
      </c>
      <c r="F119" s="168">
        <f t="shared" si="47"/>
        <v>1517</v>
      </c>
      <c r="G119" s="168">
        <f t="shared" si="47"/>
        <v>1981</v>
      </c>
      <c r="H119" s="168">
        <f t="shared" si="47"/>
        <v>2210</v>
      </c>
      <c r="I119" s="179">
        <f t="shared" si="46"/>
        <v>0.11559818273599198</v>
      </c>
      <c r="J119" s="182">
        <f t="shared" si="44"/>
        <v>229</v>
      </c>
      <c r="K119" s="169">
        <f t="shared" si="45"/>
        <v>7.6162249715683913E-3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13012</v>
      </c>
      <c r="D135" s="175">
        <f t="shared" si="53"/>
        <v>1979</v>
      </c>
      <c r="E135" s="175">
        <f t="shared" si="53"/>
        <v>11825</v>
      </c>
      <c r="F135" s="175">
        <f t="shared" si="53"/>
        <v>12501</v>
      </c>
      <c r="G135" s="175">
        <f t="shared" si="53"/>
        <v>13339</v>
      </c>
      <c r="H135" s="175">
        <f t="shared" si="53"/>
        <v>13074</v>
      </c>
      <c r="I135" s="176">
        <f>IFERROR(H135/G135-1,"-")</f>
        <v>-1.9866556713396766E-2</v>
      </c>
      <c r="J135" s="175">
        <f>IFERROR(H135-G135,"-")</f>
        <v>-265</v>
      </c>
      <c r="K135" s="176">
        <f>IFERROR(H135/H$9,"-")</f>
        <v>4.5056346279767033E-2</v>
      </c>
    </row>
    <row r="136" spans="2:11" x14ac:dyDescent="0.25">
      <c r="B136" s="158" t="s">
        <v>97</v>
      </c>
      <c r="C136" s="159">
        <v>742</v>
      </c>
      <c r="D136" s="159">
        <v>670</v>
      </c>
      <c r="E136" s="159">
        <v>575</v>
      </c>
      <c r="F136" s="159">
        <v>972</v>
      </c>
      <c r="G136" s="159">
        <v>980</v>
      </c>
      <c r="H136" s="159">
        <v>549</v>
      </c>
      <c r="I136" s="177">
        <f>IFERROR(H136/G136-1,"-")</f>
        <v>-0.43979591836734699</v>
      </c>
      <c r="J136" s="180">
        <f t="shared" ref="J136:J147" si="54">IFERROR(H136-G136,"-")</f>
        <v>-431</v>
      </c>
      <c r="K136" s="160">
        <f t="shared" ref="K136:K147" si="55">IFERROR(H136/H$9,"-")</f>
        <v>1.8919943481407451E-3</v>
      </c>
    </row>
    <row r="137" spans="2:11" x14ac:dyDescent="0.25">
      <c r="B137" s="162" t="s">
        <v>103</v>
      </c>
      <c r="C137" s="163">
        <v>617</v>
      </c>
      <c r="D137" s="163">
        <v>541</v>
      </c>
      <c r="E137" s="163">
        <v>285</v>
      </c>
      <c r="F137" s="163">
        <v>392</v>
      </c>
      <c r="G137" s="163">
        <v>655</v>
      </c>
      <c r="H137" s="163">
        <v>175</v>
      </c>
      <c r="I137" s="178">
        <f>IFERROR(H137/G137-1,"-")</f>
        <v>-0.73282442748091603</v>
      </c>
      <c r="J137" s="181">
        <f t="shared" si="54"/>
        <v>-480</v>
      </c>
      <c r="K137" s="164">
        <f t="shared" si="55"/>
        <v>6.0309473756763282E-4</v>
      </c>
    </row>
    <row r="138" spans="2:11" x14ac:dyDescent="0.25">
      <c r="B138" s="162" t="s">
        <v>100</v>
      </c>
      <c r="C138" s="163">
        <v>125</v>
      </c>
      <c r="D138" s="163">
        <v>129</v>
      </c>
      <c r="E138" s="163">
        <v>290</v>
      </c>
      <c r="F138" s="163">
        <v>580</v>
      </c>
      <c r="G138" s="163">
        <v>325</v>
      </c>
      <c r="H138" s="163">
        <v>374</v>
      </c>
      <c r="I138" s="178">
        <f>IFERROR(H138/G138-1,"-")</f>
        <v>0.15076923076923077</v>
      </c>
      <c r="J138" s="181">
        <f t="shared" si="54"/>
        <v>49</v>
      </c>
      <c r="K138" s="164">
        <f t="shared" si="55"/>
        <v>1.2888996105731123E-3</v>
      </c>
    </row>
    <row r="139" spans="2:11" x14ac:dyDescent="0.25">
      <c r="B139" s="158" t="s">
        <v>107</v>
      </c>
      <c r="C139" s="159">
        <v>12270</v>
      </c>
      <c r="D139" s="159">
        <v>1309</v>
      </c>
      <c r="E139" s="159">
        <v>11250</v>
      </c>
      <c r="F139" s="159">
        <v>11529</v>
      </c>
      <c r="G139" s="159">
        <v>12359</v>
      </c>
      <c r="H139" s="159">
        <v>12525</v>
      </c>
      <c r="I139" s="177">
        <f>IFERROR(H139/G139-1,"-")</f>
        <v>1.3431507403511622E-2</v>
      </c>
      <c r="J139" s="180">
        <f t="shared" si="54"/>
        <v>166</v>
      </c>
      <c r="K139" s="160">
        <f t="shared" si="55"/>
        <v>4.3164351931626287E-2</v>
      </c>
    </row>
    <row r="140" spans="2:11" x14ac:dyDescent="0.25">
      <c r="B140" s="162" t="s">
        <v>110</v>
      </c>
      <c r="C140" s="163">
        <v>6096</v>
      </c>
      <c r="D140" s="163">
        <v>61</v>
      </c>
      <c r="E140" s="163">
        <v>3923</v>
      </c>
      <c r="F140" s="163">
        <v>4478</v>
      </c>
      <c r="G140" s="163">
        <v>5438</v>
      </c>
      <c r="H140" s="163">
        <v>5097</v>
      </c>
      <c r="I140" s="178">
        <f t="shared" ref="I140:I147" si="56">IFERROR(H140/G140-1,"-")</f>
        <v>-6.2706877528503124E-2</v>
      </c>
      <c r="J140" s="181">
        <f t="shared" si="54"/>
        <v>-341</v>
      </c>
      <c r="K140" s="164">
        <f t="shared" si="55"/>
        <v>1.756556501361271E-2</v>
      </c>
    </row>
    <row r="141" spans="2:11" x14ac:dyDescent="0.25">
      <c r="B141" s="162" t="s">
        <v>113</v>
      </c>
      <c r="C141" s="163">
        <v>664</v>
      </c>
      <c r="D141" s="163">
        <v>102</v>
      </c>
      <c r="E141" s="163">
        <v>1121</v>
      </c>
      <c r="F141" s="163">
        <v>837</v>
      </c>
      <c r="G141" s="163">
        <v>968</v>
      </c>
      <c r="H141" s="163">
        <v>767</v>
      </c>
      <c r="I141" s="178">
        <f t="shared" si="56"/>
        <v>-0.2076446280991735</v>
      </c>
      <c r="J141" s="181">
        <f t="shared" si="54"/>
        <v>-201</v>
      </c>
      <c r="K141" s="164">
        <f t="shared" si="55"/>
        <v>2.6432780783678532E-3</v>
      </c>
    </row>
    <row r="142" spans="2:11" x14ac:dyDescent="0.25">
      <c r="B142" s="162" t="s">
        <v>116</v>
      </c>
      <c r="C142" s="163">
        <v>466</v>
      </c>
      <c r="D142" s="163">
        <v>368</v>
      </c>
      <c r="E142" s="163">
        <v>1055</v>
      </c>
      <c r="F142" s="163">
        <v>869</v>
      </c>
      <c r="G142" s="163">
        <v>769</v>
      </c>
      <c r="H142" s="163">
        <v>921</v>
      </c>
      <c r="I142" s="178">
        <f t="shared" si="56"/>
        <v>0.19765929778933677</v>
      </c>
      <c r="J142" s="181">
        <f t="shared" si="54"/>
        <v>152</v>
      </c>
      <c r="K142" s="164">
        <f t="shared" si="55"/>
        <v>3.17400144742737E-3</v>
      </c>
    </row>
    <row r="143" spans="2:11" x14ac:dyDescent="0.25">
      <c r="B143" s="162" t="s">
        <v>123</v>
      </c>
      <c r="C143" s="163">
        <v>359</v>
      </c>
      <c r="D143" s="163">
        <v>17</v>
      </c>
      <c r="E143" s="163">
        <v>497</v>
      </c>
      <c r="F143" s="163">
        <v>354</v>
      </c>
      <c r="G143" s="163">
        <v>313</v>
      </c>
      <c r="H143" s="163">
        <v>416</v>
      </c>
      <c r="I143" s="178">
        <f t="shared" si="56"/>
        <v>0.32907348242811496</v>
      </c>
      <c r="J143" s="181">
        <f t="shared" si="54"/>
        <v>103</v>
      </c>
      <c r="K143" s="164">
        <f t="shared" si="55"/>
        <v>1.4336423475893442E-3</v>
      </c>
    </row>
    <row r="144" spans="2:11" x14ac:dyDescent="0.25">
      <c r="B144" s="162" t="s">
        <v>119</v>
      </c>
      <c r="C144" s="163">
        <v>190</v>
      </c>
      <c r="D144" s="163">
        <v>11</v>
      </c>
      <c r="E144" s="163">
        <v>298</v>
      </c>
      <c r="F144" s="163">
        <v>224</v>
      </c>
      <c r="G144" s="163">
        <v>253</v>
      </c>
      <c r="H144" s="163">
        <v>251</v>
      </c>
      <c r="I144" s="178">
        <f t="shared" si="56"/>
        <v>-7.905138339920903E-3</v>
      </c>
      <c r="J144" s="181">
        <f t="shared" si="54"/>
        <v>-2</v>
      </c>
      <c r="K144" s="164">
        <f t="shared" si="55"/>
        <v>8.650101664541476E-4</v>
      </c>
    </row>
    <row r="145" spans="2:11" x14ac:dyDescent="0.25">
      <c r="B145" s="162" t="s">
        <v>128</v>
      </c>
      <c r="C145" s="163">
        <v>380</v>
      </c>
      <c r="D145" s="163">
        <v>15</v>
      </c>
      <c r="E145" s="163">
        <v>180</v>
      </c>
      <c r="F145" s="163">
        <v>270</v>
      </c>
      <c r="G145" s="163">
        <v>174</v>
      </c>
      <c r="H145" s="163">
        <v>224</v>
      </c>
      <c r="I145" s="178">
        <f t="shared" si="56"/>
        <v>0.28735632183908044</v>
      </c>
      <c r="J145" s="181">
        <f t="shared" si="54"/>
        <v>50</v>
      </c>
      <c r="K145" s="164">
        <f t="shared" si="55"/>
        <v>7.7196126408656993E-4</v>
      </c>
    </row>
    <row r="146" spans="2:11" x14ac:dyDescent="0.25">
      <c r="B146" s="162" t="s">
        <v>131</v>
      </c>
      <c r="C146" s="163">
        <v>656</v>
      </c>
      <c r="D146" s="163">
        <v>4</v>
      </c>
      <c r="E146" s="163">
        <v>109</v>
      </c>
      <c r="F146" s="163">
        <v>210</v>
      </c>
      <c r="G146" s="163">
        <v>266</v>
      </c>
      <c r="H146" s="163">
        <v>224</v>
      </c>
      <c r="I146" s="178">
        <f t="shared" si="56"/>
        <v>-0.15789473684210531</v>
      </c>
      <c r="J146" s="181">
        <f t="shared" si="54"/>
        <v>-42</v>
      </c>
      <c r="K146" s="164">
        <f t="shared" si="55"/>
        <v>7.7196126408656993E-4</v>
      </c>
    </row>
    <row r="147" spans="2:11" x14ac:dyDescent="0.25">
      <c r="B147" s="167" t="s">
        <v>145</v>
      </c>
      <c r="C147" s="168">
        <f t="shared" ref="C147:H147" si="57">IFERROR(C139-SUM(C140:C146),"nd")</f>
        <v>3459</v>
      </c>
      <c r="D147" s="168">
        <f t="shared" si="57"/>
        <v>731</v>
      </c>
      <c r="E147" s="168">
        <f t="shared" si="57"/>
        <v>4067</v>
      </c>
      <c r="F147" s="168">
        <f t="shared" si="57"/>
        <v>4287</v>
      </c>
      <c r="G147" s="168">
        <f t="shared" si="57"/>
        <v>4178</v>
      </c>
      <c r="H147" s="168">
        <f t="shared" si="57"/>
        <v>4625</v>
      </c>
      <c r="I147" s="179">
        <f t="shared" si="56"/>
        <v>0.10698898994734329</v>
      </c>
      <c r="J147" s="182">
        <f t="shared" si="54"/>
        <v>447</v>
      </c>
      <c r="K147" s="169">
        <f t="shared" si="55"/>
        <v>1.5938932350001721E-2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1913</v>
      </c>
      <c r="D149" s="175">
        <f t="shared" si="58"/>
        <v>225</v>
      </c>
      <c r="E149" s="175">
        <f t="shared" si="58"/>
        <v>3886</v>
      </c>
      <c r="F149" s="175">
        <f t="shared" si="58"/>
        <v>3992</v>
      </c>
      <c r="G149" s="175">
        <f t="shared" si="58"/>
        <v>13637</v>
      </c>
      <c r="H149" s="175">
        <f t="shared" si="58"/>
        <v>12411</v>
      </c>
      <c r="I149" s="176">
        <f>IFERROR(H149/G149-1,"-")</f>
        <v>-8.9902471218009872E-2</v>
      </c>
      <c r="J149" s="175">
        <f>IFERROR(H149-G149,"-")</f>
        <v>-1226</v>
      </c>
      <c r="K149" s="176">
        <f>IFERROR(H149/H$9,"-")</f>
        <v>4.2771478788296513E-2</v>
      </c>
    </row>
    <row r="150" spans="2:11" x14ac:dyDescent="0.25">
      <c r="B150" s="158" t="s">
        <v>97</v>
      </c>
      <c r="C150" s="159">
        <v>287</v>
      </c>
      <c r="D150" s="159">
        <v>74</v>
      </c>
      <c r="E150" s="159">
        <v>378</v>
      </c>
      <c r="F150" s="159">
        <v>457</v>
      </c>
      <c r="G150" s="159">
        <v>1175</v>
      </c>
      <c r="H150" s="159">
        <v>492</v>
      </c>
      <c r="I150" s="177">
        <f>IFERROR(H150/G150-1,"-")</f>
        <v>-0.58127659574468082</v>
      </c>
      <c r="J150" s="180">
        <f t="shared" ref="J150:J161" si="59">IFERROR(H150-G150,"-")</f>
        <v>-683</v>
      </c>
      <c r="K150" s="160">
        <f t="shared" ref="K150:K161" si="60">IFERROR(H150/H$9,"-")</f>
        <v>1.695557776475859E-3</v>
      </c>
    </row>
    <row r="151" spans="2:11" x14ac:dyDescent="0.25">
      <c r="B151" s="162" t="s">
        <v>103</v>
      </c>
      <c r="C151" s="163">
        <v>245</v>
      </c>
      <c r="D151" s="163">
        <v>10</v>
      </c>
      <c r="E151" s="163">
        <v>254</v>
      </c>
      <c r="F151" s="163">
        <v>130</v>
      </c>
      <c r="G151" s="163">
        <v>964</v>
      </c>
      <c r="H151" s="163">
        <v>269</v>
      </c>
      <c r="I151" s="178">
        <f>IFERROR(H151/G151-1,"-")</f>
        <v>-0.72095435684647302</v>
      </c>
      <c r="J151" s="181">
        <f t="shared" si="59"/>
        <v>-695</v>
      </c>
      <c r="K151" s="164">
        <f t="shared" si="60"/>
        <v>9.2704276803253264E-4</v>
      </c>
    </row>
    <row r="152" spans="2:11" x14ac:dyDescent="0.25">
      <c r="B152" s="162" t="s">
        <v>100</v>
      </c>
      <c r="C152" s="163">
        <v>42</v>
      </c>
      <c r="D152" s="163">
        <v>64</v>
      </c>
      <c r="E152" s="163">
        <v>124</v>
      </c>
      <c r="F152" s="163">
        <v>327</v>
      </c>
      <c r="G152" s="163">
        <v>211</v>
      </c>
      <c r="H152" s="163">
        <v>223</v>
      </c>
      <c r="I152" s="178">
        <f>IFERROR(H152/G152-1,"-")</f>
        <v>5.6872037914691864E-2</v>
      </c>
      <c r="J152" s="181">
        <f t="shared" si="59"/>
        <v>12</v>
      </c>
      <c r="K152" s="164">
        <f t="shared" si="60"/>
        <v>7.6851500844332633E-4</v>
      </c>
    </row>
    <row r="153" spans="2:11" x14ac:dyDescent="0.25">
      <c r="B153" s="158" t="s">
        <v>107</v>
      </c>
      <c r="C153" s="159">
        <v>1626</v>
      </c>
      <c r="D153" s="159">
        <v>151</v>
      </c>
      <c r="E153" s="159">
        <v>3508</v>
      </c>
      <c r="F153" s="159">
        <v>3535</v>
      </c>
      <c r="G153" s="159">
        <v>12462</v>
      </c>
      <c r="H153" s="159">
        <v>11919</v>
      </c>
      <c r="I153" s="177">
        <f>IFERROR(H153/G153-1,"-")</f>
        <v>-4.3572460279248881E-2</v>
      </c>
      <c r="J153" s="180">
        <f t="shared" si="59"/>
        <v>-543</v>
      </c>
      <c r="K153" s="160">
        <f t="shared" si="60"/>
        <v>4.1075921011820657E-2</v>
      </c>
    </row>
    <row r="154" spans="2:11" x14ac:dyDescent="0.25">
      <c r="B154" s="162" t="s">
        <v>110</v>
      </c>
      <c r="C154" s="163">
        <v>279</v>
      </c>
      <c r="D154" s="163">
        <v>5</v>
      </c>
      <c r="E154" s="163">
        <v>1509</v>
      </c>
      <c r="F154" s="163">
        <v>698</v>
      </c>
      <c r="G154" s="163">
        <v>5973</v>
      </c>
      <c r="H154" s="163">
        <v>6059</v>
      </c>
      <c r="I154" s="178">
        <f t="shared" ref="I154:I161" si="61">IFERROR(H154/G154-1,"-")</f>
        <v>1.4398124895362407E-2</v>
      </c>
      <c r="J154" s="181">
        <f t="shared" si="59"/>
        <v>86</v>
      </c>
      <c r="K154" s="164">
        <f t="shared" si="60"/>
        <v>2.0880862942413068E-2</v>
      </c>
    </row>
    <row r="155" spans="2:11" x14ac:dyDescent="0.25">
      <c r="B155" s="162" t="s">
        <v>113</v>
      </c>
      <c r="C155" s="163">
        <v>422</v>
      </c>
      <c r="D155" s="163">
        <v>56</v>
      </c>
      <c r="E155" s="163">
        <v>400</v>
      </c>
      <c r="F155" s="163">
        <v>903</v>
      </c>
      <c r="G155" s="163">
        <v>1363</v>
      </c>
      <c r="H155" s="163">
        <v>958</v>
      </c>
      <c r="I155" s="178">
        <f t="shared" si="61"/>
        <v>-0.29713866471019812</v>
      </c>
      <c r="J155" s="181">
        <f t="shared" si="59"/>
        <v>-405</v>
      </c>
      <c r="K155" s="164">
        <f t="shared" si="60"/>
        <v>3.3015129062273839E-3</v>
      </c>
    </row>
    <row r="156" spans="2:11" x14ac:dyDescent="0.25">
      <c r="B156" s="162" t="s">
        <v>116</v>
      </c>
      <c r="C156" s="163">
        <v>56</v>
      </c>
      <c r="D156" s="163">
        <v>16</v>
      </c>
      <c r="E156" s="163">
        <v>96</v>
      </c>
      <c r="F156" s="163">
        <v>296</v>
      </c>
      <c r="G156" s="163">
        <v>160</v>
      </c>
      <c r="H156" s="163">
        <v>293</v>
      </c>
      <c r="I156" s="178">
        <f t="shared" si="61"/>
        <v>0.83125000000000004</v>
      </c>
      <c r="J156" s="181">
        <f t="shared" si="59"/>
        <v>133</v>
      </c>
      <c r="K156" s="164">
        <f t="shared" si="60"/>
        <v>1.0097529034703795E-3</v>
      </c>
    </row>
    <row r="157" spans="2:11" x14ac:dyDescent="0.25">
      <c r="B157" s="162" t="s">
        <v>123</v>
      </c>
      <c r="C157" s="163">
        <v>28</v>
      </c>
      <c r="D157" s="163">
        <v>2</v>
      </c>
      <c r="E157" s="163">
        <v>625</v>
      </c>
      <c r="F157" s="163">
        <v>194</v>
      </c>
      <c r="G157" s="163">
        <v>742</v>
      </c>
      <c r="H157" s="163">
        <v>1002</v>
      </c>
      <c r="I157" s="178">
        <f t="shared" si="61"/>
        <v>0.3504043126684635</v>
      </c>
      <c r="J157" s="181">
        <f t="shared" si="59"/>
        <v>260</v>
      </c>
      <c r="K157" s="164">
        <f t="shared" si="60"/>
        <v>3.4531481545301032E-3</v>
      </c>
    </row>
    <row r="158" spans="2:11" x14ac:dyDescent="0.25">
      <c r="B158" s="162" t="s">
        <v>119</v>
      </c>
      <c r="C158" s="163">
        <v>37</v>
      </c>
      <c r="D158" s="163">
        <v>3</v>
      </c>
      <c r="E158" s="163">
        <v>57</v>
      </c>
      <c r="F158" s="163">
        <v>209</v>
      </c>
      <c r="G158" s="163">
        <v>311</v>
      </c>
      <c r="H158" s="163">
        <v>24</v>
      </c>
      <c r="I158" s="178">
        <f t="shared" si="61"/>
        <v>-0.92282958199356913</v>
      </c>
      <c r="J158" s="181">
        <f t="shared" si="59"/>
        <v>-287</v>
      </c>
      <c r="K158" s="164">
        <f t="shared" si="60"/>
        <v>8.2710135437846782E-5</v>
      </c>
    </row>
    <row r="159" spans="2:11" x14ac:dyDescent="0.25">
      <c r="B159" s="162" t="s">
        <v>128</v>
      </c>
      <c r="C159" s="163">
        <v>152</v>
      </c>
      <c r="D159" s="163">
        <v>0</v>
      </c>
      <c r="E159" s="163">
        <v>157</v>
      </c>
      <c r="F159" s="163">
        <v>128</v>
      </c>
      <c r="G159" s="163">
        <v>544</v>
      </c>
      <c r="H159" s="163">
        <v>648</v>
      </c>
      <c r="I159" s="178">
        <f t="shared" si="61"/>
        <v>0.19117647058823528</v>
      </c>
      <c r="J159" s="181">
        <f t="shared" si="59"/>
        <v>104</v>
      </c>
      <c r="K159" s="164">
        <f t="shared" si="60"/>
        <v>2.2331736568218631E-3</v>
      </c>
    </row>
    <row r="160" spans="2:11" x14ac:dyDescent="0.25">
      <c r="B160" s="162" t="s">
        <v>131</v>
      </c>
      <c r="C160" s="163">
        <v>158</v>
      </c>
      <c r="D160" s="163">
        <v>0</v>
      </c>
      <c r="E160" s="163">
        <v>138</v>
      </c>
      <c r="F160" s="163">
        <v>48</v>
      </c>
      <c r="G160" s="163">
        <v>1245</v>
      </c>
      <c r="H160" s="163">
        <v>1230</v>
      </c>
      <c r="I160" s="178">
        <f t="shared" si="61"/>
        <v>-1.2048192771084376E-2</v>
      </c>
      <c r="J160" s="181">
        <f t="shared" si="59"/>
        <v>-15</v>
      </c>
      <c r="K160" s="164">
        <f t="shared" si="60"/>
        <v>4.2388944411896473E-3</v>
      </c>
    </row>
    <row r="161" spans="2:11" x14ac:dyDescent="0.25">
      <c r="B161" s="167" t="s">
        <v>145</v>
      </c>
      <c r="C161" s="168">
        <f t="shared" ref="C161:H161" si="62">IFERROR(C153-SUM(C154:C160),"nd")</f>
        <v>494</v>
      </c>
      <c r="D161" s="168">
        <f t="shared" si="62"/>
        <v>69</v>
      </c>
      <c r="E161" s="168">
        <f t="shared" si="62"/>
        <v>526</v>
      </c>
      <c r="F161" s="168">
        <f t="shared" si="62"/>
        <v>1059</v>
      </c>
      <c r="G161" s="168">
        <f t="shared" si="62"/>
        <v>2124</v>
      </c>
      <c r="H161" s="168">
        <f t="shared" si="62"/>
        <v>1705</v>
      </c>
      <c r="I161" s="179">
        <f t="shared" si="61"/>
        <v>-0.1972693032015066</v>
      </c>
      <c r="J161" s="182">
        <f t="shared" si="59"/>
        <v>-419</v>
      </c>
      <c r="K161" s="169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0FD0C-B5E5-4CE0-8967-BC598F5F6BB5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148691</v>
      </c>
      <c r="D8" s="175">
        <f t="shared" si="0"/>
        <v>33869</v>
      </c>
      <c r="E8" s="175">
        <f t="shared" si="0"/>
        <v>151531</v>
      </c>
      <c r="F8" s="175">
        <f t="shared" si="0"/>
        <v>190237</v>
      </c>
      <c r="G8" s="175">
        <f t="shared" si="0"/>
        <v>190955</v>
      </c>
      <c r="H8" s="175">
        <f t="shared" si="0"/>
        <v>192297</v>
      </c>
      <c r="I8" s="176">
        <f>IFERROR(H8/G8-1,"-")</f>
        <v>7.0278337828284521E-3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102018</v>
      </c>
      <c r="M8" s="175">
        <f t="shared" si="2"/>
        <v>655252</v>
      </c>
      <c r="N8" s="175">
        <f t="shared" si="2"/>
        <v>803269</v>
      </c>
      <c r="O8" s="175">
        <f t="shared" si="2"/>
        <v>868183</v>
      </c>
      <c r="P8" s="175">
        <f t="shared" si="2"/>
        <v>842527</v>
      </c>
      <c r="Q8" s="176">
        <f>IFERROR(P8/O8-1,"-")</f>
        <v>-2.9551373385565016E-2</v>
      </c>
      <c r="R8" s="176">
        <f t="shared" ref="R8:R20" si="3">P8/P$8</f>
        <v>1</v>
      </c>
      <c r="S8" s="175">
        <f>S9+S12</f>
        <v>724591</v>
      </c>
      <c r="T8" s="175">
        <f>T9+T12</f>
        <v>806783</v>
      </c>
      <c r="U8" s="175">
        <f>U9+U12</f>
        <v>993506</v>
      </c>
      <c r="V8" s="175">
        <f>V9+V12</f>
        <v>1059138</v>
      </c>
      <c r="W8" s="175">
        <f>W9+W12</f>
        <v>1034824</v>
      </c>
      <c r="X8" s="176">
        <f>IFERROR(W8/V8-1,"-")</f>
        <v>-2.2956404170183631E-2</v>
      </c>
      <c r="Y8" s="176">
        <f>W8/W$8</f>
        <v>1</v>
      </c>
    </row>
    <row r="9" spans="1:25" x14ac:dyDescent="0.25">
      <c r="A9" s="1"/>
      <c r="B9" s="158" t="s">
        <v>97</v>
      </c>
      <c r="C9" s="159">
        <v>30892</v>
      </c>
      <c r="D9" s="159">
        <v>16117</v>
      </c>
      <c r="E9" s="159">
        <v>29635</v>
      </c>
      <c r="F9" s="159">
        <v>43856</v>
      </c>
      <c r="G9" s="159">
        <v>41958</v>
      </c>
      <c r="H9" s="159">
        <v>38087</v>
      </c>
      <c r="I9" s="160">
        <f>IFERROR(H9/G9-1,"-")</f>
        <v>-9.22589255922589E-2</v>
      </c>
      <c r="J9" s="160">
        <f t="shared" si="1"/>
        <v>0.1980634123257253</v>
      </c>
      <c r="K9" s="159">
        <v>91967</v>
      </c>
      <c r="L9" s="159">
        <v>53111</v>
      </c>
      <c r="M9" s="159">
        <v>113980</v>
      </c>
      <c r="N9" s="159">
        <v>125198</v>
      </c>
      <c r="O9" s="159">
        <v>120763</v>
      </c>
      <c r="P9" s="159">
        <v>117529</v>
      </c>
      <c r="Q9" s="160">
        <f>IFERROR(P9/O9-1,"-")</f>
        <v>-2.6779725578198632E-2</v>
      </c>
      <c r="R9" s="160">
        <f t="shared" si="3"/>
        <v>0.13949582624651791</v>
      </c>
      <c r="S9" s="159">
        <v>122859</v>
      </c>
      <c r="T9" s="159">
        <v>143615</v>
      </c>
      <c r="U9" s="159">
        <v>169054</v>
      </c>
      <c r="V9" s="159">
        <v>162721</v>
      </c>
      <c r="W9" s="159">
        <v>155616</v>
      </c>
      <c r="X9" s="160">
        <f>IFERROR(W9/V9-1,"-")</f>
        <v>-4.3663694298830547E-2</v>
      </c>
      <c r="Y9" s="160">
        <f>W9/W$8</f>
        <v>0.15037919491623697</v>
      </c>
    </row>
    <row r="10" spans="1:25" x14ac:dyDescent="0.25">
      <c r="A10" s="161"/>
      <c r="B10" s="162" t="s">
        <v>103</v>
      </c>
      <c r="C10" s="163">
        <v>14381</v>
      </c>
      <c r="D10" s="163">
        <v>11986</v>
      </c>
      <c r="E10" s="163">
        <v>15875</v>
      </c>
      <c r="F10" s="163">
        <v>23051</v>
      </c>
      <c r="G10" s="163">
        <v>22962</v>
      </c>
      <c r="H10" s="163">
        <v>18910</v>
      </c>
      <c r="I10" s="164">
        <f>IFERROR(H10/G10-1,"-")</f>
        <v>-0.17646546468077695</v>
      </c>
      <c r="J10" s="164">
        <f t="shared" si="1"/>
        <v>9.8337467563196515E-2</v>
      </c>
      <c r="K10" s="163">
        <v>26759</v>
      </c>
      <c r="L10" s="163">
        <v>36623</v>
      </c>
      <c r="M10" s="163">
        <v>41043</v>
      </c>
      <c r="N10" s="163">
        <v>37229</v>
      </c>
      <c r="O10" s="163">
        <v>34094</v>
      </c>
      <c r="P10" s="163">
        <v>33039</v>
      </c>
      <c r="Q10" s="164">
        <f>IFERROR(P10/O10-1,"-")</f>
        <v>-3.094386108992786E-2</v>
      </c>
      <c r="R10" s="164">
        <f t="shared" si="3"/>
        <v>3.9214173551708136E-2</v>
      </c>
      <c r="S10" s="163">
        <v>41140</v>
      </c>
      <c r="T10" s="163">
        <v>56918</v>
      </c>
      <c r="U10" s="163">
        <v>60280</v>
      </c>
      <c r="V10" s="163">
        <v>57056</v>
      </c>
      <c r="W10" s="163">
        <v>51949</v>
      </c>
      <c r="X10" s="164">
        <f>IFERROR(W10/V10-1,"-")</f>
        <v>-8.950855300056082E-2</v>
      </c>
      <c r="Y10" s="164">
        <f>W10/W$8</f>
        <v>5.0200807093766668E-2</v>
      </c>
    </row>
    <row r="11" spans="1:25" x14ac:dyDescent="0.25">
      <c r="A11" s="161"/>
      <c r="B11" s="162" t="s">
        <v>100</v>
      </c>
      <c r="C11" s="163">
        <v>16511</v>
      </c>
      <c r="D11" s="163">
        <v>4131</v>
      </c>
      <c r="E11" s="163">
        <v>13760</v>
      </c>
      <c r="F11" s="163">
        <v>20805</v>
      </c>
      <c r="G11" s="163">
        <v>18996</v>
      </c>
      <c r="H11" s="163">
        <v>19177</v>
      </c>
      <c r="I11" s="164">
        <f>IFERROR(H11/G11-1,"-")</f>
        <v>9.5283217519477326E-3</v>
      </c>
      <c r="J11" s="164">
        <f t="shared" si="1"/>
        <v>9.9725944762528801E-2</v>
      </c>
      <c r="K11" s="163">
        <v>65208</v>
      </c>
      <c r="L11" s="163">
        <v>16488</v>
      </c>
      <c r="M11" s="163">
        <v>72937</v>
      </c>
      <c r="N11" s="163">
        <v>87969</v>
      </c>
      <c r="O11" s="163">
        <v>86669</v>
      </c>
      <c r="P11" s="163">
        <v>84490</v>
      </c>
      <c r="Q11" s="164">
        <f>IFERROR(P11/O11-1,"-")</f>
        <v>-2.5141630802247628E-2</v>
      </c>
      <c r="R11" s="164">
        <f t="shared" si="3"/>
        <v>0.10028165269480978</v>
      </c>
      <c r="S11" s="163">
        <v>81719</v>
      </c>
      <c r="T11" s="163">
        <v>86697</v>
      </c>
      <c r="U11" s="163">
        <v>108774</v>
      </c>
      <c r="V11" s="163">
        <v>105665</v>
      </c>
      <c r="W11" s="163">
        <v>103667</v>
      </c>
      <c r="X11" s="164">
        <f>IFERROR(W11/V11-1,"-")</f>
        <v>-1.8908815596460515E-2</v>
      </c>
      <c r="Y11" s="164">
        <f>W11/W$8</f>
        <v>0.10017838782247029</v>
      </c>
    </row>
    <row r="12" spans="1:25" x14ac:dyDescent="0.25">
      <c r="A12" s="1"/>
      <c r="B12" s="158" t="s">
        <v>107</v>
      </c>
      <c r="C12" s="159">
        <v>117799</v>
      </c>
      <c r="D12" s="159">
        <v>17752</v>
      </c>
      <c r="E12" s="159">
        <v>121896</v>
      </c>
      <c r="F12" s="159">
        <v>146381</v>
      </c>
      <c r="G12" s="159">
        <v>148997</v>
      </c>
      <c r="H12" s="159">
        <v>154210</v>
      </c>
      <c r="I12" s="160">
        <f>IFERROR(H12/G12-1,"-")</f>
        <v>3.4987281623120037E-2</v>
      </c>
      <c r="J12" s="160">
        <f t="shared" si="1"/>
        <v>0.80193658767427467</v>
      </c>
      <c r="K12" s="159">
        <v>483933</v>
      </c>
      <c r="L12" s="159">
        <v>48907</v>
      </c>
      <c r="M12" s="159">
        <v>541272</v>
      </c>
      <c r="N12" s="159">
        <v>678071</v>
      </c>
      <c r="O12" s="159">
        <v>747420</v>
      </c>
      <c r="P12" s="159">
        <v>724998</v>
      </c>
      <c r="Q12" s="160">
        <f>IFERROR(P12/O12-1,"-")</f>
        <v>-2.9999197238500419E-2</v>
      </c>
      <c r="R12" s="160">
        <f t="shared" si="3"/>
        <v>0.86050417375348209</v>
      </c>
      <c r="S12" s="159">
        <v>601732</v>
      </c>
      <c r="T12" s="159">
        <v>663168</v>
      </c>
      <c r="U12" s="159">
        <v>824452</v>
      </c>
      <c r="V12" s="159">
        <v>896417</v>
      </c>
      <c r="W12" s="159">
        <v>879208</v>
      </c>
      <c r="X12" s="160">
        <f>IFERROR(W12/V12-1,"-")</f>
        <v>-1.9197538645518764E-2</v>
      </c>
      <c r="Y12" s="160">
        <f>W12/W$8</f>
        <v>0.84962080508376303</v>
      </c>
    </row>
    <row r="13" spans="1:25" s="56" customFormat="1" x14ac:dyDescent="0.25">
      <c r="B13" s="162" t="s">
        <v>110</v>
      </c>
      <c r="C13" s="163">
        <v>39547</v>
      </c>
      <c r="D13" s="163">
        <v>1237</v>
      </c>
      <c r="E13" s="163">
        <v>37155</v>
      </c>
      <c r="F13" s="163">
        <v>50240</v>
      </c>
      <c r="G13" s="163">
        <v>49367</v>
      </c>
      <c r="H13" s="163">
        <v>50112</v>
      </c>
      <c r="I13" s="164">
        <f t="shared" ref="I13:I20" si="4">IFERROR(H13/G13-1,"-")</f>
        <v>1.509105272753053E-2</v>
      </c>
      <c r="J13" s="164">
        <f t="shared" si="1"/>
        <v>0.26059688918703883</v>
      </c>
      <c r="K13" s="163">
        <v>200754</v>
      </c>
      <c r="L13" s="163">
        <v>2070</v>
      </c>
      <c r="M13" s="163">
        <v>222357</v>
      </c>
      <c r="N13" s="163">
        <v>280291</v>
      </c>
      <c r="O13" s="163">
        <v>305444</v>
      </c>
      <c r="P13" s="163">
        <v>303323</v>
      </c>
      <c r="Q13" s="164">
        <f t="shared" ref="Q13:Q20" si="5">IFERROR(P13/O13-1,"-")</f>
        <v>-6.943989732978828E-3</v>
      </c>
      <c r="R13" s="164">
        <f t="shared" si="3"/>
        <v>0.36001576210614022</v>
      </c>
      <c r="S13" s="163">
        <v>240301</v>
      </c>
      <c r="T13" s="163">
        <v>259512</v>
      </c>
      <c r="U13" s="163">
        <v>330531</v>
      </c>
      <c r="V13" s="163">
        <v>354811</v>
      </c>
      <c r="W13" s="163">
        <v>353435</v>
      </c>
      <c r="X13" s="164">
        <f t="shared" ref="X13:X20" si="6">IFERROR(W13/V13-1,"-")</f>
        <v>-3.8781210278148182E-3</v>
      </c>
      <c r="Y13" s="164">
        <f t="shared" ref="Y13:Y20" si="7">W13/W$8</f>
        <v>0.34154117028596165</v>
      </c>
    </row>
    <row r="14" spans="1:25" s="56" customFormat="1" x14ac:dyDescent="0.25">
      <c r="B14" s="162" t="s">
        <v>113</v>
      </c>
      <c r="C14" s="163">
        <v>18311</v>
      </c>
      <c r="D14" s="163">
        <v>3222</v>
      </c>
      <c r="E14" s="163">
        <v>16963</v>
      </c>
      <c r="F14" s="163">
        <v>21943</v>
      </c>
      <c r="G14" s="163">
        <v>23194</v>
      </c>
      <c r="H14" s="163">
        <v>22196</v>
      </c>
      <c r="I14" s="164">
        <f t="shared" si="4"/>
        <v>-4.302836940588084E-2</v>
      </c>
      <c r="J14" s="164">
        <f t="shared" si="1"/>
        <v>0.11542561766434213</v>
      </c>
      <c r="K14" s="163">
        <v>68786</v>
      </c>
      <c r="L14" s="163">
        <v>8545</v>
      </c>
      <c r="M14" s="163">
        <v>64316</v>
      </c>
      <c r="N14" s="163">
        <v>84570</v>
      </c>
      <c r="O14" s="163">
        <v>97061</v>
      </c>
      <c r="P14" s="163">
        <v>89484</v>
      </c>
      <c r="Q14" s="164">
        <f t="shared" si="5"/>
        <v>-7.8064310073046816E-2</v>
      </c>
      <c r="R14" s="164">
        <f t="shared" si="3"/>
        <v>0.10620905917555164</v>
      </c>
      <c r="S14" s="163">
        <v>87097</v>
      </c>
      <c r="T14" s="163">
        <v>81279</v>
      </c>
      <c r="U14" s="163">
        <v>106513</v>
      </c>
      <c r="V14" s="163">
        <v>120255</v>
      </c>
      <c r="W14" s="163">
        <v>111680</v>
      </c>
      <c r="X14" s="164">
        <f t="shared" si="6"/>
        <v>-7.1306806369797471E-2</v>
      </c>
      <c r="Y14" s="164">
        <f t="shared" si="7"/>
        <v>0.10792173355082603</v>
      </c>
    </row>
    <row r="15" spans="1:25" x14ac:dyDescent="0.25">
      <c r="A15" s="1"/>
      <c r="B15" s="162" t="s">
        <v>116</v>
      </c>
      <c r="C15" s="163">
        <v>7641</v>
      </c>
      <c r="D15" s="163">
        <v>4273</v>
      </c>
      <c r="E15" s="163">
        <v>8242</v>
      </c>
      <c r="F15" s="163">
        <v>9852</v>
      </c>
      <c r="G15" s="163">
        <v>8382</v>
      </c>
      <c r="H15" s="163">
        <v>9323</v>
      </c>
      <c r="I15" s="164">
        <f t="shared" si="4"/>
        <v>0.11226437604390371</v>
      </c>
      <c r="J15" s="164">
        <f t="shared" si="1"/>
        <v>4.8482295615636231E-2</v>
      </c>
      <c r="K15" s="163">
        <v>24259</v>
      </c>
      <c r="L15" s="163">
        <v>11358</v>
      </c>
      <c r="M15" s="163">
        <v>31242</v>
      </c>
      <c r="N15" s="163">
        <v>38762</v>
      </c>
      <c r="O15" s="163">
        <v>40133</v>
      </c>
      <c r="P15" s="163">
        <v>39242</v>
      </c>
      <c r="Q15" s="164">
        <f t="shared" si="5"/>
        <v>-2.2201181072932452E-2</v>
      </c>
      <c r="R15" s="164">
        <f t="shared" si="3"/>
        <v>4.6576548882112975E-2</v>
      </c>
      <c r="S15" s="163">
        <v>31900</v>
      </c>
      <c r="T15" s="163">
        <v>39484</v>
      </c>
      <c r="U15" s="163">
        <v>48614</v>
      </c>
      <c r="V15" s="163">
        <v>48515</v>
      </c>
      <c r="W15" s="163">
        <v>48565</v>
      </c>
      <c r="X15" s="164">
        <f t="shared" si="6"/>
        <v>1.030609089972101E-3</v>
      </c>
      <c r="Y15" s="164">
        <f t="shared" si="7"/>
        <v>4.693068579777817E-2</v>
      </c>
    </row>
    <row r="16" spans="1:25" x14ac:dyDescent="0.25">
      <c r="A16" s="1"/>
      <c r="B16" s="162" t="s">
        <v>123</v>
      </c>
      <c r="C16" s="163">
        <v>3334</v>
      </c>
      <c r="D16" s="163">
        <v>224</v>
      </c>
      <c r="E16" s="163">
        <v>5328</v>
      </c>
      <c r="F16" s="163">
        <v>4198</v>
      </c>
      <c r="G16" s="163">
        <v>4049</v>
      </c>
      <c r="H16" s="163">
        <v>4347</v>
      </c>
      <c r="I16" s="164">
        <f t="shared" si="4"/>
        <v>7.3598419362805645E-2</v>
      </c>
      <c r="J16" s="164">
        <f t="shared" si="1"/>
        <v>2.2605656874522224E-2</v>
      </c>
      <c r="K16" s="163">
        <v>16002</v>
      </c>
      <c r="L16" s="163">
        <v>675</v>
      </c>
      <c r="M16" s="163">
        <v>25339</v>
      </c>
      <c r="N16" s="163">
        <v>23212</v>
      </c>
      <c r="O16" s="163">
        <v>26713</v>
      </c>
      <c r="P16" s="163">
        <v>26395</v>
      </c>
      <c r="Q16" s="164">
        <f t="shared" si="5"/>
        <v>-1.190431625051469E-2</v>
      </c>
      <c r="R16" s="164">
        <f t="shared" si="3"/>
        <v>3.1328372859267421E-2</v>
      </c>
      <c r="S16" s="163">
        <v>19336</v>
      </c>
      <c r="T16" s="163">
        <v>30667</v>
      </c>
      <c r="U16" s="163">
        <v>27410</v>
      </c>
      <c r="V16" s="163">
        <v>30762</v>
      </c>
      <c r="W16" s="163">
        <v>30742</v>
      </c>
      <c r="X16" s="164">
        <f t="shared" si="6"/>
        <v>-6.501527859046341E-4</v>
      </c>
      <c r="Y16" s="164">
        <f t="shared" si="7"/>
        <v>2.9707467163498334E-2</v>
      </c>
    </row>
    <row r="17" spans="1:25" x14ac:dyDescent="0.25">
      <c r="A17" s="56"/>
      <c r="B17" s="162" t="s">
        <v>119</v>
      </c>
      <c r="C17" s="163">
        <v>2305</v>
      </c>
      <c r="D17" s="163">
        <v>309</v>
      </c>
      <c r="E17" s="163">
        <v>2749</v>
      </c>
      <c r="F17" s="163">
        <v>2801</v>
      </c>
      <c r="G17" s="163">
        <v>2875</v>
      </c>
      <c r="H17" s="163">
        <v>2913</v>
      </c>
      <c r="I17" s="164">
        <f t="shared" si="4"/>
        <v>1.3217391304347847E-2</v>
      </c>
      <c r="J17" s="164">
        <f t="shared" si="1"/>
        <v>1.5148442253389289E-2</v>
      </c>
      <c r="K17" s="163">
        <v>23899</v>
      </c>
      <c r="L17" s="163">
        <v>1454</v>
      </c>
      <c r="M17" s="163">
        <v>31467</v>
      </c>
      <c r="N17" s="163">
        <v>29948</v>
      </c>
      <c r="O17" s="163">
        <v>32932</v>
      </c>
      <c r="P17" s="163">
        <v>30640</v>
      </c>
      <c r="Q17" s="164">
        <f t="shared" si="5"/>
        <v>-6.9597959431555889E-2</v>
      </c>
      <c r="R17" s="164">
        <f t="shared" si="3"/>
        <v>3.6366787058456286E-2</v>
      </c>
      <c r="S17" s="163">
        <v>26204</v>
      </c>
      <c r="T17" s="163">
        <v>34216</v>
      </c>
      <c r="U17" s="163">
        <v>32749</v>
      </c>
      <c r="V17" s="163">
        <v>35807</v>
      </c>
      <c r="W17" s="163">
        <v>33553</v>
      </c>
      <c r="X17" s="164">
        <f t="shared" si="6"/>
        <v>-6.2948585472114349E-2</v>
      </c>
      <c r="Y17" s="164">
        <f t="shared" si="7"/>
        <v>3.2423871112382395E-2</v>
      </c>
    </row>
    <row r="18" spans="1:25" x14ac:dyDescent="0.25">
      <c r="A18" s="56"/>
      <c r="B18" s="162" t="s">
        <v>128</v>
      </c>
      <c r="C18" s="163">
        <v>3269</v>
      </c>
      <c r="D18" s="163">
        <v>39</v>
      </c>
      <c r="E18" s="163">
        <v>2565</v>
      </c>
      <c r="F18" s="163">
        <v>3379</v>
      </c>
      <c r="G18" s="163">
        <v>2761</v>
      </c>
      <c r="H18" s="163">
        <v>2885</v>
      </c>
      <c r="I18" s="164">
        <f t="shared" si="4"/>
        <v>4.4911264034769971E-2</v>
      </c>
      <c r="J18" s="164">
        <f t="shared" si="1"/>
        <v>1.5002834157579161E-2</v>
      </c>
      <c r="K18" s="163">
        <v>14707</v>
      </c>
      <c r="L18" s="163">
        <v>177</v>
      </c>
      <c r="M18" s="163">
        <v>13836</v>
      </c>
      <c r="N18" s="163">
        <v>20195</v>
      </c>
      <c r="O18" s="163">
        <v>17996</v>
      </c>
      <c r="P18" s="163">
        <v>15755</v>
      </c>
      <c r="Q18" s="164">
        <f t="shared" si="5"/>
        <v>-0.12452767281618138</v>
      </c>
      <c r="R18" s="164">
        <f t="shared" si="3"/>
        <v>1.8699697457766933E-2</v>
      </c>
      <c r="S18" s="163">
        <v>17976</v>
      </c>
      <c r="T18" s="163">
        <v>16401</v>
      </c>
      <c r="U18" s="163">
        <v>23574</v>
      </c>
      <c r="V18" s="163">
        <v>20757</v>
      </c>
      <c r="W18" s="163">
        <v>18640</v>
      </c>
      <c r="X18" s="164">
        <f t="shared" si="6"/>
        <v>-0.10198969022498439</v>
      </c>
      <c r="Y18" s="164">
        <f t="shared" si="7"/>
        <v>1.8012724869156494E-2</v>
      </c>
    </row>
    <row r="19" spans="1:25" x14ac:dyDescent="0.25">
      <c r="A19" s="56"/>
      <c r="B19" s="162" t="s">
        <v>131</v>
      </c>
      <c r="C19" s="163">
        <v>3260</v>
      </c>
      <c r="D19" s="163">
        <v>125</v>
      </c>
      <c r="E19" s="163">
        <v>1572</v>
      </c>
      <c r="F19" s="163">
        <v>1968</v>
      </c>
      <c r="G19" s="163">
        <v>1724</v>
      </c>
      <c r="H19" s="163">
        <v>1528</v>
      </c>
      <c r="I19" s="164">
        <f t="shared" si="4"/>
        <v>-0.11368909512761016</v>
      </c>
      <c r="J19" s="164">
        <f t="shared" si="1"/>
        <v>7.9460417999240758E-3</v>
      </c>
      <c r="K19" s="163">
        <v>20819</v>
      </c>
      <c r="L19" s="163">
        <v>806</v>
      </c>
      <c r="M19" s="163">
        <v>10360</v>
      </c>
      <c r="N19" s="163">
        <v>17873</v>
      </c>
      <c r="O19" s="163">
        <v>19179</v>
      </c>
      <c r="P19" s="163">
        <v>15322</v>
      </c>
      <c r="Q19" s="164">
        <f t="shared" si="5"/>
        <v>-0.20110537567130715</v>
      </c>
      <c r="R19" s="164">
        <f t="shared" si="3"/>
        <v>1.818576734039384E-2</v>
      </c>
      <c r="S19" s="163">
        <v>24079</v>
      </c>
      <c r="T19" s="163">
        <v>11932</v>
      </c>
      <c r="U19" s="163">
        <v>19841</v>
      </c>
      <c r="V19" s="163">
        <v>20903</v>
      </c>
      <c r="W19" s="163">
        <v>16850</v>
      </c>
      <c r="X19" s="164">
        <f t="shared" si="6"/>
        <v>-0.19389561306989422</v>
      </c>
      <c r="Y19" s="164">
        <f t="shared" si="7"/>
        <v>1.6282962126893074E-2</v>
      </c>
    </row>
    <row r="20" spans="1:25" x14ac:dyDescent="0.25">
      <c r="A20" s="56"/>
      <c r="B20" s="167" t="s">
        <v>145</v>
      </c>
      <c r="C20" s="168">
        <f t="shared" ref="C20" si="8">C12-SUM(C13:C19)</f>
        <v>40132</v>
      </c>
      <c r="D20" s="168">
        <f t="shared" ref="D20:H20" si="9">D12-SUM(D13:D19)</f>
        <v>8323</v>
      </c>
      <c r="E20" s="168">
        <f t="shared" si="9"/>
        <v>47322</v>
      </c>
      <c r="F20" s="168">
        <f t="shared" si="9"/>
        <v>52000</v>
      </c>
      <c r="G20" s="168">
        <f t="shared" si="9"/>
        <v>56645</v>
      </c>
      <c r="H20" s="168">
        <f t="shared" si="9"/>
        <v>60906</v>
      </c>
      <c r="I20" s="169">
        <f t="shared" si="4"/>
        <v>7.5222879336216852E-2</v>
      </c>
      <c r="J20" s="169">
        <f t="shared" si="1"/>
        <v>0.31672881012184279</v>
      </c>
      <c r="K20" s="168">
        <f t="shared" ref="K20:P20" si="10">K12-SUM(K13:K19)</f>
        <v>114707</v>
      </c>
      <c r="L20" s="168">
        <f t="shared" si="10"/>
        <v>23822</v>
      </c>
      <c r="M20" s="168">
        <f t="shared" si="10"/>
        <v>142355</v>
      </c>
      <c r="N20" s="168">
        <f t="shared" si="10"/>
        <v>183220</v>
      </c>
      <c r="O20" s="168">
        <f t="shared" si="10"/>
        <v>207962</v>
      </c>
      <c r="P20" s="168">
        <f t="shared" si="10"/>
        <v>204837</v>
      </c>
      <c r="Q20" s="169">
        <f t="shared" si="5"/>
        <v>-1.5026783739336969E-2</v>
      </c>
      <c r="R20" s="169">
        <f t="shared" si="3"/>
        <v>0.24312217887379278</v>
      </c>
      <c r="S20" s="168">
        <f>S12-SUM(S13:S19)</f>
        <v>154839</v>
      </c>
      <c r="T20" s="168">
        <f>T12-SUM(T13:T19)</f>
        <v>189677</v>
      </c>
      <c r="U20" s="168">
        <f>U12-SUM(U13:U19)</f>
        <v>235220</v>
      </c>
      <c r="V20" s="168">
        <f>V12-SUM(V13:V19)</f>
        <v>264607</v>
      </c>
      <c r="W20" s="168">
        <f>W12-SUM(W13:W19)</f>
        <v>265743</v>
      </c>
      <c r="X20" s="169">
        <f t="shared" si="6"/>
        <v>4.2931592890589343E-3</v>
      </c>
      <c r="Y20" s="169">
        <f t="shared" si="7"/>
        <v>0.25680019017726685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35847</v>
      </c>
      <c r="D22" s="175">
        <f t="shared" si="11"/>
        <v>1442</v>
      </c>
      <c r="E22" s="175">
        <f t="shared" si="11"/>
        <v>35056</v>
      </c>
      <c r="F22" s="175">
        <f t="shared" si="11"/>
        <v>41117</v>
      </c>
      <c r="G22" s="175">
        <f t="shared" si="11"/>
        <v>38858</v>
      </c>
      <c r="H22" s="175">
        <f t="shared" si="11"/>
        <v>38296</v>
      </c>
      <c r="I22" s="176">
        <f>IFERROR(H22/G22-1,"-")</f>
        <v>-1.4462916259200154E-2</v>
      </c>
      <c r="J22" s="176">
        <f t="shared" ref="J22:J34" si="12">H22/H$8</f>
        <v>0.1991502727551652</v>
      </c>
      <c r="K22" s="175">
        <f t="shared" ref="K22:P22" si="13">K23+K26</f>
        <v>243977</v>
      </c>
      <c r="L22" s="175">
        <f t="shared" si="13"/>
        <v>46039</v>
      </c>
      <c r="M22" s="175">
        <f t="shared" si="13"/>
        <v>288183</v>
      </c>
      <c r="N22" s="175">
        <f t="shared" si="13"/>
        <v>320115</v>
      </c>
      <c r="O22" s="175">
        <f t="shared" si="13"/>
        <v>350253</v>
      </c>
      <c r="P22" s="175">
        <f t="shared" si="13"/>
        <v>324741</v>
      </c>
      <c r="Q22" s="176">
        <f>IFERROR(P22/O22-1,"-")</f>
        <v>-7.2838776541528594E-2</v>
      </c>
      <c r="R22" s="176">
        <f t="shared" ref="R22:R34" si="14">P22/P$8</f>
        <v>0.38543690587957419</v>
      </c>
      <c r="S22" s="175">
        <f>S23+S26</f>
        <v>279824</v>
      </c>
      <c r="T22" s="175">
        <f>T23+T26</f>
        <v>323239</v>
      </c>
      <c r="U22" s="175">
        <f>U23+U26</f>
        <v>361232</v>
      </c>
      <c r="V22" s="175">
        <f>V23+V26</f>
        <v>389111</v>
      </c>
      <c r="W22" s="175">
        <f>W23+W26</f>
        <v>363037</v>
      </c>
      <c r="X22" s="176">
        <f>IFERROR(W22/V22-1,"-")</f>
        <v>-6.7009156770176159E-2</v>
      </c>
      <c r="Y22" s="176">
        <f>W22/W$8</f>
        <v>0.35082004282853896</v>
      </c>
    </row>
    <row r="23" spans="1:25" x14ac:dyDescent="0.25">
      <c r="A23" s="56"/>
      <c r="B23" s="158" t="s">
        <v>97</v>
      </c>
      <c r="C23" s="159">
        <v>1527</v>
      </c>
      <c r="D23" s="159">
        <v>86</v>
      </c>
      <c r="E23" s="159">
        <v>1411</v>
      </c>
      <c r="F23" s="159">
        <v>1452</v>
      </c>
      <c r="G23" s="159">
        <v>1031</v>
      </c>
      <c r="H23" s="159">
        <v>1061</v>
      </c>
      <c r="I23" s="160">
        <f>IFERROR(H23/G23-1,"-")</f>
        <v>2.9097963142580063E-2</v>
      </c>
      <c r="J23" s="160">
        <f t="shared" si="12"/>
        <v>5.5175067733765999E-3</v>
      </c>
      <c r="K23" s="159">
        <v>15120</v>
      </c>
      <c r="L23" s="159">
        <v>22150</v>
      </c>
      <c r="M23" s="159">
        <v>22325</v>
      </c>
      <c r="N23" s="159">
        <v>17926</v>
      </c>
      <c r="O23" s="159">
        <v>18294</v>
      </c>
      <c r="P23" s="159">
        <v>13878</v>
      </c>
      <c r="Q23" s="160">
        <f>IFERROR(P23/O23-1,"-")</f>
        <v>-0.24139061987536903</v>
      </c>
      <c r="R23" s="160">
        <f t="shared" si="14"/>
        <v>1.6471875678761631E-2</v>
      </c>
      <c r="S23" s="159">
        <v>16647</v>
      </c>
      <c r="T23" s="159">
        <v>23736</v>
      </c>
      <c r="U23" s="159">
        <v>19378</v>
      </c>
      <c r="V23" s="159">
        <v>19325</v>
      </c>
      <c r="W23" s="159">
        <v>14939</v>
      </c>
      <c r="X23" s="160">
        <f>IFERROR(W23/V23-1,"-")</f>
        <v>-0.22695989650711512</v>
      </c>
      <c r="Y23" s="160">
        <f>W23/W$8</f>
        <v>1.4436271288644253E-2</v>
      </c>
    </row>
    <row r="24" spans="1:25" x14ac:dyDescent="0.25">
      <c r="A24" s="56"/>
      <c r="B24" s="162" t="s">
        <v>103</v>
      </c>
      <c r="C24" s="163">
        <v>1004</v>
      </c>
      <c r="D24" s="163">
        <v>8</v>
      </c>
      <c r="E24" s="163">
        <v>696</v>
      </c>
      <c r="F24" s="163">
        <v>586</v>
      </c>
      <c r="G24" s="163">
        <v>258</v>
      </c>
      <c r="H24" s="163">
        <v>315</v>
      </c>
      <c r="I24" s="164">
        <f>IFERROR(H24/G24-1,"-")</f>
        <v>0.22093023255813948</v>
      </c>
      <c r="J24" s="164">
        <f t="shared" si="12"/>
        <v>1.6380910778639292E-3</v>
      </c>
      <c r="K24" s="163">
        <v>5468</v>
      </c>
      <c r="L24" s="163">
        <v>15211</v>
      </c>
      <c r="M24" s="163">
        <v>9374</v>
      </c>
      <c r="N24" s="163">
        <v>6484</v>
      </c>
      <c r="O24" s="163">
        <v>5383</v>
      </c>
      <c r="P24" s="163">
        <v>4898</v>
      </c>
      <c r="Q24" s="164">
        <f>IFERROR(P24/O24-1,"-")</f>
        <v>-9.009845810886119E-2</v>
      </c>
      <c r="R24" s="164">
        <f t="shared" si="14"/>
        <v>5.8134635447884752E-3</v>
      </c>
      <c r="S24" s="163">
        <v>6472</v>
      </c>
      <c r="T24" s="163">
        <v>10070</v>
      </c>
      <c r="U24" s="163">
        <v>7070</v>
      </c>
      <c r="V24" s="163">
        <v>5641</v>
      </c>
      <c r="W24" s="163">
        <v>5213</v>
      </c>
      <c r="X24" s="164">
        <f>IFERROR(W24/V24-1,"-")</f>
        <v>-7.5873072150327903E-2</v>
      </c>
      <c r="Y24" s="164">
        <f>W24/W$8</f>
        <v>5.0375716063794426E-3</v>
      </c>
    </row>
    <row r="25" spans="1:25" x14ac:dyDescent="0.25">
      <c r="A25" s="56"/>
      <c r="B25" s="162" t="s">
        <v>100</v>
      </c>
      <c r="C25" s="163">
        <v>523</v>
      </c>
      <c r="D25" s="163">
        <v>78</v>
      </c>
      <c r="E25" s="163">
        <v>715</v>
      </c>
      <c r="F25" s="163">
        <v>866</v>
      </c>
      <c r="G25" s="163">
        <v>773</v>
      </c>
      <c r="H25" s="163">
        <v>746</v>
      </c>
      <c r="I25" s="164">
        <f>IFERROR(H25/G25-1,"-")</f>
        <v>-3.4928848641655907E-2</v>
      </c>
      <c r="J25" s="164">
        <f t="shared" si="12"/>
        <v>3.8794156955126707E-3</v>
      </c>
      <c r="K25" s="163">
        <v>9652</v>
      </c>
      <c r="L25" s="163">
        <v>6939</v>
      </c>
      <c r="M25" s="163">
        <v>12951</v>
      </c>
      <c r="N25" s="163">
        <v>11442</v>
      </c>
      <c r="O25" s="163">
        <v>12911</v>
      </c>
      <c r="P25" s="163">
        <v>8980</v>
      </c>
      <c r="Q25" s="164">
        <f>IFERROR(P25/O25-1,"-")</f>
        <v>-0.30446905739292074</v>
      </c>
      <c r="R25" s="164">
        <f t="shared" si="14"/>
        <v>1.0658412133973155E-2</v>
      </c>
      <c r="S25" s="163">
        <v>10175</v>
      </c>
      <c r="T25" s="163">
        <v>13666</v>
      </c>
      <c r="U25" s="163">
        <v>12308</v>
      </c>
      <c r="V25" s="163">
        <v>13684</v>
      </c>
      <c r="W25" s="163">
        <v>9726</v>
      </c>
      <c r="X25" s="164">
        <f>IFERROR(W25/V25-1,"-")</f>
        <v>-0.28924291142940661</v>
      </c>
      <c r="Y25" s="164">
        <f>W25/W$8</f>
        <v>9.3986996822648106E-3</v>
      </c>
    </row>
    <row r="26" spans="1:25" x14ac:dyDescent="0.25">
      <c r="A26" s="56"/>
      <c r="B26" s="158" t="s">
        <v>107</v>
      </c>
      <c r="C26" s="159">
        <v>34320</v>
      </c>
      <c r="D26" s="159">
        <v>1356</v>
      </c>
      <c r="E26" s="159">
        <v>33645</v>
      </c>
      <c r="F26" s="159">
        <v>39665</v>
      </c>
      <c r="G26" s="159">
        <v>37827</v>
      </c>
      <c r="H26" s="159">
        <v>37235</v>
      </c>
      <c r="I26" s="160">
        <f>IFERROR(H26/G26-1,"-")</f>
        <v>-1.5650196949269057E-2</v>
      </c>
      <c r="J26" s="160">
        <f t="shared" si="12"/>
        <v>0.19363276598178858</v>
      </c>
      <c r="K26" s="159">
        <v>228857</v>
      </c>
      <c r="L26" s="159">
        <v>23889</v>
      </c>
      <c r="M26" s="159">
        <v>265858</v>
      </c>
      <c r="N26" s="159">
        <v>302189</v>
      </c>
      <c r="O26" s="159">
        <v>331959</v>
      </c>
      <c r="P26" s="159">
        <v>310863</v>
      </c>
      <c r="Q26" s="160">
        <f>IFERROR(P26/O26-1,"-")</f>
        <v>-6.3550016718932123E-2</v>
      </c>
      <c r="R26" s="160">
        <f t="shared" si="14"/>
        <v>0.36896503020081256</v>
      </c>
      <c r="S26" s="159">
        <v>263177</v>
      </c>
      <c r="T26" s="159">
        <v>299503</v>
      </c>
      <c r="U26" s="159">
        <v>341854</v>
      </c>
      <c r="V26" s="159">
        <v>369786</v>
      </c>
      <c r="W26" s="159">
        <v>348098</v>
      </c>
      <c r="X26" s="160">
        <f>IFERROR(W26/V26-1,"-")</f>
        <v>-5.8650138188033107E-2</v>
      </c>
      <c r="Y26" s="160">
        <f>W26/W$8</f>
        <v>0.33638377153989468</v>
      </c>
    </row>
    <row r="27" spans="1:25" s="56" customFormat="1" x14ac:dyDescent="0.25">
      <c r="B27" s="162" t="s">
        <v>110</v>
      </c>
      <c r="C27" s="163">
        <v>13636</v>
      </c>
      <c r="D27" s="163">
        <v>0</v>
      </c>
      <c r="E27" s="163">
        <v>12534</v>
      </c>
      <c r="F27" s="163">
        <v>15959</v>
      </c>
      <c r="G27" s="163">
        <v>16008</v>
      </c>
      <c r="H27" s="163">
        <v>15031</v>
      </c>
      <c r="I27" s="164">
        <f t="shared" ref="I27:I34" si="15">IFERROR(H27/G27-1,"-")</f>
        <v>-6.1031984007996032E-2</v>
      </c>
      <c r="J27" s="164">
        <f t="shared" si="12"/>
        <v>7.8165546004357836E-2</v>
      </c>
      <c r="K27" s="163">
        <v>101958</v>
      </c>
      <c r="L27" s="163">
        <v>986</v>
      </c>
      <c r="M27" s="163">
        <v>122981</v>
      </c>
      <c r="N27" s="163">
        <v>142887</v>
      </c>
      <c r="O27" s="163">
        <v>153524</v>
      </c>
      <c r="P27" s="163">
        <v>148362</v>
      </c>
      <c r="Q27" s="164">
        <f t="shared" ref="Q27:Q34" si="16">IFERROR(P27/O27-1,"-")</f>
        <v>-3.362340741512726E-2</v>
      </c>
      <c r="R27" s="164">
        <f t="shared" si="14"/>
        <v>0.17609168608246384</v>
      </c>
      <c r="S27" s="163">
        <v>115594</v>
      </c>
      <c r="T27" s="163">
        <v>135515</v>
      </c>
      <c r="U27" s="163">
        <v>158846</v>
      </c>
      <c r="V27" s="163">
        <v>169532</v>
      </c>
      <c r="W27" s="163">
        <v>163393</v>
      </c>
      <c r="X27" s="164">
        <f t="shared" ref="X27:X34" si="17">IFERROR(W27/V27-1,"-")</f>
        <v>-3.6211452705094072E-2</v>
      </c>
      <c r="Y27" s="164">
        <f t="shared" ref="Y27:Y34" si="18">W27/W$8</f>
        <v>0.15789448254002614</v>
      </c>
    </row>
    <row r="28" spans="1:25" s="56" customFormat="1" x14ac:dyDescent="0.25">
      <c r="B28" s="162" t="s">
        <v>113</v>
      </c>
      <c r="C28" s="163">
        <v>5913</v>
      </c>
      <c r="D28" s="163">
        <v>16</v>
      </c>
      <c r="E28" s="163">
        <v>5733</v>
      </c>
      <c r="F28" s="163">
        <v>7419</v>
      </c>
      <c r="G28" s="163">
        <v>7002</v>
      </c>
      <c r="H28" s="163">
        <v>7024</v>
      </c>
      <c r="I28" s="164">
        <f t="shared" si="15"/>
        <v>3.141959440160047E-3</v>
      </c>
      <c r="J28" s="164">
        <f t="shared" si="12"/>
        <v>3.6526830891797583E-2</v>
      </c>
      <c r="K28" s="163">
        <v>28236</v>
      </c>
      <c r="L28" s="163">
        <v>4639</v>
      </c>
      <c r="M28" s="163">
        <v>27740</v>
      </c>
      <c r="N28" s="163">
        <v>34042</v>
      </c>
      <c r="O28" s="163">
        <v>37729</v>
      </c>
      <c r="P28" s="163">
        <v>32735</v>
      </c>
      <c r="Q28" s="164">
        <f t="shared" si="16"/>
        <v>-0.13236502425190178</v>
      </c>
      <c r="R28" s="164">
        <f t="shared" si="14"/>
        <v>3.885335425452241E-2</v>
      </c>
      <c r="S28" s="163">
        <v>34149</v>
      </c>
      <c r="T28" s="163">
        <v>33473</v>
      </c>
      <c r="U28" s="163">
        <v>41461</v>
      </c>
      <c r="V28" s="163">
        <v>44731</v>
      </c>
      <c r="W28" s="163">
        <v>39759</v>
      </c>
      <c r="X28" s="164">
        <f t="shared" si="17"/>
        <v>-0.11115333884777889</v>
      </c>
      <c r="Y28" s="164">
        <f t="shared" si="18"/>
        <v>3.8421026184162717E-2</v>
      </c>
    </row>
    <row r="29" spans="1:25" x14ac:dyDescent="0.25">
      <c r="A29" s="56"/>
      <c r="B29" s="162" t="s">
        <v>116</v>
      </c>
      <c r="C29" s="163">
        <v>2029</v>
      </c>
      <c r="D29" s="163">
        <v>1103</v>
      </c>
      <c r="E29" s="163">
        <v>1075</v>
      </c>
      <c r="F29" s="163">
        <v>960</v>
      </c>
      <c r="G29" s="163">
        <v>849</v>
      </c>
      <c r="H29" s="163">
        <v>888</v>
      </c>
      <c r="I29" s="164">
        <f t="shared" si="15"/>
        <v>4.5936395759717419E-2</v>
      </c>
      <c r="J29" s="164">
        <f t="shared" si="12"/>
        <v>4.6178567528354581E-3</v>
      </c>
      <c r="K29" s="163">
        <v>8997</v>
      </c>
      <c r="L29" s="163">
        <v>4807</v>
      </c>
      <c r="M29" s="163">
        <v>11296</v>
      </c>
      <c r="N29" s="163">
        <v>10958</v>
      </c>
      <c r="O29" s="163">
        <v>9856</v>
      </c>
      <c r="P29" s="163">
        <v>10035</v>
      </c>
      <c r="Q29" s="164">
        <f t="shared" si="16"/>
        <v>1.8161525974025983E-2</v>
      </c>
      <c r="R29" s="164">
        <f t="shared" si="14"/>
        <v>1.1910597523877573E-2</v>
      </c>
      <c r="S29" s="163">
        <v>11026</v>
      </c>
      <c r="T29" s="163">
        <v>12371</v>
      </c>
      <c r="U29" s="163">
        <v>11918</v>
      </c>
      <c r="V29" s="163">
        <v>10705</v>
      </c>
      <c r="W29" s="163">
        <v>10923</v>
      </c>
      <c r="X29" s="164">
        <f t="shared" si="17"/>
        <v>2.036431574030817E-2</v>
      </c>
      <c r="Y29" s="164">
        <f t="shared" si="18"/>
        <v>1.0555418119409677E-2</v>
      </c>
    </row>
    <row r="30" spans="1:25" x14ac:dyDescent="0.25">
      <c r="A30" s="56"/>
      <c r="B30" s="162" t="s">
        <v>123</v>
      </c>
      <c r="C30" s="163">
        <v>1607</v>
      </c>
      <c r="D30" s="163">
        <v>4</v>
      </c>
      <c r="E30" s="163">
        <v>2100</v>
      </c>
      <c r="F30" s="163">
        <v>1309</v>
      </c>
      <c r="G30" s="163">
        <v>837</v>
      </c>
      <c r="H30" s="163">
        <v>923</v>
      </c>
      <c r="I30" s="164">
        <f t="shared" si="15"/>
        <v>0.10274790919952204</v>
      </c>
      <c r="J30" s="164">
        <f t="shared" si="12"/>
        <v>4.7998668725981169E-3</v>
      </c>
      <c r="K30" s="163">
        <v>8621</v>
      </c>
      <c r="L30" s="163">
        <v>290</v>
      </c>
      <c r="M30" s="163">
        <v>14318</v>
      </c>
      <c r="N30" s="163">
        <v>11050</v>
      </c>
      <c r="O30" s="163">
        <v>12644</v>
      </c>
      <c r="P30" s="163">
        <v>12161</v>
      </c>
      <c r="Q30" s="164">
        <f t="shared" si="16"/>
        <v>-3.8199936728883221E-2</v>
      </c>
      <c r="R30" s="164">
        <f t="shared" si="14"/>
        <v>1.4433958793011974E-2</v>
      </c>
      <c r="S30" s="163">
        <v>10228</v>
      </c>
      <c r="T30" s="163">
        <v>16418</v>
      </c>
      <c r="U30" s="163">
        <v>12359</v>
      </c>
      <c r="V30" s="163">
        <v>13481</v>
      </c>
      <c r="W30" s="163">
        <v>13084</v>
      </c>
      <c r="X30" s="164">
        <f t="shared" si="17"/>
        <v>-2.9448853942585895E-2</v>
      </c>
      <c r="Y30" s="164">
        <f t="shared" si="18"/>
        <v>1.2643695932834955E-2</v>
      </c>
    </row>
    <row r="31" spans="1:25" x14ac:dyDescent="0.25">
      <c r="A31" s="56"/>
      <c r="B31" s="162" t="s">
        <v>119</v>
      </c>
      <c r="C31" s="163">
        <v>1003</v>
      </c>
      <c r="D31" s="163">
        <v>34</v>
      </c>
      <c r="E31" s="163">
        <v>1044</v>
      </c>
      <c r="F31" s="163">
        <v>1016</v>
      </c>
      <c r="G31" s="163">
        <v>653</v>
      </c>
      <c r="H31" s="163">
        <v>715</v>
      </c>
      <c r="I31" s="164">
        <f t="shared" si="15"/>
        <v>9.4946401225114885E-2</v>
      </c>
      <c r="J31" s="164">
        <f t="shared" si="12"/>
        <v>3.7182067322943154E-3</v>
      </c>
      <c r="K31" s="163">
        <v>13673</v>
      </c>
      <c r="L31" s="163">
        <v>791</v>
      </c>
      <c r="M31" s="163">
        <v>20105</v>
      </c>
      <c r="N31" s="163">
        <v>17240</v>
      </c>
      <c r="O31" s="163">
        <v>18439</v>
      </c>
      <c r="P31" s="163">
        <v>18378</v>
      </c>
      <c r="Q31" s="164">
        <f t="shared" si="16"/>
        <v>-3.308205434134126E-3</v>
      </c>
      <c r="R31" s="164">
        <f t="shared" si="14"/>
        <v>2.1812950801576685E-2</v>
      </c>
      <c r="S31" s="163">
        <v>14676</v>
      </c>
      <c r="T31" s="163">
        <v>21149</v>
      </c>
      <c r="U31" s="163">
        <v>18256</v>
      </c>
      <c r="V31" s="163">
        <v>19092</v>
      </c>
      <c r="W31" s="163">
        <v>19093</v>
      </c>
      <c r="X31" s="164">
        <f t="shared" si="17"/>
        <v>5.2377959354643622E-5</v>
      </c>
      <c r="Y31" s="164">
        <f t="shared" si="18"/>
        <v>1.8450480468176232E-2</v>
      </c>
    </row>
    <row r="32" spans="1:25" x14ac:dyDescent="0.25">
      <c r="A32" s="56"/>
      <c r="B32" s="162" t="s">
        <v>128</v>
      </c>
      <c r="C32" s="163">
        <v>1374</v>
      </c>
      <c r="D32" s="163">
        <v>0</v>
      </c>
      <c r="E32" s="163">
        <v>806</v>
      </c>
      <c r="F32" s="163">
        <v>1304</v>
      </c>
      <c r="G32" s="163">
        <v>1343</v>
      </c>
      <c r="H32" s="163">
        <v>1058</v>
      </c>
      <c r="I32" s="164">
        <f t="shared" si="15"/>
        <v>-0.21221146686522707</v>
      </c>
      <c r="J32" s="164">
        <f t="shared" si="12"/>
        <v>5.501905905968372E-3</v>
      </c>
      <c r="K32" s="163">
        <v>8151</v>
      </c>
      <c r="L32" s="163">
        <v>60</v>
      </c>
      <c r="M32" s="163">
        <v>7589</v>
      </c>
      <c r="N32" s="163">
        <v>8889</v>
      </c>
      <c r="O32" s="163">
        <v>8141</v>
      </c>
      <c r="P32" s="163">
        <v>6610</v>
      </c>
      <c r="Q32" s="164">
        <f t="shared" si="16"/>
        <v>-0.1880604348360152</v>
      </c>
      <c r="R32" s="164">
        <f t="shared" si="14"/>
        <v>7.8454459026238918E-3</v>
      </c>
      <c r="S32" s="163">
        <v>9525</v>
      </c>
      <c r="T32" s="163">
        <v>8395</v>
      </c>
      <c r="U32" s="163">
        <v>10193</v>
      </c>
      <c r="V32" s="163">
        <v>9484</v>
      </c>
      <c r="W32" s="163">
        <v>7668</v>
      </c>
      <c r="X32" s="164">
        <f t="shared" si="17"/>
        <v>-0.19148038802193168</v>
      </c>
      <c r="Y32" s="164">
        <f t="shared" si="18"/>
        <v>7.4099557026122316E-3</v>
      </c>
    </row>
    <row r="33" spans="1:25" x14ac:dyDescent="0.25">
      <c r="A33" s="56"/>
      <c r="B33" s="162" t="s">
        <v>131</v>
      </c>
      <c r="C33" s="163">
        <v>662</v>
      </c>
      <c r="D33" s="163">
        <v>3</v>
      </c>
      <c r="E33" s="163">
        <v>300</v>
      </c>
      <c r="F33" s="163">
        <v>449</v>
      </c>
      <c r="G33" s="163">
        <v>275</v>
      </c>
      <c r="H33" s="163">
        <v>223</v>
      </c>
      <c r="I33" s="164">
        <f t="shared" si="15"/>
        <v>-0.18909090909090909</v>
      </c>
      <c r="J33" s="164">
        <f t="shared" si="12"/>
        <v>1.1596644773449404E-3</v>
      </c>
      <c r="K33" s="163">
        <v>10437</v>
      </c>
      <c r="L33" s="163">
        <v>120</v>
      </c>
      <c r="M33" s="163">
        <v>4824</v>
      </c>
      <c r="N33" s="163">
        <v>8907</v>
      </c>
      <c r="O33" s="163">
        <v>9350</v>
      </c>
      <c r="P33" s="163">
        <v>7556</v>
      </c>
      <c r="Q33" s="164">
        <f t="shared" si="16"/>
        <v>-0.19187165775401072</v>
      </c>
      <c r="R33" s="164">
        <f t="shared" si="14"/>
        <v>8.9682585839979019E-3</v>
      </c>
      <c r="S33" s="163">
        <v>11099</v>
      </c>
      <c r="T33" s="163">
        <v>5124</v>
      </c>
      <c r="U33" s="163">
        <v>9356</v>
      </c>
      <c r="V33" s="163">
        <v>9625</v>
      </c>
      <c r="W33" s="163">
        <v>7779</v>
      </c>
      <c r="X33" s="164">
        <f t="shared" si="17"/>
        <v>-0.19179220779220785</v>
      </c>
      <c r="Y33" s="164">
        <f t="shared" si="18"/>
        <v>7.5172203195905778E-3</v>
      </c>
    </row>
    <row r="34" spans="1:25" x14ac:dyDescent="0.25">
      <c r="A34" s="56"/>
      <c r="B34" s="167" t="s">
        <v>145</v>
      </c>
      <c r="C34" s="168">
        <f t="shared" ref="C34" si="19">C26-SUM(C27:C33)</f>
        <v>8096</v>
      </c>
      <c r="D34" s="168">
        <f t="shared" ref="D34:H34" si="20">D26-SUM(D27:D33)</f>
        <v>196</v>
      </c>
      <c r="E34" s="168">
        <f t="shared" si="20"/>
        <v>10053</v>
      </c>
      <c r="F34" s="168">
        <f t="shared" si="20"/>
        <v>11249</v>
      </c>
      <c r="G34" s="168">
        <f t="shared" si="20"/>
        <v>10860</v>
      </c>
      <c r="H34" s="168">
        <f t="shared" si="20"/>
        <v>11373</v>
      </c>
      <c r="I34" s="169">
        <f t="shared" si="15"/>
        <v>4.7237569060773588E-2</v>
      </c>
      <c r="J34" s="169">
        <f t="shared" si="12"/>
        <v>5.9142888344591957E-2</v>
      </c>
      <c r="K34" s="168">
        <f t="shared" ref="K34:P34" si="21">K26-SUM(K27:K33)</f>
        <v>48784</v>
      </c>
      <c r="L34" s="168">
        <f t="shared" si="21"/>
        <v>12196</v>
      </c>
      <c r="M34" s="168">
        <f t="shared" si="21"/>
        <v>57005</v>
      </c>
      <c r="N34" s="168">
        <f t="shared" si="21"/>
        <v>68216</v>
      </c>
      <c r="O34" s="168">
        <f t="shared" si="21"/>
        <v>82276</v>
      </c>
      <c r="P34" s="168">
        <f t="shared" si="21"/>
        <v>75026</v>
      </c>
      <c r="Q34" s="169">
        <f t="shared" si="16"/>
        <v>-8.8118041713257766E-2</v>
      </c>
      <c r="R34" s="169">
        <f t="shared" si="14"/>
        <v>8.904877825873829E-2</v>
      </c>
      <c r="S34" s="168">
        <f>S26-SUM(S27:S33)</f>
        <v>56880</v>
      </c>
      <c r="T34" s="168">
        <f>T26-SUM(T27:T33)</f>
        <v>67058</v>
      </c>
      <c r="U34" s="168">
        <f>U26-SUM(U27:U33)</f>
        <v>79465</v>
      </c>
      <c r="V34" s="168">
        <f>V26-SUM(V27:V33)</f>
        <v>93136</v>
      </c>
      <c r="W34" s="168">
        <f>W26-SUM(W27:W33)</f>
        <v>86399</v>
      </c>
      <c r="X34" s="169">
        <f t="shared" si="17"/>
        <v>-7.2335079883181552E-2</v>
      </c>
      <c r="Y34" s="169">
        <f t="shared" si="18"/>
        <v>8.3491492273082182E-2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39616</v>
      </c>
      <c r="D36" s="175">
        <f t="shared" si="22"/>
        <v>1477</v>
      </c>
      <c r="E36" s="175">
        <f t="shared" si="22"/>
        <v>35453</v>
      </c>
      <c r="F36" s="175">
        <f t="shared" si="22"/>
        <v>49948</v>
      </c>
      <c r="G36" s="175">
        <f t="shared" si="22"/>
        <v>49345</v>
      </c>
      <c r="H36" s="175">
        <f t="shared" si="22"/>
        <v>51360</v>
      </c>
      <c r="I36" s="176">
        <f>IFERROR(H36/G36-1,"-")</f>
        <v>4.083493768365587E-2</v>
      </c>
      <c r="J36" s="176">
        <f t="shared" ref="J36:J48" si="23">H36/H$8</f>
        <v>0.26708685002886162</v>
      </c>
      <c r="K36" s="175">
        <f t="shared" ref="K36:P36" si="24">K37+K40</f>
        <v>107490</v>
      </c>
      <c r="L36" s="175">
        <f t="shared" si="24"/>
        <v>7546</v>
      </c>
      <c r="M36" s="175">
        <f t="shared" si="24"/>
        <v>116535</v>
      </c>
      <c r="N36" s="175">
        <f t="shared" si="24"/>
        <v>142792</v>
      </c>
      <c r="O36" s="175">
        <f t="shared" si="24"/>
        <v>156369</v>
      </c>
      <c r="P36" s="175">
        <f t="shared" si="24"/>
        <v>165684</v>
      </c>
      <c r="Q36" s="176">
        <f>IFERROR(P36/O36-1,"-")</f>
        <v>5.9570631007424657E-2</v>
      </c>
      <c r="R36" s="176">
        <f t="shared" ref="R36:R48" si="25">P36/P$8</f>
        <v>0.19665126458855325</v>
      </c>
      <c r="S36" s="175">
        <f>S37+S40</f>
        <v>147106</v>
      </c>
      <c r="T36" s="175">
        <f>T37+T40</f>
        <v>151988</v>
      </c>
      <c r="U36" s="175">
        <f>U37+U40</f>
        <v>192740</v>
      </c>
      <c r="V36" s="175">
        <f>V37+V40</f>
        <v>205714</v>
      </c>
      <c r="W36" s="175">
        <f>W37+W40</f>
        <v>217044</v>
      </c>
      <c r="X36" s="176">
        <f>IFERROR(W36/V36-1,"-")</f>
        <v>5.50764653839797E-2</v>
      </c>
      <c r="Y36" s="176">
        <f>W36/W$8</f>
        <v>0.2097400137607941</v>
      </c>
    </row>
    <row r="37" spans="1:25" x14ac:dyDescent="0.25">
      <c r="A37" s="56"/>
      <c r="B37" s="158" t="s">
        <v>97</v>
      </c>
      <c r="C37" s="159">
        <v>2530</v>
      </c>
      <c r="D37" s="159">
        <v>582</v>
      </c>
      <c r="E37" s="159">
        <v>2257</v>
      </c>
      <c r="F37" s="159">
        <v>4171</v>
      </c>
      <c r="G37" s="159">
        <v>4077</v>
      </c>
      <c r="H37" s="159">
        <v>3734</v>
      </c>
      <c r="I37" s="160">
        <f>IFERROR(H37/G37-1,"-")</f>
        <v>-8.4130488103998036E-2</v>
      </c>
      <c r="J37" s="160">
        <f t="shared" si="23"/>
        <v>1.9417879634107658E-2</v>
      </c>
      <c r="K37" s="159">
        <v>7136</v>
      </c>
      <c r="L37" s="159">
        <v>1996</v>
      </c>
      <c r="M37" s="159">
        <v>8798</v>
      </c>
      <c r="N37" s="159">
        <v>8012</v>
      </c>
      <c r="O37" s="159">
        <v>8933</v>
      </c>
      <c r="P37" s="159">
        <v>8909</v>
      </c>
      <c r="Q37" s="160">
        <f>IFERROR(P37/O37-1,"-")</f>
        <v>-2.6866674129631951E-3</v>
      </c>
      <c r="R37" s="160">
        <f t="shared" si="25"/>
        <v>1.0574141837590962E-2</v>
      </c>
      <c r="S37" s="159">
        <v>9666</v>
      </c>
      <c r="T37" s="159">
        <v>11055</v>
      </c>
      <c r="U37" s="159">
        <v>12183</v>
      </c>
      <c r="V37" s="159">
        <v>13010</v>
      </c>
      <c r="W37" s="159">
        <v>12643</v>
      </c>
      <c r="X37" s="160">
        <f>IFERROR(W37/V37-1,"-")</f>
        <v>-2.8209069946195209E-2</v>
      </c>
      <c r="Y37" s="160">
        <f>W37/W$8</f>
        <v>1.2217536508623689E-2</v>
      </c>
    </row>
    <row r="38" spans="1:25" x14ac:dyDescent="0.25">
      <c r="A38" s="56"/>
      <c r="B38" s="162" t="s">
        <v>103</v>
      </c>
      <c r="C38" s="163">
        <v>1111</v>
      </c>
      <c r="D38" s="163">
        <v>475</v>
      </c>
      <c r="E38" s="163">
        <v>1676</v>
      </c>
      <c r="F38" s="163">
        <v>1884</v>
      </c>
      <c r="G38" s="163">
        <v>2924</v>
      </c>
      <c r="H38" s="163">
        <v>2044</v>
      </c>
      <c r="I38" s="164">
        <f>IFERROR(H38/G38-1,"-")</f>
        <v>-0.30095759233926134</v>
      </c>
      <c r="J38" s="164">
        <f t="shared" si="23"/>
        <v>1.0629390994139273E-2</v>
      </c>
      <c r="K38" s="163">
        <v>954</v>
      </c>
      <c r="L38" s="163">
        <v>853</v>
      </c>
      <c r="M38" s="163">
        <v>1768</v>
      </c>
      <c r="N38" s="163">
        <v>985</v>
      </c>
      <c r="O38" s="163">
        <v>1269</v>
      </c>
      <c r="P38" s="163">
        <v>1968</v>
      </c>
      <c r="Q38" s="164">
        <f>IFERROR(P38/O38-1,"-")</f>
        <v>0.55082742316784872</v>
      </c>
      <c r="R38" s="164">
        <f t="shared" si="25"/>
        <v>2.3358301870444508E-3</v>
      </c>
      <c r="S38" s="163">
        <v>2065</v>
      </c>
      <c r="T38" s="163">
        <v>3444</v>
      </c>
      <c r="U38" s="163">
        <v>2869</v>
      </c>
      <c r="V38" s="163">
        <v>4193</v>
      </c>
      <c r="W38" s="163">
        <v>4012</v>
      </c>
      <c r="X38" s="164">
        <f>IFERROR(W38/V38-1,"-")</f>
        <v>-4.3167183400906306E-2</v>
      </c>
      <c r="Y38" s="164">
        <f>W38/W$8</f>
        <v>3.8769877776317517E-3</v>
      </c>
    </row>
    <row r="39" spans="1:25" x14ac:dyDescent="0.25">
      <c r="A39" s="56"/>
      <c r="B39" s="162" t="s">
        <v>100</v>
      </c>
      <c r="C39" s="163">
        <v>1419</v>
      </c>
      <c r="D39" s="163">
        <v>107</v>
      </c>
      <c r="E39" s="163">
        <v>581</v>
      </c>
      <c r="F39" s="163">
        <v>2287</v>
      </c>
      <c r="G39" s="163">
        <v>1153</v>
      </c>
      <c r="H39" s="163">
        <v>1690</v>
      </c>
      <c r="I39" s="164">
        <f>IFERROR(H39/G39-1,"-")</f>
        <v>0.46574154379878574</v>
      </c>
      <c r="J39" s="164">
        <f t="shared" si="23"/>
        <v>8.7884886399683827E-3</v>
      </c>
      <c r="K39" s="163">
        <v>6182</v>
      </c>
      <c r="L39" s="163">
        <v>1143</v>
      </c>
      <c r="M39" s="163">
        <v>7030</v>
      </c>
      <c r="N39" s="163">
        <v>7027</v>
      </c>
      <c r="O39" s="163">
        <v>7664</v>
      </c>
      <c r="P39" s="163">
        <v>6941</v>
      </c>
      <c r="Q39" s="164">
        <f>IFERROR(P39/O39-1,"-")</f>
        <v>-9.433716075156573E-2</v>
      </c>
      <c r="R39" s="164">
        <f t="shared" si="25"/>
        <v>8.2383116505465107E-3</v>
      </c>
      <c r="S39" s="163">
        <v>7601</v>
      </c>
      <c r="T39" s="163">
        <v>7611</v>
      </c>
      <c r="U39" s="163">
        <v>9314</v>
      </c>
      <c r="V39" s="163">
        <v>8817</v>
      </c>
      <c r="W39" s="163">
        <v>8631</v>
      </c>
      <c r="X39" s="164">
        <f>IFERROR(W39/V39-1,"-")</f>
        <v>-2.1095610751956428E-2</v>
      </c>
      <c r="Y39" s="164">
        <f>W39/W$8</f>
        <v>8.3405487309919368E-3</v>
      </c>
    </row>
    <row r="40" spans="1:25" x14ac:dyDescent="0.25">
      <c r="A40" s="56"/>
      <c r="B40" s="158" t="s">
        <v>107</v>
      </c>
      <c r="C40" s="159">
        <v>37086</v>
      </c>
      <c r="D40" s="159">
        <v>895</v>
      </c>
      <c r="E40" s="159">
        <v>33196</v>
      </c>
      <c r="F40" s="159">
        <v>45777</v>
      </c>
      <c r="G40" s="159">
        <v>45268</v>
      </c>
      <c r="H40" s="159">
        <v>47626</v>
      </c>
      <c r="I40" s="160">
        <f>IFERROR(H40/G40-1,"-")</f>
        <v>5.2089776442520108E-2</v>
      </c>
      <c r="J40" s="160">
        <f t="shared" si="23"/>
        <v>0.24766897039475394</v>
      </c>
      <c r="K40" s="159">
        <v>100354</v>
      </c>
      <c r="L40" s="159">
        <v>5550</v>
      </c>
      <c r="M40" s="159">
        <v>107737</v>
      </c>
      <c r="N40" s="159">
        <v>134780</v>
      </c>
      <c r="O40" s="159">
        <v>147436</v>
      </c>
      <c r="P40" s="159">
        <v>156775</v>
      </c>
      <c r="Q40" s="160">
        <f>IFERROR(P40/O40-1,"-")</f>
        <v>6.334273854418182E-2</v>
      </c>
      <c r="R40" s="160">
        <f t="shared" si="25"/>
        <v>0.18607712275096228</v>
      </c>
      <c r="S40" s="159">
        <v>137440</v>
      </c>
      <c r="T40" s="159">
        <v>140933</v>
      </c>
      <c r="U40" s="159">
        <v>180557</v>
      </c>
      <c r="V40" s="159">
        <v>192704</v>
      </c>
      <c r="W40" s="159">
        <v>204401</v>
      </c>
      <c r="X40" s="160">
        <f>IFERROR(W40/V40-1,"-")</f>
        <v>6.0699310860179434E-2</v>
      </c>
      <c r="Y40" s="160">
        <f>W40/W$8</f>
        <v>0.19752247725217043</v>
      </c>
    </row>
    <row r="41" spans="1:25" s="56" customFormat="1" x14ac:dyDescent="0.25">
      <c r="B41" s="162" t="s">
        <v>110</v>
      </c>
      <c r="C41" s="163">
        <v>18060</v>
      </c>
      <c r="D41" s="163">
        <v>33</v>
      </c>
      <c r="E41" s="163">
        <v>12846</v>
      </c>
      <c r="F41" s="163">
        <v>16722</v>
      </c>
      <c r="G41" s="163">
        <v>16683</v>
      </c>
      <c r="H41" s="163">
        <v>17150</v>
      </c>
      <c r="I41" s="164">
        <f t="shared" ref="I41:I48" si="26">IFERROR(H41/G41-1,"-")</f>
        <v>2.799256728406152E-2</v>
      </c>
      <c r="J41" s="164">
        <f t="shared" si="23"/>
        <v>8.9184958683702811E-2</v>
      </c>
      <c r="K41" s="163">
        <v>48199</v>
      </c>
      <c r="L41" s="163">
        <v>254</v>
      </c>
      <c r="M41" s="163">
        <v>47085</v>
      </c>
      <c r="N41" s="163">
        <v>61148</v>
      </c>
      <c r="O41" s="163">
        <v>69535</v>
      </c>
      <c r="P41" s="163">
        <v>74959</v>
      </c>
      <c r="Q41" s="164">
        <f t="shared" ref="Q41:Q48" si="27">IFERROR(P41/O41-1,"-")</f>
        <v>7.8003882936650504E-2</v>
      </c>
      <c r="R41" s="164">
        <f t="shared" si="25"/>
        <v>8.896925558468749E-2</v>
      </c>
      <c r="S41" s="163">
        <v>66259</v>
      </c>
      <c r="T41" s="163">
        <v>59931</v>
      </c>
      <c r="U41" s="163">
        <v>77870</v>
      </c>
      <c r="V41" s="163">
        <v>86218</v>
      </c>
      <c r="W41" s="163">
        <v>92109</v>
      </c>
      <c r="X41" s="164">
        <f t="shared" ref="X41:X48" si="28">IFERROR(W41/V41-1,"-")</f>
        <v>6.832679950822329E-2</v>
      </c>
      <c r="Y41" s="164">
        <f t="shared" ref="Y41:Y48" si="29">W41/W$8</f>
        <v>8.9009338786112419E-2</v>
      </c>
    </row>
    <row r="42" spans="1:25" s="56" customFormat="1" x14ac:dyDescent="0.25">
      <c r="B42" s="162" t="s">
        <v>113</v>
      </c>
      <c r="C42" s="163">
        <v>2861</v>
      </c>
      <c r="D42" s="163">
        <v>54</v>
      </c>
      <c r="E42" s="163">
        <v>1608</v>
      </c>
      <c r="F42" s="163">
        <v>3471</v>
      </c>
      <c r="G42" s="163">
        <v>3531</v>
      </c>
      <c r="H42" s="163">
        <v>3518</v>
      </c>
      <c r="I42" s="164">
        <f t="shared" si="26"/>
        <v>-3.6816765788728611E-3</v>
      </c>
      <c r="J42" s="164">
        <f t="shared" si="23"/>
        <v>1.8294617180715247E-2</v>
      </c>
      <c r="K42" s="163">
        <v>5618</v>
      </c>
      <c r="L42" s="163">
        <v>624</v>
      </c>
      <c r="M42" s="163">
        <v>5356</v>
      </c>
      <c r="N42" s="163">
        <v>7206</v>
      </c>
      <c r="O42" s="163">
        <v>6657</v>
      </c>
      <c r="P42" s="163">
        <v>6033</v>
      </c>
      <c r="Q42" s="164">
        <f t="shared" si="27"/>
        <v>-9.3735917079765696E-2</v>
      </c>
      <c r="R42" s="164">
        <f t="shared" si="25"/>
        <v>7.1606013813207171E-3</v>
      </c>
      <c r="S42" s="163">
        <v>8479</v>
      </c>
      <c r="T42" s="163">
        <v>6964</v>
      </c>
      <c r="U42" s="163">
        <v>10677</v>
      </c>
      <c r="V42" s="163">
        <v>10188</v>
      </c>
      <c r="W42" s="163">
        <v>9551</v>
      </c>
      <c r="X42" s="164">
        <f t="shared" si="28"/>
        <v>-6.2524538672948604E-2</v>
      </c>
      <c r="Y42" s="164">
        <f t="shared" si="29"/>
        <v>9.2295887996412911E-3</v>
      </c>
    </row>
    <row r="43" spans="1:25" x14ac:dyDescent="0.25">
      <c r="A43" s="56"/>
      <c r="B43" s="162" t="s">
        <v>116</v>
      </c>
      <c r="C43" s="163">
        <v>1616</v>
      </c>
      <c r="D43" s="163">
        <v>61</v>
      </c>
      <c r="E43" s="163">
        <v>1072</v>
      </c>
      <c r="F43" s="163">
        <v>1967</v>
      </c>
      <c r="G43" s="163">
        <v>1732</v>
      </c>
      <c r="H43" s="163">
        <v>2022</v>
      </c>
      <c r="I43" s="164">
        <f t="shared" si="26"/>
        <v>0.16743648960739033</v>
      </c>
      <c r="J43" s="164">
        <f t="shared" si="23"/>
        <v>1.0514984633145603E-2</v>
      </c>
      <c r="K43" s="163">
        <v>2576</v>
      </c>
      <c r="L43" s="163">
        <v>1041</v>
      </c>
      <c r="M43" s="163">
        <v>3029</v>
      </c>
      <c r="N43" s="163">
        <v>3126</v>
      </c>
      <c r="O43" s="163">
        <v>3098</v>
      </c>
      <c r="P43" s="163">
        <v>3765</v>
      </c>
      <c r="Q43" s="164">
        <f t="shared" si="27"/>
        <v>0.21530019367333764</v>
      </c>
      <c r="R43" s="164">
        <f t="shared" si="25"/>
        <v>4.4686995194219295E-3</v>
      </c>
      <c r="S43" s="163">
        <v>4192</v>
      </c>
      <c r="T43" s="163">
        <v>4101</v>
      </c>
      <c r="U43" s="163">
        <v>5093</v>
      </c>
      <c r="V43" s="163">
        <v>4830</v>
      </c>
      <c r="W43" s="163">
        <v>5787</v>
      </c>
      <c r="X43" s="164">
        <f t="shared" si="28"/>
        <v>0.19813664596273295</v>
      </c>
      <c r="Y43" s="164">
        <f t="shared" si="29"/>
        <v>5.5922553013845831E-3</v>
      </c>
    </row>
    <row r="44" spans="1:25" x14ac:dyDescent="0.25">
      <c r="A44" s="56"/>
      <c r="B44" s="162" t="s">
        <v>123</v>
      </c>
      <c r="C44" s="163">
        <v>711</v>
      </c>
      <c r="D44" s="163">
        <v>6</v>
      </c>
      <c r="E44" s="163">
        <v>862</v>
      </c>
      <c r="F44" s="163">
        <v>974</v>
      </c>
      <c r="G44" s="163">
        <v>972</v>
      </c>
      <c r="H44" s="163">
        <v>964</v>
      </c>
      <c r="I44" s="164">
        <f t="shared" si="26"/>
        <v>-8.2304526748970819E-3</v>
      </c>
      <c r="J44" s="164">
        <f t="shared" si="23"/>
        <v>5.0130787271772314E-3</v>
      </c>
      <c r="K44" s="163">
        <v>4692</v>
      </c>
      <c r="L44" s="163">
        <v>84</v>
      </c>
      <c r="M44" s="163">
        <v>5729</v>
      </c>
      <c r="N44" s="163">
        <v>6163</v>
      </c>
      <c r="O44" s="163">
        <v>6577</v>
      </c>
      <c r="P44" s="163">
        <v>6612</v>
      </c>
      <c r="Q44" s="164">
        <f t="shared" si="27"/>
        <v>5.3215751862552008E-3</v>
      </c>
      <c r="R44" s="164">
        <f t="shared" si="25"/>
        <v>7.8478197137895871E-3</v>
      </c>
      <c r="S44" s="163">
        <v>5403</v>
      </c>
      <c r="T44" s="163">
        <v>6591</v>
      </c>
      <c r="U44" s="163">
        <v>7137</v>
      </c>
      <c r="V44" s="163">
        <v>7549</v>
      </c>
      <c r="W44" s="163">
        <v>7576</v>
      </c>
      <c r="X44" s="164">
        <f t="shared" si="28"/>
        <v>3.5766326665782611E-3</v>
      </c>
      <c r="Y44" s="164">
        <f t="shared" si="29"/>
        <v>7.321051695747296E-3</v>
      </c>
    </row>
    <row r="45" spans="1:25" x14ac:dyDescent="0.25">
      <c r="A45" s="56"/>
      <c r="B45" s="162" t="s">
        <v>119</v>
      </c>
      <c r="C45" s="163">
        <v>694</v>
      </c>
      <c r="D45" s="163">
        <v>14</v>
      </c>
      <c r="E45" s="163">
        <v>441</v>
      </c>
      <c r="F45" s="163">
        <v>677</v>
      </c>
      <c r="G45" s="163">
        <v>701</v>
      </c>
      <c r="H45" s="163">
        <v>698</v>
      </c>
      <c r="I45" s="164">
        <f t="shared" si="26"/>
        <v>-4.2796005706133844E-3</v>
      </c>
      <c r="J45" s="164">
        <f t="shared" si="23"/>
        <v>3.6298018169810243E-3</v>
      </c>
      <c r="K45" s="163">
        <v>6876</v>
      </c>
      <c r="L45" s="163">
        <v>105</v>
      </c>
      <c r="M45" s="163">
        <v>6469</v>
      </c>
      <c r="N45" s="163">
        <v>7550</v>
      </c>
      <c r="O45" s="163">
        <v>8530</v>
      </c>
      <c r="P45" s="163">
        <v>6514</v>
      </c>
      <c r="Q45" s="164">
        <f t="shared" si="27"/>
        <v>-0.23634232121922627</v>
      </c>
      <c r="R45" s="164">
        <f t="shared" si="25"/>
        <v>7.7315029666705044E-3</v>
      </c>
      <c r="S45" s="163">
        <v>7570</v>
      </c>
      <c r="T45" s="163">
        <v>6910</v>
      </c>
      <c r="U45" s="163">
        <v>8227</v>
      </c>
      <c r="V45" s="163">
        <v>9231</v>
      </c>
      <c r="W45" s="163">
        <v>7212</v>
      </c>
      <c r="X45" s="164">
        <f t="shared" si="28"/>
        <v>-0.21871953201169969</v>
      </c>
      <c r="Y45" s="164">
        <f t="shared" si="29"/>
        <v>6.9693010598903772E-3</v>
      </c>
    </row>
    <row r="46" spans="1:25" x14ac:dyDescent="0.25">
      <c r="A46" s="56"/>
      <c r="B46" s="162" t="s">
        <v>128</v>
      </c>
      <c r="C46" s="163">
        <v>1093</v>
      </c>
      <c r="D46" s="163">
        <v>0</v>
      </c>
      <c r="E46" s="163">
        <v>1020</v>
      </c>
      <c r="F46" s="163">
        <v>1223</v>
      </c>
      <c r="G46" s="163">
        <v>697</v>
      </c>
      <c r="H46" s="163">
        <v>1051</v>
      </c>
      <c r="I46" s="164">
        <f t="shared" si="26"/>
        <v>0.50789096126255373</v>
      </c>
      <c r="J46" s="164">
        <f t="shared" si="23"/>
        <v>5.4655038820158397E-3</v>
      </c>
      <c r="K46" s="163">
        <v>2222</v>
      </c>
      <c r="L46" s="163">
        <v>87</v>
      </c>
      <c r="M46" s="163">
        <v>2469</v>
      </c>
      <c r="N46" s="163">
        <v>3681</v>
      </c>
      <c r="O46" s="163">
        <v>3331</v>
      </c>
      <c r="P46" s="163">
        <v>3774</v>
      </c>
      <c r="Q46" s="164">
        <f t="shared" si="27"/>
        <v>0.13299309516661673</v>
      </c>
      <c r="R46" s="164">
        <f t="shared" si="25"/>
        <v>4.4793816696675594E-3</v>
      </c>
      <c r="S46" s="163">
        <v>3315</v>
      </c>
      <c r="T46" s="163">
        <v>3489</v>
      </c>
      <c r="U46" s="163">
        <v>4904</v>
      </c>
      <c r="V46" s="163">
        <v>4028</v>
      </c>
      <c r="W46" s="163">
        <v>4825</v>
      </c>
      <c r="X46" s="164">
        <f t="shared" si="28"/>
        <v>0.1978649453823238</v>
      </c>
      <c r="Y46" s="164">
        <f t="shared" si="29"/>
        <v>4.6626286209055842E-3</v>
      </c>
    </row>
    <row r="47" spans="1:25" x14ac:dyDescent="0.25">
      <c r="A47" s="56"/>
      <c r="B47" s="162" t="s">
        <v>131</v>
      </c>
      <c r="C47" s="163">
        <v>1061</v>
      </c>
      <c r="D47" s="163">
        <v>2</v>
      </c>
      <c r="E47" s="163">
        <v>586</v>
      </c>
      <c r="F47" s="163">
        <v>798</v>
      </c>
      <c r="G47" s="163">
        <v>756</v>
      </c>
      <c r="H47" s="163">
        <v>580</v>
      </c>
      <c r="I47" s="164">
        <f t="shared" si="26"/>
        <v>-0.23280423280423279</v>
      </c>
      <c r="J47" s="164">
        <f t="shared" si="23"/>
        <v>3.0161676989240603E-3</v>
      </c>
      <c r="K47" s="163">
        <v>3677</v>
      </c>
      <c r="L47" s="163">
        <v>569</v>
      </c>
      <c r="M47" s="163">
        <v>2602</v>
      </c>
      <c r="N47" s="163">
        <v>3840</v>
      </c>
      <c r="O47" s="163">
        <v>4055</v>
      </c>
      <c r="P47" s="163">
        <v>3329</v>
      </c>
      <c r="Q47" s="164">
        <f t="shared" si="27"/>
        <v>-0.17903822441430328</v>
      </c>
      <c r="R47" s="164">
        <f t="shared" si="25"/>
        <v>3.9512086853002934E-3</v>
      </c>
      <c r="S47" s="163">
        <v>4738</v>
      </c>
      <c r="T47" s="163">
        <v>3188</v>
      </c>
      <c r="U47" s="163">
        <v>4638</v>
      </c>
      <c r="V47" s="163">
        <v>4811</v>
      </c>
      <c r="W47" s="163">
        <v>3909</v>
      </c>
      <c r="X47" s="164">
        <f t="shared" si="28"/>
        <v>-0.18748700893785075</v>
      </c>
      <c r="Y47" s="164">
        <f t="shared" si="29"/>
        <v>3.7774539438590522E-3</v>
      </c>
    </row>
    <row r="48" spans="1:25" x14ac:dyDescent="0.25">
      <c r="A48" s="56"/>
      <c r="B48" s="167" t="s">
        <v>145</v>
      </c>
      <c r="C48" s="168">
        <f t="shared" ref="C48" si="30">C40-SUM(C41:C47)</f>
        <v>10990</v>
      </c>
      <c r="D48" s="168">
        <f t="shared" ref="D48:H48" si="31">D40-SUM(D41:D47)</f>
        <v>725</v>
      </c>
      <c r="E48" s="168">
        <f t="shared" si="31"/>
        <v>14761</v>
      </c>
      <c r="F48" s="168">
        <f t="shared" si="31"/>
        <v>19945</v>
      </c>
      <c r="G48" s="168">
        <f t="shared" si="31"/>
        <v>20196</v>
      </c>
      <c r="H48" s="168">
        <f t="shared" si="31"/>
        <v>21643</v>
      </c>
      <c r="I48" s="169">
        <f t="shared" si="26"/>
        <v>7.1647851059615686E-2</v>
      </c>
      <c r="J48" s="169">
        <f t="shared" si="23"/>
        <v>0.11254985777209213</v>
      </c>
      <c r="K48" s="168">
        <f t="shared" ref="K48:P48" si="32">K40-SUM(K41:K47)</f>
        <v>26494</v>
      </c>
      <c r="L48" s="168">
        <f t="shared" si="32"/>
        <v>2786</v>
      </c>
      <c r="M48" s="168">
        <f t="shared" si="32"/>
        <v>34998</v>
      </c>
      <c r="N48" s="168">
        <f t="shared" si="32"/>
        <v>42066</v>
      </c>
      <c r="O48" s="168">
        <f t="shared" si="32"/>
        <v>45653</v>
      </c>
      <c r="P48" s="168">
        <f t="shared" si="32"/>
        <v>51789</v>
      </c>
      <c r="Q48" s="169">
        <f t="shared" si="27"/>
        <v>0.13440518695375991</v>
      </c>
      <c r="R48" s="169">
        <f t="shared" si="25"/>
        <v>6.1468653230104198E-2</v>
      </c>
      <c r="S48" s="168">
        <f>S40-SUM(S41:S47)</f>
        <v>37484</v>
      </c>
      <c r="T48" s="168">
        <f>T40-SUM(T41:T47)</f>
        <v>49759</v>
      </c>
      <c r="U48" s="168">
        <f>U40-SUM(U41:U47)</f>
        <v>62011</v>
      </c>
      <c r="V48" s="168">
        <f>V40-SUM(V41:V47)</f>
        <v>65849</v>
      </c>
      <c r="W48" s="168">
        <f>W40-SUM(W41:W47)</f>
        <v>73432</v>
      </c>
      <c r="X48" s="169">
        <f t="shared" si="28"/>
        <v>0.11515740557943177</v>
      </c>
      <c r="Y48" s="169">
        <f t="shared" si="29"/>
        <v>7.0960859044629815E-2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1769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8929</v>
      </c>
      <c r="U50" s="175">
        <f>U51+U54</f>
        <v>16128</v>
      </c>
      <c r="V50" s="175">
        <f>V51+V54</f>
        <v>14923</v>
      </c>
      <c r="W50" s="175">
        <f>W51+W54</f>
        <v>12395</v>
      </c>
      <c r="X50" s="176">
        <f>IFERROR(W50/V50-1,"-")</f>
        <v>-0.16940293506667559</v>
      </c>
      <c r="Y50" s="176">
        <f>W50/W$8</f>
        <v>1.1977882229248645E-2</v>
      </c>
    </row>
    <row r="51" spans="1:25" x14ac:dyDescent="0.25">
      <c r="A51" s="56"/>
      <c r="B51" s="158" t="s">
        <v>97</v>
      </c>
      <c r="C51" s="159">
        <v>0</v>
      </c>
      <c r="D51" s="159">
        <v>312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750</v>
      </c>
      <c r="U51" s="159">
        <v>6601</v>
      </c>
      <c r="V51" s="159">
        <v>3793</v>
      </c>
      <c r="W51" s="159">
        <v>2191</v>
      </c>
      <c r="X51" s="160">
        <f>IFERROR(W51/V51-1,"-")</f>
        <v>-0.42235697337200107</v>
      </c>
      <c r="Y51" s="160">
        <f>W51/W$8</f>
        <v>2.1172682504464529E-3</v>
      </c>
    </row>
    <row r="52" spans="1:25" x14ac:dyDescent="0.25">
      <c r="A52" s="56"/>
      <c r="B52" s="162" t="s">
        <v>103</v>
      </c>
      <c r="C52" s="163">
        <v>0</v>
      </c>
      <c r="D52" s="163">
        <v>116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199</v>
      </c>
      <c r="U52" s="163">
        <v>4795</v>
      </c>
      <c r="V52" s="163">
        <v>2362</v>
      </c>
      <c r="W52" s="163">
        <v>1288</v>
      </c>
      <c r="X52" s="164">
        <f>IFERROR(W52/V52-1,"-")</f>
        <v>-0.45469940728196445</v>
      </c>
      <c r="Y52" s="164">
        <f>W52/W$8</f>
        <v>1.2446560961090968E-3</v>
      </c>
    </row>
    <row r="53" spans="1:25" x14ac:dyDescent="0.25">
      <c r="A53" s="56"/>
      <c r="B53" s="162" t="s">
        <v>100</v>
      </c>
      <c r="C53" s="163">
        <v>0</v>
      </c>
      <c r="D53" s="163">
        <v>196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551</v>
      </c>
      <c r="U53" s="163">
        <v>1806</v>
      </c>
      <c r="V53" s="163">
        <v>1431</v>
      </c>
      <c r="W53" s="163">
        <v>903</v>
      </c>
      <c r="X53" s="164">
        <f>IFERROR(W53/V53-1,"-")</f>
        <v>-0.36897274633123689</v>
      </c>
      <c r="Y53" s="164">
        <f>W53/W$8</f>
        <v>8.7261215433735587E-4</v>
      </c>
    </row>
    <row r="54" spans="1:25" x14ac:dyDescent="0.25">
      <c r="A54" s="56"/>
      <c r="B54" s="158" t="s">
        <v>107</v>
      </c>
      <c r="C54" s="159">
        <v>0</v>
      </c>
      <c r="D54" s="159">
        <v>1457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8179</v>
      </c>
      <c r="U54" s="159">
        <v>9527</v>
      </c>
      <c r="V54" s="159">
        <v>11130</v>
      </c>
      <c r="W54" s="159">
        <v>10204</v>
      </c>
      <c r="X54" s="160">
        <f>IFERROR(W54/V54-1,"-")</f>
        <v>-8.3198562443845492E-2</v>
      </c>
      <c r="Y54" s="160">
        <f>W54/W$8</f>
        <v>9.8606139788021928E-3</v>
      </c>
    </row>
    <row r="55" spans="1:25" s="56" customFormat="1" x14ac:dyDescent="0.25">
      <c r="B55" s="162" t="s">
        <v>110</v>
      </c>
      <c r="C55" s="163">
        <v>0</v>
      </c>
      <c r="D55" s="163">
        <v>30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2645</v>
      </c>
      <c r="U55" s="163">
        <v>2668</v>
      </c>
      <c r="V55" s="163">
        <v>2934</v>
      </c>
      <c r="W55" s="163">
        <v>3387</v>
      </c>
      <c r="X55" s="164">
        <f t="shared" ref="X55:X62" si="39">IFERROR(W55/V55-1,"-")</f>
        <v>0.15439672801635984</v>
      </c>
      <c r="Y55" s="164">
        <f t="shared" ref="Y55:Y62" si="40">W55/W$8</f>
        <v>3.2730203396906139E-3</v>
      </c>
    </row>
    <row r="56" spans="1:25" s="56" customFormat="1" x14ac:dyDescent="0.25">
      <c r="B56" s="162" t="s">
        <v>113</v>
      </c>
      <c r="C56" s="163">
        <v>0</v>
      </c>
      <c r="D56" s="163">
        <v>629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2204</v>
      </c>
      <c r="U56" s="163">
        <v>1893</v>
      </c>
      <c r="V56" s="163">
        <v>2683</v>
      </c>
      <c r="W56" s="163">
        <v>2315</v>
      </c>
      <c r="X56" s="164">
        <f t="shared" si="39"/>
        <v>-0.13715989563920983</v>
      </c>
      <c r="Y56" s="164">
        <f t="shared" si="40"/>
        <v>2.2370953901339743E-3</v>
      </c>
    </row>
    <row r="57" spans="1:25" x14ac:dyDescent="0.25">
      <c r="A57" s="56"/>
      <c r="B57" s="162" t="s">
        <v>116</v>
      </c>
      <c r="C57" s="163">
        <v>0</v>
      </c>
      <c r="D57" s="163">
        <v>213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521</v>
      </c>
      <c r="U57" s="163">
        <v>948</v>
      </c>
      <c r="V57" s="163">
        <v>876</v>
      </c>
      <c r="W57" s="163">
        <v>588</v>
      </c>
      <c r="X57" s="164">
        <f t="shared" si="39"/>
        <v>-0.32876712328767121</v>
      </c>
      <c r="Y57" s="164">
        <f t="shared" si="40"/>
        <v>5.682125656150225E-4</v>
      </c>
    </row>
    <row r="58" spans="1:25" x14ac:dyDescent="0.25">
      <c r="A58" s="56"/>
      <c r="B58" s="162" t="s">
        <v>123</v>
      </c>
      <c r="C58" s="163">
        <v>0</v>
      </c>
      <c r="D58" s="163">
        <v>24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273</v>
      </c>
      <c r="U58" s="163">
        <v>245</v>
      </c>
      <c r="V58" s="163">
        <v>411</v>
      </c>
      <c r="W58" s="163">
        <v>331</v>
      </c>
      <c r="X58" s="164">
        <f t="shared" si="39"/>
        <v>-0.194647201946472</v>
      </c>
      <c r="Y58" s="164">
        <f t="shared" si="40"/>
        <v>3.198611551336266E-4</v>
      </c>
    </row>
    <row r="59" spans="1:25" x14ac:dyDescent="0.25">
      <c r="A59" s="56"/>
      <c r="B59" s="162" t="s">
        <v>119</v>
      </c>
      <c r="C59" s="163">
        <v>0</v>
      </c>
      <c r="D59" s="163">
        <v>38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253</v>
      </c>
      <c r="U59" s="163">
        <v>227</v>
      </c>
      <c r="V59" s="163">
        <v>331</v>
      </c>
      <c r="W59" s="163">
        <v>312</v>
      </c>
      <c r="X59" s="164">
        <f t="shared" si="39"/>
        <v>-5.7401812688821718E-2</v>
      </c>
      <c r="Y59" s="164">
        <f t="shared" si="40"/>
        <v>3.0150054502021598E-4</v>
      </c>
    </row>
    <row r="60" spans="1:25" x14ac:dyDescent="0.25">
      <c r="A60" s="56"/>
      <c r="B60" s="162" t="s">
        <v>128</v>
      </c>
      <c r="C60" s="163">
        <v>0</v>
      </c>
      <c r="D60" s="163">
        <v>11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39</v>
      </c>
      <c r="U60" s="163">
        <v>129</v>
      </c>
      <c r="V60" s="163">
        <v>76</v>
      </c>
      <c r="W60" s="163">
        <v>143</v>
      </c>
      <c r="X60" s="164">
        <f t="shared" si="39"/>
        <v>0.88157894736842102</v>
      </c>
      <c r="Y60" s="164">
        <f t="shared" si="40"/>
        <v>1.3818774980093234E-4</v>
      </c>
    </row>
    <row r="61" spans="1:25" x14ac:dyDescent="0.25">
      <c r="A61" s="56"/>
      <c r="B61" s="162" t="s">
        <v>131</v>
      </c>
      <c r="C61" s="163">
        <v>0</v>
      </c>
      <c r="D61" s="163">
        <v>10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79</v>
      </c>
      <c r="U61" s="163">
        <v>119</v>
      </c>
      <c r="V61" s="163">
        <v>75</v>
      </c>
      <c r="W61" s="163">
        <v>102</v>
      </c>
      <c r="X61" s="164">
        <f t="shared" si="39"/>
        <v>0.3600000000000001</v>
      </c>
      <c r="Y61" s="164">
        <f t="shared" si="40"/>
        <v>9.8567485871993687E-5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502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2165</v>
      </c>
      <c r="U62" s="168">
        <f>U54-SUM(U55:U61)</f>
        <v>3298</v>
      </c>
      <c r="V62" s="168">
        <f>V54-SUM(V55:V61)</f>
        <v>3744</v>
      </c>
      <c r="W62" s="168">
        <f>W54-SUM(W55:W61)</f>
        <v>3026</v>
      </c>
      <c r="X62" s="169">
        <f t="shared" si="39"/>
        <v>-0.19177350427350426</v>
      </c>
      <c r="Y62" s="169">
        <f t="shared" si="40"/>
        <v>2.9241687475358128E-3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5567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27741</v>
      </c>
      <c r="U64" s="175">
        <f>U65+U68</f>
        <v>50438</v>
      </c>
      <c r="V64" s="175">
        <f>V65+V68</f>
        <v>49581</v>
      </c>
      <c r="W64" s="175">
        <f>W65+W68</f>
        <v>36460</v>
      </c>
      <c r="X64" s="176">
        <f>IFERROR(W64/V64-1,"-")</f>
        <v>-0.26463766362114516</v>
      </c>
      <c r="Y64" s="176">
        <f>W64/W$8</f>
        <v>3.5233044459734214E-2</v>
      </c>
    </row>
    <row r="65" spans="1:25" x14ac:dyDescent="0.25">
      <c r="A65" s="56"/>
      <c r="B65" s="158" t="s">
        <v>97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3008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6128</v>
      </c>
      <c r="U65" s="159">
        <v>5696</v>
      </c>
      <c r="V65" s="159">
        <v>7703</v>
      </c>
      <c r="W65" s="159">
        <v>5974</v>
      </c>
      <c r="X65" s="160">
        <f>IFERROR(W65/V65-1,"-")</f>
        <v>-0.2244580033753083</v>
      </c>
      <c r="Y65" s="160">
        <f>W65/W$8</f>
        <v>5.7729623588165715E-3</v>
      </c>
    </row>
    <row r="66" spans="1:25" x14ac:dyDescent="0.25">
      <c r="A66" s="56"/>
      <c r="B66" s="162" t="s">
        <v>103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3008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3771</v>
      </c>
      <c r="U66" s="163">
        <v>4324</v>
      </c>
      <c r="V66" s="163">
        <v>3620</v>
      </c>
      <c r="W66" s="163">
        <v>1718</v>
      </c>
      <c r="X66" s="164">
        <f>IFERROR(W66/V66-1,"-")</f>
        <v>-0.52541436464088398</v>
      </c>
      <c r="Y66" s="164">
        <f>W66/W$8</f>
        <v>1.6601856934125997E-3</v>
      </c>
    </row>
    <row r="67" spans="1:25" x14ac:dyDescent="0.25">
      <c r="A67" s="56"/>
      <c r="B67" s="162" t="s">
        <v>100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2357</v>
      </c>
      <c r="U67" s="163">
        <v>1372</v>
      </c>
      <c r="V67" s="163">
        <v>4083</v>
      </c>
      <c r="W67" s="163">
        <v>4256</v>
      </c>
      <c r="X67" s="164">
        <f>IFERROR(W67/V67-1,"-")</f>
        <v>4.2370805780063581E-2</v>
      </c>
      <c r="Y67" s="164">
        <f>W67/W$8</f>
        <v>4.1127766654039718E-3</v>
      </c>
    </row>
    <row r="68" spans="1:25" x14ac:dyDescent="0.25">
      <c r="A68" s="56"/>
      <c r="B68" s="158" t="s">
        <v>107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2559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21613</v>
      </c>
      <c r="U68" s="159">
        <v>44742</v>
      </c>
      <c r="V68" s="159">
        <v>41878</v>
      </c>
      <c r="W68" s="159">
        <v>30486</v>
      </c>
      <c r="X68" s="160">
        <f>IFERROR(W68/V68-1,"-")</f>
        <v>-0.27202827260136586</v>
      </c>
      <c r="Y68" s="160">
        <f>W68/W$8</f>
        <v>2.9460082100917644E-2</v>
      </c>
    </row>
    <row r="69" spans="1:25" s="56" customFormat="1" x14ac:dyDescent="0.25">
      <c r="B69" s="162" t="s">
        <v>110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7316</v>
      </c>
      <c r="U69" s="163">
        <v>15428</v>
      </c>
      <c r="V69" s="163">
        <v>13017</v>
      </c>
      <c r="W69" s="163">
        <v>12146</v>
      </c>
      <c r="X69" s="164">
        <f t="shared" ref="X69:X76" si="50">IFERROR(W69/V69-1,"-")</f>
        <v>-6.6912499039717299E-2</v>
      </c>
      <c r="Y69" s="164">
        <f t="shared" ref="Y69:Y76" si="51">W69/W$8</f>
        <v>1.1737261601972896E-2</v>
      </c>
    </row>
    <row r="70" spans="1:25" s="56" customFormat="1" x14ac:dyDescent="0.25">
      <c r="B70" s="162" t="s">
        <v>113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690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2967</v>
      </c>
      <c r="U70" s="163">
        <v>2315</v>
      </c>
      <c r="V70" s="163">
        <v>3931</v>
      </c>
      <c r="W70" s="163">
        <v>3206</v>
      </c>
      <c r="X70" s="164">
        <f t="shared" si="50"/>
        <v>-0.18443144238107356</v>
      </c>
      <c r="Y70" s="164">
        <f t="shared" si="51"/>
        <v>3.0981113696628604E-3</v>
      </c>
    </row>
    <row r="71" spans="1:25" x14ac:dyDescent="0.25">
      <c r="A71" s="56"/>
      <c r="B71" s="162" t="s">
        <v>116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442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2635</v>
      </c>
      <c r="U71" s="163">
        <v>6510</v>
      </c>
      <c r="V71" s="163">
        <v>5012</v>
      </c>
      <c r="W71" s="163">
        <v>2335</v>
      </c>
      <c r="X71" s="164">
        <f t="shared" si="50"/>
        <v>-0.53411811652035124</v>
      </c>
      <c r="Y71" s="164">
        <f t="shared" si="51"/>
        <v>2.2564223481480908E-3</v>
      </c>
    </row>
    <row r="72" spans="1:25" x14ac:dyDescent="0.25">
      <c r="A72" s="56"/>
      <c r="B72" s="162" t="s">
        <v>123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24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493</v>
      </c>
      <c r="U72" s="163">
        <v>1008</v>
      </c>
      <c r="V72" s="163">
        <v>1487</v>
      </c>
      <c r="W72" s="163">
        <v>816</v>
      </c>
      <c r="X72" s="164">
        <f t="shared" si="50"/>
        <v>-0.45124411566913247</v>
      </c>
      <c r="Y72" s="164">
        <f t="shared" si="51"/>
        <v>7.885398869759495E-4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810</v>
      </c>
      <c r="U73" s="163">
        <v>710</v>
      </c>
      <c r="V73" s="163">
        <v>927</v>
      </c>
      <c r="W73" s="163">
        <v>853</v>
      </c>
      <c r="X73" s="164">
        <f t="shared" si="50"/>
        <v>-7.9827400215749744E-2</v>
      </c>
      <c r="Y73" s="164">
        <f t="shared" si="51"/>
        <v>8.2429475930206485E-4</v>
      </c>
    </row>
    <row r="74" spans="1:25" x14ac:dyDescent="0.25">
      <c r="A74" s="56"/>
      <c r="B74" s="162" t="s">
        <v>128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751</v>
      </c>
      <c r="U74" s="163">
        <v>2992</v>
      </c>
      <c r="V74" s="163">
        <v>1591</v>
      </c>
      <c r="W74" s="163">
        <v>674</v>
      </c>
      <c r="X74" s="164">
        <f t="shared" si="50"/>
        <v>-0.57636706473915778</v>
      </c>
      <c r="Y74" s="164">
        <f t="shared" si="51"/>
        <v>6.5131848507572298E-4</v>
      </c>
    </row>
    <row r="75" spans="1:25" x14ac:dyDescent="0.25">
      <c r="A75" s="56"/>
      <c r="B75" s="162" t="s">
        <v>131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179</v>
      </c>
      <c r="U75" s="163">
        <v>705</v>
      </c>
      <c r="V75" s="163">
        <v>202</v>
      </c>
      <c r="W75" s="163">
        <v>450</v>
      </c>
      <c r="X75" s="164">
        <f t="shared" si="50"/>
        <v>1.2277227722772279</v>
      </c>
      <c r="Y75" s="164">
        <f t="shared" si="51"/>
        <v>4.3485655531761921E-4</v>
      </c>
    </row>
    <row r="76" spans="1:25" x14ac:dyDescent="0.25">
      <c r="A76" s="56"/>
      <c r="B76" s="167" t="s">
        <v>145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1254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6462</v>
      </c>
      <c r="U76" s="168">
        <f>U68-SUM(U69:U75)</f>
        <v>15074</v>
      </c>
      <c r="V76" s="168">
        <f>V68-SUM(V69:V75)</f>
        <v>15711</v>
      </c>
      <c r="W76" s="168">
        <f>W68-SUM(W69:W75)</f>
        <v>10006</v>
      </c>
      <c r="X76" s="169">
        <f t="shared" si="50"/>
        <v>-0.36312137992489335</v>
      </c>
      <c r="Y76" s="169">
        <f t="shared" si="51"/>
        <v>9.66927709446244E-3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22825</v>
      </c>
      <c r="D78" s="175">
        <f t="shared" si="55"/>
        <v>6525</v>
      </c>
      <c r="E78" s="175">
        <f t="shared" si="55"/>
        <v>26921</v>
      </c>
      <c r="F78" s="175">
        <f t="shared" si="55"/>
        <v>24090</v>
      </c>
      <c r="G78" s="175">
        <f t="shared" si="55"/>
        <v>26014</v>
      </c>
      <c r="H78" s="175">
        <f t="shared" si="55"/>
        <v>28206</v>
      </c>
      <c r="I78" s="176">
        <f>IFERROR(H78/G78-1,"-")</f>
        <v>8.4262320289075099E-2</v>
      </c>
      <c r="J78" s="176">
        <f t="shared" ref="J78:J90" si="56">H78/H$8</f>
        <v>0.1466793553721587</v>
      </c>
      <c r="K78" s="175">
        <f t="shared" ref="K78:P78" si="57">K79+K82</f>
        <v>93394</v>
      </c>
      <c r="L78" s="175">
        <f t="shared" si="57"/>
        <v>7208</v>
      </c>
      <c r="M78" s="175">
        <f t="shared" si="57"/>
        <v>90075</v>
      </c>
      <c r="N78" s="175">
        <f t="shared" si="57"/>
        <v>127180</v>
      </c>
      <c r="O78" s="175">
        <f t="shared" si="57"/>
        <v>147764</v>
      </c>
      <c r="P78" s="175">
        <f t="shared" si="57"/>
        <v>147183</v>
      </c>
      <c r="Q78" s="176">
        <f>IFERROR(P78/O78-1,"-")</f>
        <v>-3.9319455347716081E-3</v>
      </c>
      <c r="R78" s="176">
        <f t="shared" ref="R78:R90" si="58">P78/P$8</f>
        <v>0.17469232440028629</v>
      </c>
      <c r="S78" s="175">
        <f>S79+S82</f>
        <v>116219</v>
      </c>
      <c r="T78" s="175">
        <f>T79+T82</f>
        <v>116996</v>
      </c>
      <c r="U78" s="175">
        <f>U79+U82</f>
        <v>151270</v>
      </c>
      <c r="V78" s="175">
        <f>V79+V82</f>
        <v>173778</v>
      </c>
      <c r="W78" s="175">
        <f>W79+W82</f>
        <v>175389</v>
      </c>
      <c r="X78" s="176">
        <f>IFERROR(W78/V78-1,"-")</f>
        <v>9.2704485032628625E-3</v>
      </c>
      <c r="Y78" s="176">
        <f>W78/W$8</f>
        <v>0.16948679195689315</v>
      </c>
    </row>
    <row r="79" spans="1:25" x14ac:dyDescent="0.25">
      <c r="A79" s="56"/>
      <c r="B79" s="158" t="s">
        <v>97</v>
      </c>
      <c r="C79" s="159">
        <v>7130</v>
      </c>
      <c r="D79" s="159">
        <v>3199</v>
      </c>
      <c r="E79" s="159">
        <v>9856</v>
      </c>
      <c r="F79" s="159">
        <v>8407</v>
      </c>
      <c r="G79" s="159">
        <v>8197</v>
      </c>
      <c r="H79" s="159">
        <v>10007</v>
      </c>
      <c r="I79" s="160">
        <f>IFERROR(H79/G79-1,"-")</f>
        <v>0.22081249237525924</v>
      </c>
      <c r="J79" s="160">
        <f t="shared" si="56"/>
        <v>5.2039293384712193E-2</v>
      </c>
      <c r="K79" s="159">
        <v>33582</v>
      </c>
      <c r="L79" s="159">
        <v>3501</v>
      </c>
      <c r="M79" s="159">
        <v>36784</v>
      </c>
      <c r="N79" s="159">
        <v>45513</v>
      </c>
      <c r="O79" s="159">
        <v>44496</v>
      </c>
      <c r="P79" s="159">
        <v>42485</v>
      </c>
      <c r="Q79" s="160">
        <f>IFERROR(P79/O79-1,"-")</f>
        <v>-4.5195073714491163E-2</v>
      </c>
      <c r="R79" s="160">
        <f t="shared" si="58"/>
        <v>5.0425683687288357E-2</v>
      </c>
      <c r="S79" s="159">
        <v>40712</v>
      </c>
      <c r="T79" s="159">
        <v>46640</v>
      </c>
      <c r="U79" s="159">
        <v>53920</v>
      </c>
      <c r="V79" s="159">
        <v>52693</v>
      </c>
      <c r="W79" s="159">
        <v>52492</v>
      </c>
      <c r="X79" s="160">
        <f>IFERROR(W79/V79-1,"-")</f>
        <v>-3.8145484219915815E-3</v>
      </c>
      <c r="Y79" s="160">
        <f>W79/W$8</f>
        <v>5.072553400384993E-2</v>
      </c>
    </row>
    <row r="80" spans="1:25" x14ac:dyDescent="0.25">
      <c r="A80" s="56"/>
      <c r="B80" s="162" t="s">
        <v>103</v>
      </c>
      <c r="C80" s="163">
        <v>2296</v>
      </c>
      <c r="D80" s="163">
        <v>2388</v>
      </c>
      <c r="E80" s="163">
        <v>6265</v>
      </c>
      <c r="F80" s="163">
        <v>4605</v>
      </c>
      <c r="G80" s="163">
        <v>3632</v>
      </c>
      <c r="H80" s="163">
        <v>4650</v>
      </c>
      <c r="I80" s="164">
        <f>IFERROR(H80/G80-1,"-")</f>
        <v>0.28028634361233484</v>
      </c>
      <c r="J80" s="164">
        <f t="shared" si="56"/>
        <v>2.4181344482753241E-2</v>
      </c>
      <c r="K80" s="163">
        <v>4508</v>
      </c>
      <c r="L80" s="163">
        <v>1144</v>
      </c>
      <c r="M80" s="163">
        <v>4724</v>
      </c>
      <c r="N80" s="163">
        <v>3490</v>
      </c>
      <c r="O80" s="163">
        <v>6260</v>
      </c>
      <c r="P80" s="163">
        <v>4527</v>
      </c>
      <c r="Q80" s="164">
        <f>IFERROR(P80/O80-1,"-")</f>
        <v>-0.27683706070287539</v>
      </c>
      <c r="R80" s="164">
        <f t="shared" si="58"/>
        <v>5.3731215735519453E-3</v>
      </c>
      <c r="S80" s="163">
        <v>6804</v>
      </c>
      <c r="T80" s="163">
        <v>10989</v>
      </c>
      <c r="U80" s="163">
        <v>8095</v>
      </c>
      <c r="V80" s="163">
        <v>9892</v>
      </c>
      <c r="W80" s="163">
        <v>9177</v>
      </c>
      <c r="X80" s="164">
        <f>IFERROR(W80/V80-1,"-")</f>
        <v>-7.2280630812778024E-2</v>
      </c>
      <c r="Y80" s="164">
        <f>W80/W$8</f>
        <v>8.8681746847773142E-3</v>
      </c>
    </row>
    <row r="81" spans="1:25" x14ac:dyDescent="0.25">
      <c r="A81" s="56"/>
      <c r="B81" s="162" t="s">
        <v>100</v>
      </c>
      <c r="C81" s="163">
        <v>4834</v>
      </c>
      <c r="D81" s="163">
        <v>811</v>
      </c>
      <c r="E81" s="163">
        <v>3591</v>
      </c>
      <c r="F81" s="163">
        <v>3802</v>
      </c>
      <c r="G81" s="163">
        <v>4565</v>
      </c>
      <c r="H81" s="163">
        <v>5357</v>
      </c>
      <c r="I81" s="164">
        <f>IFERROR(H81/G81-1,"-")</f>
        <v>0.17349397590361448</v>
      </c>
      <c r="J81" s="164">
        <f t="shared" si="56"/>
        <v>2.7857948901958949E-2</v>
      </c>
      <c r="K81" s="163">
        <v>29074</v>
      </c>
      <c r="L81" s="163">
        <v>2357</v>
      </c>
      <c r="M81" s="163">
        <v>32060</v>
      </c>
      <c r="N81" s="163">
        <v>42023</v>
      </c>
      <c r="O81" s="163">
        <v>38236</v>
      </c>
      <c r="P81" s="163">
        <v>37958</v>
      </c>
      <c r="Q81" s="164">
        <f>IFERROR(P81/O81-1,"-")</f>
        <v>-7.2706350036614298E-3</v>
      </c>
      <c r="R81" s="164">
        <f t="shared" si="58"/>
        <v>4.5052562113736414E-2</v>
      </c>
      <c r="S81" s="163">
        <v>33908</v>
      </c>
      <c r="T81" s="163">
        <v>35651</v>
      </c>
      <c r="U81" s="163">
        <v>45825</v>
      </c>
      <c r="V81" s="163">
        <v>42801</v>
      </c>
      <c r="W81" s="163">
        <v>43315</v>
      </c>
      <c r="X81" s="164">
        <f>IFERROR(W81/V81-1,"-")</f>
        <v>1.2009065208756775E-2</v>
      </c>
      <c r="Y81" s="164">
        <f>W81/W$8</f>
        <v>4.1857359319072612E-2</v>
      </c>
    </row>
    <row r="82" spans="1:25" x14ac:dyDescent="0.25">
      <c r="A82" s="56"/>
      <c r="B82" s="158" t="s">
        <v>107</v>
      </c>
      <c r="C82" s="159">
        <v>15695</v>
      </c>
      <c r="D82" s="159">
        <v>3326</v>
      </c>
      <c r="E82" s="159">
        <v>17065</v>
      </c>
      <c r="F82" s="159">
        <v>15683</v>
      </c>
      <c r="G82" s="159">
        <v>17817</v>
      </c>
      <c r="H82" s="159">
        <v>18199</v>
      </c>
      <c r="I82" s="160">
        <f>IFERROR(H82/G82-1,"-")</f>
        <v>2.1440197564124075E-2</v>
      </c>
      <c r="J82" s="160">
        <f t="shared" si="56"/>
        <v>9.4640061987446497E-2</v>
      </c>
      <c r="K82" s="159">
        <v>59812</v>
      </c>
      <c r="L82" s="159">
        <v>3707</v>
      </c>
      <c r="M82" s="159">
        <v>53291</v>
      </c>
      <c r="N82" s="159">
        <v>81667</v>
      </c>
      <c r="O82" s="159">
        <v>103268</v>
      </c>
      <c r="P82" s="159">
        <v>104698</v>
      </c>
      <c r="Q82" s="160">
        <f>IFERROR(P82/O82-1,"-")</f>
        <v>1.3847464848742996E-2</v>
      </c>
      <c r="R82" s="160">
        <f t="shared" si="58"/>
        <v>0.12426664071299792</v>
      </c>
      <c r="S82" s="159">
        <v>75507</v>
      </c>
      <c r="T82" s="159">
        <v>70356</v>
      </c>
      <c r="U82" s="159">
        <v>97350</v>
      </c>
      <c r="V82" s="159">
        <v>121085</v>
      </c>
      <c r="W82" s="159">
        <v>122897</v>
      </c>
      <c r="X82" s="160">
        <f>IFERROR(W82/V82-1,"-")</f>
        <v>1.4964694223066344E-2</v>
      </c>
      <c r="Y82" s="160">
        <f>W82/W$8</f>
        <v>0.11876125795304322</v>
      </c>
    </row>
    <row r="83" spans="1:25" s="56" customFormat="1" x14ac:dyDescent="0.25">
      <c r="B83" s="162" t="s">
        <v>110</v>
      </c>
      <c r="C83" s="163">
        <v>2122</v>
      </c>
      <c r="D83" s="163">
        <v>241</v>
      </c>
      <c r="E83" s="163">
        <v>1680</v>
      </c>
      <c r="F83" s="163">
        <v>2240</v>
      </c>
      <c r="G83" s="163">
        <v>2832</v>
      </c>
      <c r="H83" s="163">
        <v>2506</v>
      </c>
      <c r="I83" s="164">
        <f t="shared" ref="I83:I90" si="59">IFERROR(H83/G83-1,"-")</f>
        <v>-0.11511299435028244</v>
      </c>
      <c r="J83" s="164">
        <f t="shared" si="56"/>
        <v>1.3031924575006371E-2</v>
      </c>
      <c r="K83" s="163">
        <v>12866</v>
      </c>
      <c r="L83" s="163">
        <v>268</v>
      </c>
      <c r="M83" s="163">
        <v>10322</v>
      </c>
      <c r="N83" s="163">
        <v>17344</v>
      </c>
      <c r="O83" s="163">
        <v>22218</v>
      </c>
      <c r="P83" s="163">
        <v>22568</v>
      </c>
      <c r="Q83" s="164">
        <f t="shared" ref="Q83:Q90" si="60">IFERROR(P83/O83-1,"-")</f>
        <v>1.5752993068683052E-2</v>
      </c>
      <c r="R83" s="164">
        <f t="shared" si="58"/>
        <v>2.6786085193708925E-2</v>
      </c>
      <c r="S83" s="163">
        <v>14988</v>
      </c>
      <c r="T83" s="163">
        <v>12002</v>
      </c>
      <c r="U83" s="163">
        <v>19584</v>
      </c>
      <c r="V83" s="163">
        <v>25050</v>
      </c>
      <c r="W83" s="163">
        <v>25074</v>
      </c>
      <c r="X83" s="164">
        <f t="shared" ref="X83:X90" si="61">IFERROR(W83/V83-1,"-")</f>
        <v>9.5808383233531025E-4</v>
      </c>
      <c r="Y83" s="164">
        <f t="shared" ref="Y83:Y90" si="62">W83/W$8</f>
        <v>2.4230207262297743E-2</v>
      </c>
    </row>
    <row r="84" spans="1:25" s="56" customFormat="1" x14ac:dyDescent="0.25">
      <c r="B84" s="162" t="s">
        <v>113</v>
      </c>
      <c r="C84" s="163">
        <v>4630</v>
      </c>
      <c r="D84" s="163">
        <v>830</v>
      </c>
      <c r="E84" s="163">
        <v>4204</v>
      </c>
      <c r="F84" s="163">
        <v>4711</v>
      </c>
      <c r="G84" s="163">
        <v>5146</v>
      </c>
      <c r="H84" s="163">
        <v>4650</v>
      </c>
      <c r="I84" s="164">
        <f t="shared" si="59"/>
        <v>-9.6385542168674676E-2</v>
      </c>
      <c r="J84" s="164">
        <f t="shared" si="56"/>
        <v>2.4181344482753241E-2</v>
      </c>
      <c r="K84" s="163">
        <v>23780</v>
      </c>
      <c r="L84" s="163">
        <v>715</v>
      </c>
      <c r="M84" s="163">
        <v>19057</v>
      </c>
      <c r="N84" s="163">
        <v>28064</v>
      </c>
      <c r="O84" s="163">
        <v>34381</v>
      </c>
      <c r="P84" s="163">
        <v>33421</v>
      </c>
      <c r="Q84" s="164">
        <f t="shared" si="60"/>
        <v>-2.7922398999447373E-2</v>
      </c>
      <c r="R84" s="164">
        <f t="shared" si="58"/>
        <v>3.9667571484355992E-2</v>
      </c>
      <c r="S84" s="163">
        <v>28410</v>
      </c>
      <c r="T84" s="163">
        <v>23261</v>
      </c>
      <c r="U84" s="163">
        <v>32775</v>
      </c>
      <c r="V84" s="163">
        <v>39527</v>
      </c>
      <c r="W84" s="163">
        <v>38071</v>
      </c>
      <c r="X84" s="164">
        <f t="shared" si="61"/>
        <v>-3.6835580742277441E-2</v>
      </c>
      <c r="Y84" s="164">
        <f t="shared" si="62"/>
        <v>3.6789830927771293E-2</v>
      </c>
    </row>
    <row r="85" spans="1:25" x14ac:dyDescent="0.25">
      <c r="A85" s="56"/>
      <c r="B85" s="162" t="s">
        <v>116</v>
      </c>
      <c r="C85" s="163">
        <v>1312</v>
      </c>
      <c r="D85" s="163">
        <v>1090</v>
      </c>
      <c r="E85" s="163">
        <v>2063</v>
      </c>
      <c r="F85" s="163">
        <v>1591</v>
      </c>
      <c r="G85" s="163">
        <v>1452</v>
      </c>
      <c r="H85" s="163">
        <v>1612</v>
      </c>
      <c r="I85" s="164">
        <f t="shared" si="59"/>
        <v>0.11019283746556474</v>
      </c>
      <c r="J85" s="164">
        <f t="shared" si="56"/>
        <v>8.3828660873544562E-3</v>
      </c>
      <c r="K85" s="163">
        <v>3742</v>
      </c>
      <c r="L85" s="163">
        <v>801</v>
      </c>
      <c r="M85" s="163">
        <v>4756</v>
      </c>
      <c r="N85" s="163">
        <v>7487</v>
      </c>
      <c r="O85" s="163">
        <v>11240</v>
      </c>
      <c r="P85" s="163">
        <v>10520</v>
      </c>
      <c r="Q85" s="164">
        <f t="shared" si="60"/>
        <v>-6.4056939501779375E-2</v>
      </c>
      <c r="R85" s="164">
        <f t="shared" si="58"/>
        <v>1.2486246731558751E-2</v>
      </c>
      <c r="S85" s="163">
        <v>5054</v>
      </c>
      <c r="T85" s="163">
        <v>6819</v>
      </c>
      <c r="U85" s="163">
        <v>9078</v>
      </c>
      <c r="V85" s="163">
        <v>12692</v>
      </c>
      <c r="W85" s="163">
        <v>12132</v>
      </c>
      <c r="X85" s="164">
        <f t="shared" si="61"/>
        <v>-4.4122281752284942E-2</v>
      </c>
      <c r="Y85" s="164">
        <f t="shared" si="62"/>
        <v>1.1723732731363014E-2</v>
      </c>
    </row>
    <row r="86" spans="1:25" x14ac:dyDescent="0.25">
      <c r="A86" s="56"/>
      <c r="B86" s="162" t="s">
        <v>123</v>
      </c>
      <c r="C86" s="163">
        <v>223</v>
      </c>
      <c r="D86" s="163">
        <v>27</v>
      </c>
      <c r="E86" s="163">
        <v>447</v>
      </c>
      <c r="F86" s="163">
        <v>358</v>
      </c>
      <c r="G86" s="163">
        <v>469</v>
      </c>
      <c r="H86" s="163">
        <v>506</v>
      </c>
      <c r="I86" s="164">
        <f t="shared" si="59"/>
        <v>7.8891257995735709E-2</v>
      </c>
      <c r="J86" s="164">
        <f t="shared" si="56"/>
        <v>2.6313463028544387E-3</v>
      </c>
      <c r="K86" s="163">
        <v>951</v>
      </c>
      <c r="L86" s="163">
        <v>56</v>
      </c>
      <c r="M86" s="163">
        <v>1191</v>
      </c>
      <c r="N86" s="163">
        <v>1246</v>
      </c>
      <c r="O86" s="163">
        <v>1975</v>
      </c>
      <c r="P86" s="163">
        <v>2914</v>
      </c>
      <c r="Q86" s="164">
        <f t="shared" si="60"/>
        <v>0.47544303797468346</v>
      </c>
      <c r="R86" s="164">
        <f t="shared" si="58"/>
        <v>3.45864286841846E-3</v>
      </c>
      <c r="S86" s="163">
        <v>1174</v>
      </c>
      <c r="T86" s="163">
        <v>1638</v>
      </c>
      <c r="U86" s="163">
        <v>1604</v>
      </c>
      <c r="V86" s="163">
        <v>2444</v>
      </c>
      <c r="W86" s="163">
        <v>3420</v>
      </c>
      <c r="X86" s="164">
        <f t="shared" si="61"/>
        <v>0.39934533551554829</v>
      </c>
      <c r="Y86" s="164">
        <f t="shared" si="62"/>
        <v>3.3049098204139061E-3</v>
      </c>
    </row>
    <row r="87" spans="1:25" x14ac:dyDescent="0.25">
      <c r="A87" s="56"/>
      <c r="B87" s="162" t="s">
        <v>119</v>
      </c>
      <c r="C87" s="163">
        <v>139</v>
      </c>
      <c r="D87" s="163">
        <v>49</v>
      </c>
      <c r="E87" s="163">
        <v>348</v>
      </c>
      <c r="F87" s="163">
        <v>273</v>
      </c>
      <c r="G87" s="163">
        <v>200</v>
      </c>
      <c r="H87" s="163">
        <v>242</v>
      </c>
      <c r="I87" s="164">
        <f t="shared" si="59"/>
        <v>0.20999999999999996</v>
      </c>
      <c r="J87" s="164">
        <f t="shared" si="56"/>
        <v>1.2584699709303837E-3</v>
      </c>
      <c r="K87" s="163">
        <v>854</v>
      </c>
      <c r="L87" s="163">
        <v>57</v>
      </c>
      <c r="M87" s="163">
        <v>1109</v>
      </c>
      <c r="N87" s="163">
        <v>1269</v>
      </c>
      <c r="O87" s="163">
        <v>1443</v>
      </c>
      <c r="P87" s="163">
        <v>1791</v>
      </c>
      <c r="Q87" s="164">
        <f t="shared" si="60"/>
        <v>0.24116424116424118</v>
      </c>
      <c r="R87" s="164">
        <f t="shared" si="58"/>
        <v>2.1257478988803919E-3</v>
      </c>
      <c r="S87" s="163">
        <v>993</v>
      </c>
      <c r="T87" s="163">
        <v>1457</v>
      </c>
      <c r="U87" s="163">
        <v>1542</v>
      </c>
      <c r="V87" s="163">
        <v>1643</v>
      </c>
      <c r="W87" s="163">
        <v>2033</v>
      </c>
      <c r="X87" s="164">
        <f t="shared" si="61"/>
        <v>0.23737066342057211</v>
      </c>
      <c r="Y87" s="164">
        <f t="shared" si="62"/>
        <v>1.9645852821349331E-3</v>
      </c>
    </row>
    <row r="88" spans="1:25" x14ac:dyDescent="0.25">
      <c r="A88" s="56"/>
      <c r="B88" s="162" t="s">
        <v>128</v>
      </c>
      <c r="C88" s="163">
        <v>282</v>
      </c>
      <c r="D88" s="163">
        <v>11</v>
      </c>
      <c r="E88" s="163">
        <v>207</v>
      </c>
      <c r="F88" s="163">
        <v>237</v>
      </c>
      <c r="G88" s="163">
        <v>261</v>
      </c>
      <c r="H88" s="163">
        <v>276</v>
      </c>
      <c r="I88" s="164">
        <f t="shared" si="59"/>
        <v>5.7471264367816133E-2</v>
      </c>
      <c r="J88" s="164">
        <f t="shared" si="56"/>
        <v>1.4352798015569667E-3</v>
      </c>
      <c r="K88" s="163">
        <v>1406</v>
      </c>
      <c r="L88" s="163">
        <v>4</v>
      </c>
      <c r="M88" s="163">
        <v>1174</v>
      </c>
      <c r="N88" s="163">
        <v>1961</v>
      </c>
      <c r="O88" s="163">
        <v>1954</v>
      </c>
      <c r="P88" s="163">
        <v>1872</v>
      </c>
      <c r="Q88" s="164">
        <f t="shared" si="60"/>
        <v>-4.1965199590583424E-2</v>
      </c>
      <c r="R88" s="164">
        <f t="shared" si="58"/>
        <v>2.221887251091063E-3</v>
      </c>
      <c r="S88" s="163">
        <v>1688</v>
      </c>
      <c r="T88" s="163">
        <v>1381</v>
      </c>
      <c r="U88" s="163">
        <v>2198</v>
      </c>
      <c r="V88" s="163">
        <v>2215</v>
      </c>
      <c r="W88" s="163">
        <v>2148</v>
      </c>
      <c r="X88" s="164">
        <f t="shared" si="61"/>
        <v>-3.0248306997742613E-2</v>
      </c>
      <c r="Y88" s="164">
        <f t="shared" si="62"/>
        <v>2.0757152907161023E-3</v>
      </c>
    </row>
    <row r="89" spans="1:25" x14ac:dyDescent="0.25">
      <c r="A89" s="56"/>
      <c r="B89" s="162" t="s">
        <v>131</v>
      </c>
      <c r="C89" s="163">
        <v>378</v>
      </c>
      <c r="D89" s="163">
        <v>64</v>
      </c>
      <c r="E89" s="163">
        <v>341</v>
      </c>
      <c r="F89" s="163">
        <v>287</v>
      </c>
      <c r="G89" s="163">
        <v>292</v>
      </c>
      <c r="H89" s="163">
        <v>364</v>
      </c>
      <c r="I89" s="164">
        <f t="shared" si="59"/>
        <v>0.24657534246575352</v>
      </c>
      <c r="J89" s="164">
        <f t="shared" si="56"/>
        <v>1.8929052455316515E-3</v>
      </c>
      <c r="K89" s="163">
        <v>1875</v>
      </c>
      <c r="L89" s="163">
        <v>36</v>
      </c>
      <c r="M89" s="163">
        <v>766</v>
      </c>
      <c r="N89" s="163">
        <v>1696</v>
      </c>
      <c r="O89" s="163">
        <v>2233</v>
      </c>
      <c r="P89" s="163">
        <v>1452</v>
      </c>
      <c r="Q89" s="164">
        <f t="shared" si="60"/>
        <v>-0.34975369458128081</v>
      </c>
      <c r="R89" s="164">
        <f t="shared" si="58"/>
        <v>1.7233869062949912E-3</v>
      </c>
      <c r="S89" s="163">
        <v>2253</v>
      </c>
      <c r="T89" s="163">
        <v>1107</v>
      </c>
      <c r="U89" s="163">
        <v>1983</v>
      </c>
      <c r="V89" s="163">
        <v>2525</v>
      </c>
      <c r="W89" s="163">
        <v>1816</v>
      </c>
      <c r="X89" s="164">
        <f t="shared" si="61"/>
        <v>-0.28079207920792082</v>
      </c>
      <c r="Y89" s="164">
        <f t="shared" si="62"/>
        <v>1.75488778768177E-3</v>
      </c>
    </row>
    <row r="90" spans="1:25" x14ac:dyDescent="0.25">
      <c r="A90" s="56"/>
      <c r="B90" s="167" t="s">
        <v>145</v>
      </c>
      <c r="C90" s="168">
        <f t="shared" ref="C90" si="63">C82-SUM(C83:C89)</f>
        <v>6609</v>
      </c>
      <c r="D90" s="168">
        <f t="shared" ref="D90:H90" si="64">D82-SUM(D83:D89)</f>
        <v>1014</v>
      </c>
      <c r="E90" s="168">
        <f t="shared" si="64"/>
        <v>7775</v>
      </c>
      <c r="F90" s="168">
        <f t="shared" si="64"/>
        <v>5986</v>
      </c>
      <c r="G90" s="168">
        <f t="shared" si="64"/>
        <v>7165</v>
      </c>
      <c r="H90" s="168">
        <f t="shared" si="64"/>
        <v>8043</v>
      </c>
      <c r="I90" s="169">
        <f t="shared" si="59"/>
        <v>0.12254012561060712</v>
      </c>
      <c r="J90" s="169">
        <f t="shared" si="56"/>
        <v>4.1825925521458994E-2</v>
      </c>
      <c r="K90" s="168">
        <f t="shared" ref="K90:P90" si="65">K82-SUM(K83:K89)</f>
        <v>14338</v>
      </c>
      <c r="L90" s="168">
        <f t="shared" si="65"/>
        <v>1770</v>
      </c>
      <c r="M90" s="168">
        <f t="shared" si="65"/>
        <v>14916</v>
      </c>
      <c r="N90" s="168">
        <f t="shared" si="65"/>
        <v>22600</v>
      </c>
      <c r="O90" s="168">
        <f t="shared" si="65"/>
        <v>27824</v>
      </c>
      <c r="P90" s="168">
        <f t="shared" si="65"/>
        <v>30160</v>
      </c>
      <c r="Q90" s="169">
        <f t="shared" si="60"/>
        <v>8.3956296722254242E-2</v>
      </c>
      <c r="R90" s="169">
        <f t="shared" si="58"/>
        <v>3.579707237868935E-2</v>
      </c>
      <c r="S90" s="168">
        <f>S82-SUM(S83:S89)</f>
        <v>20947</v>
      </c>
      <c r="T90" s="168">
        <f>T82-SUM(T83:T89)</f>
        <v>22691</v>
      </c>
      <c r="U90" s="168">
        <f>U82-SUM(U83:U89)</f>
        <v>28586</v>
      </c>
      <c r="V90" s="168">
        <f>V82-SUM(V83:V89)</f>
        <v>34989</v>
      </c>
      <c r="W90" s="168">
        <f>W82-SUM(W83:W89)</f>
        <v>38203</v>
      </c>
      <c r="X90" s="169">
        <f t="shared" si="61"/>
        <v>9.1857440910000365E-2</v>
      </c>
      <c r="Y90" s="169">
        <f t="shared" si="62"/>
        <v>3.6917388850664458E-2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0</v>
      </c>
      <c r="F92" s="175">
        <f t="shared" si="66"/>
        <v>2355</v>
      </c>
      <c r="G92" s="175">
        <f t="shared" si="66"/>
        <v>2291</v>
      </c>
      <c r="H92" s="175">
        <f t="shared" si="66"/>
        <v>2482</v>
      </c>
      <c r="I92" s="176">
        <f>IFERROR(H92/G92-1,"-")</f>
        <v>8.3369707551287586E-2</v>
      </c>
      <c r="J92" s="176">
        <f t="shared" ref="J92:J104" si="67">H92/H$8</f>
        <v>1.2907117635740548E-2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0</v>
      </c>
      <c r="N92" s="175">
        <f t="shared" si="68"/>
        <v>13964</v>
      </c>
      <c r="O92" s="175">
        <f t="shared" si="68"/>
        <v>12897</v>
      </c>
      <c r="P92" s="175">
        <f t="shared" si="68"/>
        <v>12365</v>
      </c>
      <c r="Q92" s="176">
        <f>IFERROR(P92/O92-1,"-")</f>
        <v>-4.1249903078235284E-2</v>
      </c>
      <c r="R92" s="176">
        <f t="shared" ref="R92:R104" si="69">P92/P$8</f>
        <v>1.4676087531912924E-2</v>
      </c>
      <c r="S92" s="175">
        <f>S93+S96</f>
        <v>12754</v>
      </c>
      <c r="T92" s="175">
        <f>T93+T96</f>
        <v>12444</v>
      </c>
      <c r="U92" s="175">
        <f>U93+U96</f>
        <v>16319</v>
      </c>
      <c r="V92" s="175">
        <f>V93+V96</f>
        <v>15188</v>
      </c>
      <c r="W92" s="175">
        <f>W93+W96</f>
        <v>14847</v>
      </c>
      <c r="X92" s="176">
        <f>IFERROR(W92/V92-1,"-")</f>
        <v>-2.2451935738741158E-2</v>
      </c>
      <c r="Y92" s="176">
        <f>W92/W$8</f>
        <v>1.4347367281779317E-2</v>
      </c>
    </row>
    <row r="93" spans="1:25" x14ac:dyDescent="0.25">
      <c r="A93" s="56"/>
      <c r="B93" s="158" t="s">
        <v>97</v>
      </c>
      <c r="C93" s="159">
        <v>2731</v>
      </c>
      <c r="D93" s="159">
        <v>0</v>
      </c>
      <c r="E93" s="159">
        <v>0</v>
      </c>
      <c r="F93" s="159">
        <v>1469</v>
      </c>
      <c r="G93" s="159">
        <v>1517</v>
      </c>
      <c r="H93" s="159">
        <v>1578</v>
      </c>
      <c r="I93" s="160">
        <f>IFERROR(H93/G93-1,"-")</f>
        <v>4.0210942649967052E-2</v>
      </c>
      <c r="J93" s="160">
        <f t="shared" si="67"/>
        <v>8.2060562567278748E-3</v>
      </c>
      <c r="K93" s="159">
        <v>4723</v>
      </c>
      <c r="L93" s="159">
        <v>0</v>
      </c>
      <c r="M93" s="159">
        <v>0</v>
      </c>
      <c r="N93" s="159">
        <v>8095</v>
      </c>
      <c r="O93" s="159">
        <v>5459</v>
      </c>
      <c r="P93" s="159">
        <v>5597</v>
      </c>
      <c r="Q93" s="160">
        <f>IFERROR(P93/O93-1,"-")</f>
        <v>2.5279355193258857E-2</v>
      </c>
      <c r="R93" s="160">
        <f t="shared" si="69"/>
        <v>6.643110547199081E-3</v>
      </c>
      <c r="S93" s="159">
        <v>7454</v>
      </c>
      <c r="T93" s="159">
        <v>6703</v>
      </c>
      <c r="U93" s="159">
        <v>9564</v>
      </c>
      <c r="V93" s="159">
        <v>6976</v>
      </c>
      <c r="W93" s="159">
        <v>7175</v>
      </c>
      <c r="X93" s="160">
        <f>IFERROR(W93/V93-1,"-")</f>
        <v>2.8526376146789101E-2</v>
      </c>
      <c r="Y93" s="160">
        <f>W93/W$8</f>
        <v>6.9335461875642624E-3</v>
      </c>
    </row>
    <row r="94" spans="1:25" x14ac:dyDescent="0.25">
      <c r="A94" s="56"/>
      <c r="B94" s="162" t="s">
        <v>103</v>
      </c>
      <c r="C94" s="163">
        <v>2063</v>
      </c>
      <c r="D94" s="163">
        <v>0</v>
      </c>
      <c r="E94" s="163">
        <v>0</v>
      </c>
      <c r="F94" s="163">
        <v>1010</v>
      </c>
      <c r="G94" s="163">
        <v>1048</v>
      </c>
      <c r="H94" s="163">
        <v>1131</v>
      </c>
      <c r="I94" s="164">
        <f>IFERROR(H94/G94-1,"-")</f>
        <v>7.9198473282442672E-2</v>
      </c>
      <c r="J94" s="164">
        <f t="shared" si="67"/>
        <v>5.8815270129019175E-3</v>
      </c>
      <c r="K94" s="163">
        <v>2176</v>
      </c>
      <c r="L94" s="163">
        <v>0</v>
      </c>
      <c r="M94" s="163">
        <v>0</v>
      </c>
      <c r="N94" s="163">
        <v>1591</v>
      </c>
      <c r="O94" s="163">
        <v>748</v>
      </c>
      <c r="P94" s="163">
        <v>994</v>
      </c>
      <c r="Q94" s="164">
        <f>IFERROR(P94/O94-1,"-")</f>
        <v>0.32887700534759357</v>
      </c>
      <c r="R94" s="164">
        <f t="shared" si="69"/>
        <v>1.1797841493507034E-3</v>
      </c>
      <c r="S94" s="163">
        <v>4239</v>
      </c>
      <c r="T94" s="163">
        <v>3234</v>
      </c>
      <c r="U94" s="163">
        <v>2601</v>
      </c>
      <c r="V94" s="163">
        <v>1796</v>
      </c>
      <c r="W94" s="163">
        <v>2125</v>
      </c>
      <c r="X94" s="164">
        <f>IFERROR(W94/V94-1,"-")</f>
        <v>0.18318485523385308</v>
      </c>
      <c r="Y94" s="164">
        <f>W94/W$8</f>
        <v>2.0534892889998687E-3</v>
      </c>
    </row>
    <row r="95" spans="1:25" x14ac:dyDescent="0.25">
      <c r="A95" s="56"/>
      <c r="B95" s="162" t="s">
        <v>100</v>
      </c>
      <c r="C95" s="163">
        <v>668</v>
      </c>
      <c r="D95" s="163">
        <v>0</v>
      </c>
      <c r="E95" s="163">
        <v>0</v>
      </c>
      <c r="F95" s="163">
        <v>459</v>
      </c>
      <c r="G95" s="163">
        <v>469</v>
      </c>
      <c r="H95" s="163">
        <v>447</v>
      </c>
      <c r="I95" s="164">
        <f>IFERROR(H95/G95-1,"-")</f>
        <v>-4.6908315565031944E-2</v>
      </c>
      <c r="J95" s="164">
        <f t="shared" si="67"/>
        <v>2.3245292438259569E-3</v>
      </c>
      <c r="K95" s="163">
        <v>2547</v>
      </c>
      <c r="L95" s="163">
        <v>0</v>
      </c>
      <c r="M95" s="163">
        <v>0</v>
      </c>
      <c r="N95" s="163">
        <v>6504</v>
      </c>
      <c r="O95" s="163">
        <v>4711</v>
      </c>
      <c r="P95" s="163">
        <v>4603</v>
      </c>
      <c r="Q95" s="164">
        <f>IFERROR(P95/O95-1,"-")</f>
        <v>-2.2925068987476149E-2</v>
      </c>
      <c r="R95" s="164">
        <f t="shared" si="69"/>
        <v>5.4633263978483776E-3</v>
      </c>
      <c r="S95" s="163">
        <v>3215</v>
      </c>
      <c r="T95" s="163">
        <v>3469</v>
      </c>
      <c r="U95" s="163">
        <v>6963</v>
      </c>
      <c r="V95" s="163">
        <v>5180</v>
      </c>
      <c r="W95" s="163">
        <v>5050</v>
      </c>
      <c r="X95" s="164">
        <f>IFERROR(W95/V95-1,"-")</f>
        <v>-2.5096525096525046E-2</v>
      </c>
      <c r="Y95" s="164">
        <f>W95/W$8</f>
        <v>4.8800568985643937E-3</v>
      </c>
    </row>
    <row r="96" spans="1:25" x14ac:dyDescent="0.25">
      <c r="A96" s="56"/>
      <c r="B96" s="158" t="s">
        <v>107</v>
      </c>
      <c r="C96" s="159">
        <v>1330</v>
      </c>
      <c r="D96" s="159">
        <v>0</v>
      </c>
      <c r="E96" s="159">
        <v>0</v>
      </c>
      <c r="F96" s="159">
        <v>886</v>
      </c>
      <c r="G96" s="159">
        <v>774</v>
      </c>
      <c r="H96" s="159">
        <v>904</v>
      </c>
      <c r="I96" s="160">
        <f>IFERROR(H96/G96-1,"-")</f>
        <v>0.16795865633074936</v>
      </c>
      <c r="J96" s="160">
        <f t="shared" si="67"/>
        <v>4.7010613790126731E-3</v>
      </c>
      <c r="K96" s="159">
        <v>3970</v>
      </c>
      <c r="L96" s="159">
        <v>0</v>
      </c>
      <c r="M96" s="159">
        <v>0</v>
      </c>
      <c r="N96" s="159">
        <v>5869</v>
      </c>
      <c r="O96" s="159">
        <v>7438</v>
      </c>
      <c r="P96" s="159">
        <v>6768</v>
      </c>
      <c r="Q96" s="160">
        <f>IFERROR(P96/O96-1,"-")</f>
        <v>-9.0077977951062094E-2</v>
      </c>
      <c r="R96" s="160">
        <f t="shared" si="69"/>
        <v>8.0329769847138424E-3</v>
      </c>
      <c r="S96" s="159">
        <v>5300</v>
      </c>
      <c r="T96" s="159">
        <v>5741</v>
      </c>
      <c r="U96" s="159">
        <v>6755</v>
      </c>
      <c r="V96" s="159">
        <v>8212</v>
      </c>
      <c r="W96" s="159">
        <v>7672</v>
      </c>
      <c r="X96" s="160">
        <f>IFERROR(W96/V96-1,"-")</f>
        <v>-6.5757428153921049E-2</v>
      </c>
      <c r="Y96" s="160">
        <f>W96/W$8</f>
        <v>7.4138210942150552E-3</v>
      </c>
    </row>
    <row r="97" spans="1:25" s="56" customFormat="1" x14ac:dyDescent="0.25">
      <c r="B97" s="162" t="s">
        <v>110</v>
      </c>
      <c r="C97" s="163">
        <v>79</v>
      </c>
      <c r="D97" s="163">
        <v>0</v>
      </c>
      <c r="E97" s="163">
        <v>0</v>
      </c>
      <c r="F97" s="163">
        <v>57</v>
      </c>
      <c r="G97" s="163">
        <v>74</v>
      </c>
      <c r="H97" s="163">
        <v>66</v>
      </c>
      <c r="I97" s="164">
        <f t="shared" ref="I97:I104" si="70">IFERROR(H97/G97-1,"-")</f>
        <v>-0.10810810810810811</v>
      </c>
      <c r="J97" s="164">
        <f t="shared" si="67"/>
        <v>3.4321908298101374E-4</v>
      </c>
      <c r="K97" s="163">
        <v>915</v>
      </c>
      <c r="L97" s="163">
        <v>0</v>
      </c>
      <c r="M97" s="163">
        <v>0</v>
      </c>
      <c r="N97" s="163">
        <v>1076</v>
      </c>
      <c r="O97" s="163">
        <v>1290</v>
      </c>
      <c r="P97" s="163">
        <v>1122</v>
      </c>
      <c r="Q97" s="164">
        <f t="shared" ref="Q97:Q104" si="71">IFERROR(P97/O97-1,"-")</f>
        <v>-0.13023255813953494</v>
      </c>
      <c r="R97" s="164">
        <f t="shared" si="69"/>
        <v>1.3317080639552205E-3</v>
      </c>
      <c r="S97" s="163">
        <v>994</v>
      </c>
      <c r="T97" s="163">
        <v>915</v>
      </c>
      <c r="U97" s="163">
        <v>1133</v>
      </c>
      <c r="V97" s="163">
        <v>1364</v>
      </c>
      <c r="W97" s="163">
        <v>1188</v>
      </c>
      <c r="X97" s="164">
        <f t="shared" ref="X97:X104" si="72">IFERROR(W97/V97-1,"-")</f>
        <v>-0.12903225806451613</v>
      </c>
      <c r="Y97" s="164">
        <f t="shared" ref="Y97:Y104" si="73">W97/W$8</f>
        <v>1.1480213060385148E-3</v>
      </c>
    </row>
    <row r="98" spans="1:25" s="56" customFormat="1" x14ac:dyDescent="0.25">
      <c r="B98" s="162" t="s">
        <v>113</v>
      </c>
      <c r="C98" s="163">
        <v>299</v>
      </c>
      <c r="D98" s="163">
        <v>0</v>
      </c>
      <c r="E98" s="163">
        <v>0</v>
      </c>
      <c r="F98" s="163">
        <v>111</v>
      </c>
      <c r="G98" s="163">
        <v>144</v>
      </c>
      <c r="H98" s="163">
        <v>141</v>
      </c>
      <c r="I98" s="164">
        <f t="shared" si="70"/>
        <v>-2.083333333333337E-2</v>
      </c>
      <c r="J98" s="164">
        <f t="shared" si="67"/>
        <v>7.332407681867112E-4</v>
      </c>
      <c r="K98" s="163">
        <v>772</v>
      </c>
      <c r="L98" s="163">
        <v>0</v>
      </c>
      <c r="M98" s="163">
        <v>0</v>
      </c>
      <c r="N98" s="163">
        <v>1239</v>
      </c>
      <c r="O98" s="163">
        <v>1601</v>
      </c>
      <c r="P98" s="163">
        <v>1409</v>
      </c>
      <c r="Q98" s="164">
        <f t="shared" si="71"/>
        <v>-0.11992504684572147</v>
      </c>
      <c r="R98" s="164">
        <f t="shared" si="69"/>
        <v>1.6723499662325361E-3</v>
      </c>
      <c r="S98" s="163">
        <v>1071</v>
      </c>
      <c r="T98" s="163">
        <v>1130</v>
      </c>
      <c r="U98" s="163">
        <v>1350</v>
      </c>
      <c r="V98" s="163">
        <v>1745</v>
      </c>
      <c r="W98" s="163">
        <v>1550</v>
      </c>
      <c r="X98" s="164">
        <f t="shared" si="72"/>
        <v>-0.11174785100286533</v>
      </c>
      <c r="Y98" s="164">
        <f t="shared" si="73"/>
        <v>1.4978392460940218E-3</v>
      </c>
    </row>
    <row r="99" spans="1:25" x14ac:dyDescent="0.25">
      <c r="A99" s="56"/>
      <c r="B99" s="162" t="s">
        <v>116</v>
      </c>
      <c r="C99" s="163">
        <v>539</v>
      </c>
      <c r="D99" s="163">
        <v>0</v>
      </c>
      <c r="E99" s="163">
        <v>0</v>
      </c>
      <c r="F99" s="163">
        <v>380</v>
      </c>
      <c r="G99" s="163">
        <v>243</v>
      </c>
      <c r="H99" s="163">
        <v>294</v>
      </c>
      <c r="I99" s="164">
        <f t="shared" si="70"/>
        <v>0.20987654320987659</v>
      </c>
      <c r="J99" s="164">
        <f t="shared" si="67"/>
        <v>1.5288850060063339E-3</v>
      </c>
      <c r="K99" s="163">
        <v>622</v>
      </c>
      <c r="L99" s="163">
        <v>0</v>
      </c>
      <c r="M99" s="163">
        <v>0</v>
      </c>
      <c r="N99" s="163">
        <v>978</v>
      </c>
      <c r="O99" s="163">
        <v>1088</v>
      </c>
      <c r="P99" s="163">
        <v>1023</v>
      </c>
      <c r="Q99" s="164">
        <f t="shared" si="71"/>
        <v>-5.9742647058823484E-2</v>
      </c>
      <c r="R99" s="164">
        <f t="shared" si="69"/>
        <v>1.2142044112532892E-3</v>
      </c>
      <c r="S99" s="163">
        <v>1161</v>
      </c>
      <c r="T99" s="163">
        <v>1096</v>
      </c>
      <c r="U99" s="163">
        <v>1358</v>
      </c>
      <c r="V99" s="163">
        <v>1331</v>
      </c>
      <c r="W99" s="163">
        <v>1317</v>
      </c>
      <c r="X99" s="164">
        <f t="shared" si="72"/>
        <v>-1.0518407212622094E-2</v>
      </c>
      <c r="Y99" s="164">
        <f t="shared" si="73"/>
        <v>1.2726801852295656E-3</v>
      </c>
    </row>
    <row r="100" spans="1:25" x14ac:dyDescent="0.25">
      <c r="A100" s="56"/>
      <c r="B100" s="162" t="s">
        <v>123</v>
      </c>
      <c r="C100" s="163">
        <v>55</v>
      </c>
      <c r="D100" s="163">
        <v>0</v>
      </c>
      <c r="E100" s="163">
        <v>0</v>
      </c>
      <c r="F100" s="163">
        <v>15</v>
      </c>
      <c r="G100" s="163">
        <v>47</v>
      </c>
      <c r="H100" s="163">
        <v>36</v>
      </c>
      <c r="I100" s="164">
        <f t="shared" si="70"/>
        <v>-0.23404255319148937</v>
      </c>
      <c r="J100" s="164">
        <f t="shared" si="67"/>
        <v>1.8721040889873477E-4</v>
      </c>
      <c r="K100" s="163">
        <v>210</v>
      </c>
      <c r="L100" s="163">
        <v>0</v>
      </c>
      <c r="M100" s="163">
        <v>0</v>
      </c>
      <c r="N100" s="163">
        <v>365</v>
      </c>
      <c r="O100" s="163">
        <v>411</v>
      </c>
      <c r="P100" s="163">
        <v>389</v>
      </c>
      <c r="Q100" s="164">
        <f t="shared" si="71"/>
        <v>-5.3527980535279851E-2</v>
      </c>
      <c r="R100" s="164">
        <f t="shared" si="69"/>
        <v>4.6170627172779032E-4</v>
      </c>
      <c r="S100" s="163">
        <v>265</v>
      </c>
      <c r="T100" s="163">
        <v>402</v>
      </c>
      <c r="U100" s="163">
        <v>380</v>
      </c>
      <c r="V100" s="163">
        <v>458</v>
      </c>
      <c r="W100" s="163">
        <v>425</v>
      </c>
      <c r="X100" s="164">
        <f t="shared" si="72"/>
        <v>-7.2052401746724892E-2</v>
      </c>
      <c r="Y100" s="164">
        <f t="shared" si="73"/>
        <v>4.106978577999737E-4</v>
      </c>
    </row>
    <row r="101" spans="1:25" x14ac:dyDescent="0.25">
      <c r="A101" s="56"/>
      <c r="B101" s="162" t="s">
        <v>119</v>
      </c>
      <c r="C101" s="163">
        <v>30</v>
      </c>
      <c r="D101" s="163">
        <v>0</v>
      </c>
      <c r="E101" s="163">
        <v>0</v>
      </c>
      <c r="F101" s="163">
        <v>51</v>
      </c>
      <c r="G101" s="163">
        <v>22</v>
      </c>
      <c r="H101" s="163">
        <v>37</v>
      </c>
      <c r="I101" s="164">
        <f t="shared" si="70"/>
        <v>0.68181818181818188</v>
      </c>
      <c r="J101" s="164">
        <f t="shared" si="67"/>
        <v>1.9241069803481074E-4</v>
      </c>
      <c r="K101" s="163">
        <v>102</v>
      </c>
      <c r="L101" s="163">
        <v>0</v>
      </c>
      <c r="M101" s="163">
        <v>0</v>
      </c>
      <c r="N101" s="163">
        <v>134</v>
      </c>
      <c r="O101" s="163">
        <v>337</v>
      </c>
      <c r="P101" s="163">
        <v>297</v>
      </c>
      <c r="Q101" s="164">
        <f t="shared" si="71"/>
        <v>-0.11869436201780414</v>
      </c>
      <c r="R101" s="164">
        <f t="shared" si="69"/>
        <v>3.5251095810579365E-4</v>
      </c>
      <c r="S101" s="163">
        <v>132</v>
      </c>
      <c r="T101" s="163">
        <v>250</v>
      </c>
      <c r="U101" s="163">
        <v>185</v>
      </c>
      <c r="V101" s="163">
        <v>359</v>
      </c>
      <c r="W101" s="163">
        <v>334</v>
      </c>
      <c r="X101" s="164">
        <f t="shared" si="72"/>
        <v>-6.9637883008356494E-2</v>
      </c>
      <c r="Y101" s="164">
        <f t="shared" si="73"/>
        <v>3.2276019883574405E-4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6.2403469632911585E-5</v>
      </c>
      <c r="K102" s="163">
        <v>90</v>
      </c>
      <c r="L102" s="163">
        <v>0</v>
      </c>
      <c r="M102" s="163">
        <v>0</v>
      </c>
      <c r="N102" s="163">
        <v>61</v>
      </c>
      <c r="O102" s="163">
        <v>90</v>
      </c>
      <c r="P102" s="163">
        <v>98</v>
      </c>
      <c r="Q102" s="164">
        <f t="shared" si="71"/>
        <v>8.8888888888888795E-2</v>
      </c>
      <c r="R102" s="164">
        <f t="shared" si="69"/>
        <v>1.1631674711908343E-4</v>
      </c>
      <c r="S102" s="163">
        <v>112</v>
      </c>
      <c r="T102" s="163">
        <v>159</v>
      </c>
      <c r="U102" s="163">
        <v>67</v>
      </c>
      <c r="V102" s="163">
        <v>104</v>
      </c>
      <c r="W102" s="163">
        <v>110</v>
      </c>
      <c r="X102" s="164">
        <f t="shared" si="72"/>
        <v>5.7692307692307709E-2</v>
      </c>
      <c r="Y102" s="164">
        <f t="shared" si="73"/>
        <v>1.0629826907764026E-4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4.1602313088607726E-5</v>
      </c>
      <c r="K103" s="163">
        <v>61</v>
      </c>
      <c r="L103" s="163">
        <v>0</v>
      </c>
      <c r="M103" s="163">
        <v>0</v>
      </c>
      <c r="N103" s="163">
        <v>118</v>
      </c>
      <c r="O103" s="163">
        <v>230</v>
      </c>
      <c r="P103" s="163">
        <v>115</v>
      </c>
      <c r="Q103" s="164">
        <f t="shared" si="71"/>
        <v>-0.5</v>
      </c>
      <c r="R103" s="164">
        <f t="shared" si="69"/>
        <v>1.3649414202749585E-4</v>
      </c>
      <c r="S103" s="163">
        <v>61</v>
      </c>
      <c r="T103" s="163">
        <v>69</v>
      </c>
      <c r="U103" s="163">
        <v>118</v>
      </c>
      <c r="V103" s="163">
        <v>241</v>
      </c>
      <c r="W103" s="163">
        <v>123</v>
      </c>
      <c r="X103" s="164">
        <f t="shared" si="72"/>
        <v>-0.48962655601659755</v>
      </c>
      <c r="Y103" s="164">
        <f t="shared" si="73"/>
        <v>1.1886079178681592E-4</v>
      </c>
    </row>
    <row r="104" spans="1:25" x14ac:dyDescent="0.25">
      <c r="A104" s="56"/>
      <c r="B104" s="167" t="s">
        <v>145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266</v>
      </c>
      <c r="G104" s="168">
        <f t="shared" si="75"/>
        <v>219</v>
      </c>
      <c r="H104" s="168">
        <f t="shared" si="75"/>
        <v>310</v>
      </c>
      <c r="I104" s="169">
        <f t="shared" si="70"/>
        <v>0.41552511415525117</v>
      </c>
      <c r="J104" s="169">
        <f t="shared" si="67"/>
        <v>1.6120896321835494E-3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0</v>
      </c>
      <c r="N104" s="168">
        <f t="shared" si="76"/>
        <v>1898</v>
      </c>
      <c r="O104" s="168">
        <f t="shared" si="76"/>
        <v>2391</v>
      </c>
      <c r="P104" s="168">
        <f t="shared" si="76"/>
        <v>2315</v>
      </c>
      <c r="Q104" s="169">
        <f t="shared" si="71"/>
        <v>-3.178586365537428E-2</v>
      </c>
      <c r="R104" s="169">
        <f t="shared" si="69"/>
        <v>2.7476864242926341E-3</v>
      </c>
      <c r="S104" s="168">
        <f>S96-SUM(S97:S103)</f>
        <v>1504</v>
      </c>
      <c r="T104" s="168">
        <f>T96-SUM(T97:T103)</f>
        <v>1720</v>
      </c>
      <c r="U104" s="168">
        <f>U96-SUM(U97:U103)</f>
        <v>2164</v>
      </c>
      <c r="V104" s="168">
        <f>V96-SUM(V97:V103)</f>
        <v>2610</v>
      </c>
      <c r="W104" s="168">
        <f>W96-SUM(W97:W103)</f>
        <v>2625</v>
      </c>
      <c r="X104" s="169">
        <f t="shared" si="72"/>
        <v>5.7471264367816577E-3</v>
      </c>
      <c r="Y104" s="169">
        <f t="shared" si="73"/>
        <v>2.5366632393527787E-3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40659</v>
      </c>
      <c r="U106" s="175">
        <f>U107+U110</f>
        <v>51144</v>
      </c>
      <c r="V106" s="175">
        <f>V107+V110</f>
        <v>49721</v>
      </c>
      <c r="W106" s="175">
        <f>W107+W110</f>
        <v>53497</v>
      </c>
      <c r="X106" s="176">
        <f>IFERROR(W106/V106-1,"-")</f>
        <v>7.5943766215482489E-2</v>
      </c>
      <c r="Y106" s="176">
        <f>W106/W$8</f>
        <v>5.1696713644059276E-2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6243</v>
      </c>
      <c r="U107" s="159">
        <v>8171</v>
      </c>
      <c r="V107" s="159">
        <v>7134</v>
      </c>
      <c r="W107" s="159">
        <v>7551</v>
      </c>
      <c r="X107" s="160">
        <f>IFERROR(W107/V107-1,"-")</f>
        <v>5.8452481076535001E-2</v>
      </c>
      <c r="Y107" s="160">
        <f>W107/W$8</f>
        <v>7.296892998229651E-3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2825</v>
      </c>
      <c r="U108" s="163">
        <v>2748</v>
      </c>
      <c r="V108" s="163">
        <v>1900</v>
      </c>
      <c r="W108" s="163">
        <v>2105</v>
      </c>
      <c r="X108" s="164">
        <f>IFERROR(W108/V108-1,"-")</f>
        <v>0.10789473684210527</v>
      </c>
      <c r="Y108" s="164">
        <f>W108/W$8</f>
        <v>2.0341623309857522E-3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3418</v>
      </c>
      <c r="U109" s="163">
        <v>5423</v>
      </c>
      <c r="V109" s="163">
        <v>5234</v>
      </c>
      <c r="W109" s="163">
        <v>5446</v>
      </c>
      <c r="X109" s="164">
        <f>IFERROR(W109/V109-1,"-")</f>
        <v>4.0504394344669459E-2</v>
      </c>
      <c r="Y109" s="164">
        <f>W109/W$8</f>
        <v>5.2627306672438983E-3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34416</v>
      </c>
      <c r="U110" s="159">
        <v>42973</v>
      </c>
      <c r="V110" s="159">
        <v>42587</v>
      </c>
      <c r="W110" s="159">
        <v>45946</v>
      </c>
      <c r="X110" s="160">
        <f>IFERROR(W110/V110-1,"-")</f>
        <v>7.8873834738300452E-2</v>
      </c>
      <c r="Y110" s="160">
        <f>W110/W$8</f>
        <v>4.4399820645829632E-2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16952</v>
      </c>
      <c r="U111" s="163">
        <v>26586</v>
      </c>
      <c r="V111" s="163">
        <v>24446</v>
      </c>
      <c r="W111" s="163">
        <v>25092</v>
      </c>
      <c r="X111" s="164">
        <f t="shared" ref="X111:X118" si="83">IFERROR(W111/V111-1,"-")</f>
        <v>2.6425591098748313E-2</v>
      </c>
      <c r="Y111" s="164">
        <f t="shared" ref="Y111:Y118" si="84">W111/W$8</f>
        <v>2.424760152451045E-2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2470</v>
      </c>
      <c r="U112" s="163">
        <v>2372</v>
      </c>
      <c r="V112" s="163">
        <v>2405</v>
      </c>
      <c r="W112" s="163">
        <v>2498</v>
      </c>
      <c r="X112" s="164">
        <f t="shared" si="83"/>
        <v>3.8669438669438616E-2</v>
      </c>
      <c r="Y112" s="164">
        <f t="shared" si="84"/>
        <v>2.4139370559631396E-3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2575</v>
      </c>
      <c r="U113" s="163">
        <v>4012</v>
      </c>
      <c r="V113" s="163">
        <v>2563</v>
      </c>
      <c r="W113" s="163">
        <v>3754</v>
      </c>
      <c r="X113" s="164">
        <f t="shared" si="83"/>
        <v>0.46468981662114706</v>
      </c>
      <c r="Y113" s="164">
        <f t="shared" si="84"/>
        <v>3.62767001924965E-3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1894</v>
      </c>
      <c r="U114" s="163">
        <v>1620</v>
      </c>
      <c r="V114" s="163">
        <v>1971</v>
      </c>
      <c r="W114" s="163">
        <v>2020</v>
      </c>
      <c r="X114" s="164">
        <f t="shared" si="83"/>
        <v>2.4860476915271379E-2</v>
      </c>
      <c r="Y114" s="164">
        <f t="shared" si="84"/>
        <v>1.9520227594257574E-3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1403</v>
      </c>
      <c r="U115" s="163">
        <v>1321</v>
      </c>
      <c r="V115" s="163">
        <v>1553</v>
      </c>
      <c r="W115" s="163">
        <v>1366</v>
      </c>
      <c r="X115" s="164">
        <f t="shared" si="83"/>
        <v>-0.1204121056020605</v>
      </c>
      <c r="Y115" s="164">
        <f t="shared" si="84"/>
        <v>1.3200312323641509E-3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344</v>
      </c>
      <c r="U116" s="163">
        <v>518</v>
      </c>
      <c r="V116" s="163">
        <v>742</v>
      </c>
      <c r="W116" s="163">
        <v>686</v>
      </c>
      <c r="X116" s="164">
        <f t="shared" si="83"/>
        <v>-7.547169811320753E-2</v>
      </c>
      <c r="Y116" s="164">
        <f t="shared" si="84"/>
        <v>6.6291465988419288E-4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560</v>
      </c>
      <c r="U117" s="163">
        <v>337</v>
      </c>
      <c r="V117" s="163">
        <v>947</v>
      </c>
      <c r="W117" s="163">
        <v>568</v>
      </c>
      <c r="X117" s="164">
        <f t="shared" si="83"/>
        <v>-0.40021119324181631</v>
      </c>
      <c r="Y117" s="164">
        <f t="shared" si="84"/>
        <v>5.4888560760090604E-4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8218</v>
      </c>
      <c r="U118" s="168">
        <f>U110-SUM(U111:U117)</f>
        <v>6207</v>
      </c>
      <c r="V118" s="168">
        <f>V110-SUM(V111:V117)</f>
        <v>7960</v>
      </c>
      <c r="W118" s="168">
        <f>W110-SUM(W111:W117)</f>
        <v>9962</v>
      </c>
      <c r="X118" s="169">
        <f t="shared" si="83"/>
        <v>0.25150753768844214</v>
      </c>
      <c r="Y118" s="169">
        <f t="shared" si="84"/>
        <v>9.6267577868313844E-3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26561</v>
      </c>
      <c r="D120" s="175">
        <f t="shared" si="88"/>
        <v>12109</v>
      </c>
      <c r="E120" s="175">
        <f t="shared" si="88"/>
        <v>19439</v>
      </c>
      <c r="F120" s="175">
        <f t="shared" si="88"/>
        <v>28563</v>
      </c>
      <c r="G120" s="175">
        <f t="shared" si="88"/>
        <v>29434</v>
      </c>
      <c r="H120" s="175">
        <f t="shared" si="88"/>
        <v>27882</v>
      </c>
      <c r="I120" s="176">
        <f>IFERROR(H120/G120-1,"-")</f>
        <v>-5.2728137528028851E-2</v>
      </c>
      <c r="J120" s="176">
        <f t="shared" ref="J120:J132" si="89">H120/H$8</f>
        <v>0.14499446169207009</v>
      </c>
      <c r="K120" s="175">
        <f t="shared" ref="K120:P120" si="90">K121+K124</f>
        <v>26292</v>
      </c>
      <c r="L120" s="175">
        <f t="shared" si="90"/>
        <v>11011</v>
      </c>
      <c r="M120" s="175">
        <f t="shared" si="90"/>
        <v>31820</v>
      </c>
      <c r="N120" s="175">
        <f t="shared" si="90"/>
        <v>42995</v>
      </c>
      <c r="O120" s="175">
        <f t="shared" si="90"/>
        <v>40029</v>
      </c>
      <c r="P120" s="175">
        <f t="shared" si="90"/>
        <v>48529</v>
      </c>
      <c r="Q120" s="176">
        <f>IFERROR(P120/O120-1,"-")</f>
        <v>0.21234604911439203</v>
      </c>
      <c r="R120" s="176">
        <f t="shared" ref="R120:R132" si="91">P120/P$8</f>
        <v>5.7599341030020401E-2</v>
      </c>
      <c r="S120" s="175">
        <f>S121+S124</f>
        <v>52853</v>
      </c>
      <c r="T120" s="175">
        <f>T121+T124</f>
        <v>51259</v>
      </c>
      <c r="U120" s="175">
        <f>U121+U124</f>
        <v>71558</v>
      </c>
      <c r="V120" s="175">
        <f>V121+V124</f>
        <v>69463</v>
      </c>
      <c r="W120" s="175">
        <f>W121+W124</f>
        <v>76411</v>
      </c>
      <c r="X120" s="176">
        <f>IFERROR(W120/V120-1,"-")</f>
        <v>0.10002447346069121</v>
      </c>
      <c r="Y120" s="176">
        <f>W120/W$8</f>
        <v>7.3839609440832454E-2</v>
      </c>
    </row>
    <row r="121" spans="1:25" x14ac:dyDescent="0.25">
      <c r="A121" s="56"/>
      <c r="B121" s="158" t="s">
        <v>97</v>
      </c>
      <c r="C121" s="159">
        <v>12262</v>
      </c>
      <c r="D121" s="159">
        <v>5951</v>
      </c>
      <c r="E121" s="159">
        <v>9612</v>
      </c>
      <c r="F121" s="159">
        <v>15603</v>
      </c>
      <c r="G121" s="159">
        <v>17208</v>
      </c>
      <c r="H121" s="159">
        <v>14633</v>
      </c>
      <c r="I121" s="160">
        <f>IFERROR(H121/G121-1,"-")</f>
        <v>-0.14963970246397029</v>
      </c>
      <c r="J121" s="160">
        <f t="shared" si="89"/>
        <v>7.6095830928199604E-2</v>
      </c>
      <c r="K121" s="159">
        <v>14678</v>
      </c>
      <c r="L121" s="159">
        <v>7887</v>
      </c>
      <c r="M121" s="159">
        <v>17531</v>
      </c>
      <c r="N121" s="159">
        <v>22312</v>
      </c>
      <c r="O121" s="159">
        <v>19375</v>
      </c>
      <c r="P121" s="159">
        <v>26389</v>
      </c>
      <c r="Q121" s="160">
        <f>IFERROR(P121/O121-1,"-")</f>
        <v>0.36201290322580637</v>
      </c>
      <c r="R121" s="160">
        <f t="shared" si="91"/>
        <v>3.132125142577033E-2</v>
      </c>
      <c r="S121" s="159">
        <v>26940</v>
      </c>
      <c r="T121" s="159">
        <v>27143</v>
      </c>
      <c r="U121" s="159">
        <v>37915</v>
      </c>
      <c r="V121" s="159">
        <v>36583</v>
      </c>
      <c r="W121" s="159">
        <v>41022</v>
      </c>
      <c r="X121" s="160">
        <f>IFERROR(W121/V121-1,"-")</f>
        <v>0.12134051335319684</v>
      </c>
      <c r="Y121" s="160">
        <f>W121/W$8</f>
        <v>3.9641523582754169E-2</v>
      </c>
    </row>
    <row r="122" spans="1:25" x14ac:dyDescent="0.25">
      <c r="A122" s="56"/>
      <c r="B122" s="162" t="s">
        <v>103</v>
      </c>
      <c r="C122" s="163">
        <v>6450</v>
      </c>
      <c r="D122" s="163">
        <v>3228</v>
      </c>
      <c r="E122" s="163">
        <v>4182</v>
      </c>
      <c r="F122" s="163">
        <v>6993</v>
      </c>
      <c r="G122" s="163">
        <v>9785</v>
      </c>
      <c r="H122" s="163">
        <v>7637</v>
      </c>
      <c r="I122" s="164">
        <f>IFERROR(H122/G122-1,"-")</f>
        <v>-0.21951967296882979</v>
      </c>
      <c r="J122" s="164">
        <f t="shared" si="89"/>
        <v>3.9714608132212149E-2</v>
      </c>
      <c r="K122" s="163">
        <v>7265</v>
      </c>
      <c r="L122" s="163">
        <v>4308</v>
      </c>
      <c r="M122" s="163">
        <v>7728</v>
      </c>
      <c r="N122" s="163">
        <v>10229</v>
      </c>
      <c r="O122" s="163">
        <v>6565</v>
      </c>
      <c r="P122" s="163">
        <v>11327</v>
      </c>
      <c r="Q122" s="164">
        <f>IFERROR(P122/O122-1,"-")</f>
        <v>0.72536176694592536</v>
      </c>
      <c r="R122" s="164">
        <f t="shared" si="91"/>
        <v>1.3444079536916918E-2</v>
      </c>
      <c r="S122" s="163">
        <v>13715</v>
      </c>
      <c r="T122" s="163">
        <v>11910</v>
      </c>
      <c r="U122" s="163">
        <v>17222</v>
      </c>
      <c r="V122" s="163">
        <v>16350</v>
      </c>
      <c r="W122" s="163">
        <v>18964</v>
      </c>
      <c r="X122" s="164">
        <f>IFERROR(W122/V122-1,"-")</f>
        <v>0.15987767584097856</v>
      </c>
      <c r="Y122" s="164">
        <f>W122/W$8</f>
        <v>1.8325821588985179E-2</v>
      </c>
    </row>
    <row r="123" spans="1:25" x14ac:dyDescent="0.25">
      <c r="A123" s="56"/>
      <c r="B123" s="162" t="s">
        <v>100</v>
      </c>
      <c r="C123" s="163">
        <v>5812</v>
      </c>
      <c r="D123" s="163">
        <v>2723</v>
      </c>
      <c r="E123" s="163">
        <v>5430</v>
      </c>
      <c r="F123" s="163">
        <v>8610</v>
      </c>
      <c r="G123" s="163">
        <v>7423</v>
      </c>
      <c r="H123" s="163">
        <v>6996</v>
      </c>
      <c r="I123" s="164">
        <f>IFERROR(H123/G123-1,"-")</f>
        <v>-5.7523912164892943E-2</v>
      </c>
      <c r="J123" s="164">
        <f t="shared" si="89"/>
        <v>3.6381222795987454E-2</v>
      </c>
      <c r="K123" s="163">
        <v>7413</v>
      </c>
      <c r="L123" s="163">
        <v>3579</v>
      </c>
      <c r="M123" s="163">
        <v>9803</v>
      </c>
      <c r="N123" s="163">
        <v>12083</v>
      </c>
      <c r="O123" s="163">
        <v>12810</v>
      </c>
      <c r="P123" s="163">
        <v>15062</v>
      </c>
      <c r="Q123" s="164">
        <f>IFERROR(P123/O123-1,"-")</f>
        <v>0.17580015612802491</v>
      </c>
      <c r="R123" s="164">
        <f t="shared" si="91"/>
        <v>1.7877171888853415E-2</v>
      </c>
      <c r="S123" s="163">
        <v>13225</v>
      </c>
      <c r="T123" s="163">
        <v>15233</v>
      </c>
      <c r="U123" s="163">
        <v>20693</v>
      </c>
      <c r="V123" s="163">
        <v>20233</v>
      </c>
      <c r="W123" s="163">
        <v>22058</v>
      </c>
      <c r="X123" s="164">
        <f>IFERROR(W123/V123-1,"-")</f>
        <v>9.0199179558147602E-2</v>
      </c>
      <c r="Y123" s="164">
        <f>W123/W$8</f>
        <v>2.131570199376899E-2</v>
      </c>
    </row>
    <row r="124" spans="1:25" x14ac:dyDescent="0.25">
      <c r="A124" s="56"/>
      <c r="B124" s="158" t="s">
        <v>107</v>
      </c>
      <c r="C124" s="159">
        <v>14299</v>
      </c>
      <c r="D124" s="159">
        <v>6158</v>
      </c>
      <c r="E124" s="159">
        <v>9827</v>
      </c>
      <c r="F124" s="159">
        <v>12960</v>
      </c>
      <c r="G124" s="159">
        <v>12226</v>
      </c>
      <c r="H124" s="159">
        <v>13249</v>
      </c>
      <c r="I124" s="160">
        <f>IFERROR(H124/G124-1,"-")</f>
        <v>8.3674137084901012E-2</v>
      </c>
      <c r="J124" s="160">
        <f t="shared" si="89"/>
        <v>6.8898630763870469E-2</v>
      </c>
      <c r="K124" s="159">
        <v>11614</v>
      </c>
      <c r="L124" s="159">
        <v>3124</v>
      </c>
      <c r="M124" s="159">
        <v>14289</v>
      </c>
      <c r="N124" s="159">
        <v>20683</v>
      </c>
      <c r="O124" s="159">
        <v>20654</v>
      </c>
      <c r="P124" s="159">
        <v>22140</v>
      </c>
      <c r="Q124" s="160">
        <f>IFERROR(P124/O124-1,"-")</f>
        <v>7.1947322552532222E-2</v>
      </c>
      <c r="R124" s="160">
        <f t="shared" si="91"/>
        <v>2.6278089604250071E-2</v>
      </c>
      <c r="S124" s="159">
        <v>25913</v>
      </c>
      <c r="T124" s="159">
        <v>24116</v>
      </c>
      <c r="U124" s="159">
        <v>33643</v>
      </c>
      <c r="V124" s="159">
        <v>32880</v>
      </c>
      <c r="W124" s="159">
        <v>35389</v>
      </c>
      <c r="X124" s="160">
        <f>IFERROR(W124/V124-1,"-")</f>
        <v>7.630778588807785E-2</v>
      </c>
      <c r="Y124" s="160">
        <f>W124/W$8</f>
        <v>3.4198085858078285E-2</v>
      </c>
    </row>
    <row r="125" spans="1:25" s="56" customFormat="1" x14ac:dyDescent="0.25">
      <c r="B125" s="162" t="s">
        <v>110</v>
      </c>
      <c r="C125" s="163">
        <v>1009</v>
      </c>
      <c r="D125" s="163">
        <v>78</v>
      </c>
      <c r="E125" s="163">
        <v>548</v>
      </c>
      <c r="F125" s="163">
        <v>1063</v>
      </c>
      <c r="G125" s="163">
        <v>1042</v>
      </c>
      <c r="H125" s="163">
        <v>1065</v>
      </c>
      <c r="I125" s="164">
        <f t="shared" ref="I125:I132" si="92">IFERROR(H125/G125-1,"-")</f>
        <v>2.2072936660268772E-2</v>
      </c>
      <c r="J125" s="164">
        <f t="shared" si="89"/>
        <v>5.5383079299209034E-3</v>
      </c>
      <c r="K125" s="163">
        <v>1801</v>
      </c>
      <c r="L125" s="163">
        <v>188</v>
      </c>
      <c r="M125" s="163">
        <v>1930</v>
      </c>
      <c r="N125" s="163">
        <v>3031</v>
      </c>
      <c r="O125" s="163">
        <v>3192</v>
      </c>
      <c r="P125" s="163">
        <v>2857</v>
      </c>
      <c r="Q125" s="164">
        <f t="shared" ref="Q125:Q132" si="93">IFERROR(P125/O125-1,"-")</f>
        <v>-0.10494987468671679</v>
      </c>
      <c r="R125" s="164">
        <f t="shared" si="91"/>
        <v>3.390989250196136E-3</v>
      </c>
      <c r="S125" s="163">
        <v>2810</v>
      </c>
      <c r="T125" s="163">
        <v>2478</v>
      </c>
      <c r="U125" s="163">
        <v>4094</v>
      </c>
      <c r="V125" s="163">
        <v>4234</v>
      </c>
      <c r="W125" s="163">
        <v>3922</v>
      </c>
      <c r="X125" s="164">
        <f t="shared" ref="X125:X132" si="94">IFERROR(W125/V125-1,"-")</f>
        <v>-7.3689182805857345E-2</v>
      </c>
      <c r="Y125" s="164">
        <f t="shared" ref="Y125:Y132" si="95">W125/W$8</f>
        <v>3.7900164665682278E-3</v>
      </c>
    </row>
    <row r="126" spans="1:25" s="56" customFormat="1" x14ac:dyDescent="0.25">
      <c r="B126" s="162" t="s">
        <v>113</v>
      </c>
      <c r="C126" s="163">
        <v>1174</v>
      </c>
      <c r="D126" s="163">
        <v>634</v>
      </c>
      <c r="E126" s="163">
        <v>1065</v>
      </c>
      <c r="F126" s="163">
        <v>2144</v>
      </c>
      <c r="G126" s="163">
        <v>2104</v>
      </c>
      <c r="H126" s="163">
        <v>2192</v>
      </c>
      <c r="I126" s="164">
        <f t="shared" si="92"/>
        <v>4.1825095057034245E-2</v>
      </c>
      <c r="J126" s="164">
        <f t="shared" si="89"/>
        <v>1.1399033786278517E-2</v>
      </c>
      <c r="K126" s="163">
        <v>1720</v>
      </c>
      <c r="L126" s="163">
        <v>424</v>
      </c>
      <c r="M126" s="163">
        <v>1924</v>
      </c>
      <c r="N126" s="163">
        <v>3372</v>
      </c>
      <c r="O126" s="163">
        <v>3212</v>
      </c>
      <c r="P126" s="163">
        <v>3998</v>
      </c>
      <c r="Q126" s="164">
        <f t="shared" si="93"/>
        <v>0.24470734744707356</v>
      </c>
      <c r="R126" s="164">
        <f t="shared" si="91"/>
        <v>4.7452485202254648E-3</v>
      </c>
      <c r="S126" s="163">
        <v>2894</v>
      </c>
      <c r="T126" s="163">
        <v>2989</v>
      </c>
      <c r="U126" s="163">
        <v>5516</v>
      </c>
      <c r="V126" s="163">
        <v>5316</v>
      </c>
      <c r="W126" s="163">
        <v>6190</v>
      </c>
      <c r="X126" s="164">
        <f t="shared" si="94"/>
        <v>0.16440933032355165</v>
      </c>
      <c r="Y126" s="164">
        <f t="shared" si="95"/>
        <v>5.9816935053690293E-3</v>
      </c>
    </row>
    <row r="127" spans="1:25" x14ac:dyDescent="0.25">
      <c r="A127" s="56"/>
      <c r="B127" s="162" t="s">
        <v>116</v>
      </c>
      <c r="C127" s="163">
        <v>890</v>
      </c>
      <c r="D127" s="163">
        <v>491</v>
      </c>
      <c r="E127" s="163">
        <v>777</v>
      </c>
      <c r="F127" s="163">
        <v>984</v>
      </c>
      <c r="G127" s="163">
        <v>977</v>
      </c>
      <c r="H127" s="163">
        <v>1074</v>
      </c>
      <c r="I127" s="164">
        <f t="shared" si="92"/>
        <v>9.9283520982599738E-2</v>
      </c>
      <c r="J127" s="164">
        <f t="shared" si="89"/>
        <v>5.585110532145587E-3</v>
      </c>
      <c r="K127" s="163">
        <v>1060</v>
      </c>
      <c r="L127" s="163">
        <v>656</v>
      </c>
      <c r="M127" s="163">
        <v>1684</v>
      </c>
      <c r="N127" s="163">
        <v>1847</v>
      </c>
      <c r="O127" s="163">
        <v>1579</v>
      </c>
      <c r="P127" s="163">
        <v>1599</v>
      </c>
      <c r="Q127" s="164">
        <f t="shared" si="93"/>
        <v>1.2666244458517939E-2</v>
      </c>
      <c r="R127" s="164">
        <f t="shared" si="91"/>
        <v>1.8978620269736162E-3</v>
      </c>
      <c r="S127" s="163">
        <v>1950</v>
      </c>
      <c r="T127" s="163">
        <v>2461</v>
      </c>
      <c r="U127" s="163">
        <v>2831</v>
      </c>
      <c r="V127" s="163">
        <v>2556</v>
      </c>
      <c r="W127" s="163">
        <v>2673</v>
      </c>
      <c r="X127" s="164">
        <f t="shared" si="94"/>
        <v>4.5774647887323994E-2</v>
      </c>
      <c r="Y127" s="164">
        <f t="shared" si="95"/>
        <v>2.5830479385866583E-3</v>
      </c>
    </row>
    <row r="128" spans="1:25" x14ac:dyDescent="0.25">
      <c r="A128" s="56"/>
      <c r="B128" s="162" t="s">
        <v>123</v>
      </c>
      <c r="C128" s="163">
        <v>261</v>
      </c>
      <c r="D128" s="163">
        <v>57</v>
      </c>
      <c r="E128" s="163">
        <v>245</v>
      </c>
      <c r="F128" s="163">
        <v>257</v>
      </c>
      <c r="G128" s="163">
        <v>263</v>
      </c>
      <c r="H128" s="163">
        <v>371</v>
      </c>
      <c r="I128" s="164">
        <f t="shared" si="92"/>
        <v>0.41064638783269958</v>
      </c>
      <c r="J128" s="164">
        <f t="shared" si="89"/>
        <v>1.9293072694841833E-3</v>
      </c>
      <c r="K128" s="163">
        <v>266</v>
      </c>
      <c r="L128" s="163">
        <v>71</v>
      </c>
      <c r="M128" s="163">
        <v>507</v>
      </c>
      <c r="N128" s="163">
        <v>550</v>
      </c>
      <c r="O128" s="163">
        <v>546</v>
      </c>
      <c r="P128" s="163">
        <v>560</v>
      </c>
      <c r="Q128" s="164">
        <f t="shared" si="93"/>
        <v>2.564102564102555E-2</v>
      </c>
      <c r="R128" s="164">
        <f t="shared" si="91"/>
        <v>6.6466712639476247E-4</v>
      </c>
      <c r="S128" s="163">
        <v>527</v>
      </c>
      <c r="T128" s="163">
        <v>752</v>
      </c>
      <c r="U128" s="163">
        <v>807</v>
      </c>
      <c r="V128" s="163">
        <v>809</v>
      </c>
      <c r="W128" s="163">
        <v>931</v>
      </c>
      <c r="X128" s="164">
        <f t="shared" si="94"/>
        <v>0.15080346106304088</v>
      </c>
      <c r="Y128" s="164">
        <f t="shared" si="95"/>
        <v>8.9966989555711888E-4</v>
      </c>
    </row>
    <row r="129" spans="1:25" x14ac:dyDescent="0.25">
      <c r="A129" s="56"/>
      <c r="B129" s="162" t="s">
        <v>119</v>
      </c>
      <c r="C129" s="163">
        <v>170</v>
      </c>
      <c r="D129" s="163">
        <v>54</v>
      </c>
      <c r="E129" s="163">
        <v>180</v>
      </c>
      <c r="F129" s="163">
        <v>192</v>
      </c>
      <c r="G129" s="163">
        <v>220</v>
      </c>
      <c r="H129" s="163">
        <v>205</v>
      </c>
      <c r="I129" s="164">
        <f t="shared" si="92"/>
        <v>-6.8181818181818232E-2</v>
      </c>
      <c r="J129" s="164">
        <f t="shared" si="89"/>
        <v>1.066059272895573E-3</v>
      </c>
      <c r="K129" s="163">
        <v>285</v>
      </c>
      <c r="L129" s="163">
        <v>58</v>
      </c>
      <c r="M129" s="163">
        <v>366</v>
      </c>
      <c r="N129" s="163">
        <v>453</v>
      </c>
      <c r="O129" s="163">
        <v>436</v>
      </c>
      <c r="P129" s="163">
        <v>523</v>
      </c>
      <c r="Q129" s="164">
        <f t="shared" si="93"/>
        <v>0.19954128440366969</v>
      </c>
      <c r="R129" s="164">
        <f t="shared" si="91"/>
        <v>6.207516198293942E-4</v>
      </c>
      <c r="S129" s="163">
        <v>455</v>
      </c>
      <c r="T129" s="163">
        <v>546</v>
      </c>
      <c r="U129" s="163">
        <v>645</v>
      </c>
      <c r="V129" s="163">
        <v>656</v>
      </c>
      <c r="W129" s="163">
        <v>728</v>
      </c>
      <c r="X129" s="164">
        <f t="shared" si="94"/>
        <v>0.10975609756097571</v>
      </c>
      <c r="Y129" s="164">
        <f t="shared" si="95"/>
        <v>7.0350127171383734E-4</v>
      </c>
    </row>
    <row r="130" spans="1:25" x14ac:dyDescent="0.25">
      <c r="A130" s="56"/>
      <c r="B130" s="162" t="s">
        <v>128</v>
      </c>
      <c r="C130" s="163">
        <v>169</v>
      </c>
      <c r="D130" s="163">
        <v>4</v>
      </c>
      <c r="E130" s="163">
        <v>113</v>
      </c>
      <c r="F130" s="163">
        <v>123</v>
      </c>
      <c r="G130" s="163">
        <v>145</v>
      </c>
      <c r="H130" s="163">
        <v>177</v>
      </c>
      <c r="I130" s="164">
        <f t="shared" si="92"/>
        <v>0.22068965517241379</v>
      </c>
      <c r="J130" s="164">
        <f t="shared" si="89"/>
        <v>9.20451177085446E-4</v>
      </c>
      <c r="K130" s="163">
        <v>461</v>
      </c>
      <c r="L130" s="163">
        <v>4</v>
      </c>
      <c r="M130" s="163">
        <v>289</v>
      </c>
      <c r="N130" s="163">
        <v>484</v>
      </c>
      <c r="O130" s="163">
        <v>556</v>
      </c>
      <c r="P130" s="163">
        <v>371</v>
      </c>
      <c r="Q130" s="164">
        <f t="shared" si="93"/>
        <v>-0.33273381294964033</v>
      </c>
      <c r="R130" s="164">
        <f t="shared" si="91"/>
        <v>4.4034197123653013E-4</v>
      </c>
      <c r="S130" s="163">
        <v>630</v>
      </c>
      <c r="T130" s="163">
        <v>402</v>
      </c>
      <c r="U130" s="163">
        <v>607</v>
      </c>
      <c r="V130" s="163">
        <v>701</v>
      </c>
      <c r="W130" s="163">
        <v>548</v>
      </c>
      <c r="X130" s="164">
        <f t="shared" si="94"/>
        <v>-0.21825962910128383</v>
      </c>
      <c r="Y130" s="164">
        <f t="shared" si="95"/>
        <v>5.2955864958678959E-4</v>
      </c>
    </row>
    <row r="131" spans="1:25" x14ac:dyDescent="0.25">
      <c r="A131" s="56"/>
      <c r="B131" s="162" t="s">
        <v>131</v>
      </c>
      <c r="C131" s="163">
        <v>146</v>
      </c>
      <c r="D131" s="163">
        <v>24</v>
      </c>
      <c r="E131" s="163">
        <v>99</v>
      </c>
      <c r="F131" s="163">
        <v>230</v>
      </c>
      <c r="G131" s="163">
        <v>132</v>
      </c>
      <c r="H131" s="163">
        <v>147</v>
      </c>
      <c r="I131" s="164">
        <f t="shared" si="92"/>
        <v>0.11363636363636354</v>
      </c>
      <c r="J131" s="164">
        <f t="shared" si="89"/>
        <v>7.6444250300316695E-4</v>
      </c>
      <c r="K131" s="163">
        <v>824</v>
      </c>
      <c r="L131" s="163">
        <v>30</v>
      </c>
      <c r="M131" s="163">
        <v>625</v>
      </c>
      <c r="N131" s="163">
        <v>857</v>
      </c>
      <c r="O131" s="163">
        <v>909</v>
      </c>
      <c r="P131" s="163">
        <v>993</v>
      </c>
      <c r="Q131" s="164">
        <f t="shared" si="93"/>
        <v>9.2409240924092417E-2</v>
      </c>
      <c r="R131" s="164">
        <f t="shared" si="91"/>
        <v>1.1785972437678555E-3</v>
      </c>
      <c r="S131" s="163">
        <v>970</v>
      </c>
      <c r="T131" s="163">
        <v>724</v>
      </c>
      <c r="U131" s="163">
        <v>1087</v>
      </c>
      <c r="V131" s="163">
        <v>1041</v>
      </c>
      <c r="W131" s="163">
        <v>1140</v>
      </c>
      <c r="X131" s="164">
        <f t="shared" si="94"/>
        <v>9.5100864553314013E-2</v>
      </c>
      <c r="Y131" s="164">
        <f t="shared" si="95"/>
        <v>1.1016366068046354E-3</v>
      </c>
    </row>
    <row r="132" spans="1:25" x14ac:dyDescent="0.25">
      <c r="A132" s="56"/>
      <c r="B132" s="167" t="s">
        <v>145</v>
      </c>
      <c r="C132" s="168">
        <f t="shared" ref="C132" si="96">C124-SUM(C125:C131)</f>
        <v>10480</v>
      </c>
      <c r="D132" s="168">
        <f t="shared" ref="D132:H132" si="97">D124-SUM(D125:D131)</f>
        <v>4816</v>
      </c>
      <c r="E132" s="168">
        <f t="shared" si="97"/>
        <v>6800</v>
      </c>
      <c r="F132" s="168">
        <f t="shared" si="97"/>
        <v>7967</v>
      </c>
      <c r="G132" s="168">
        <f t="shared" si="97"/>
        <v>7343</v>
      </c>
      <c r="H132" s="168">
        <f t="shared" si="97"/>
        <v>8018</v>
      </c>
      <c r="I132" s="169">
        <f t="shared" si="92"/>
        <v>9.1924281628761983E-2</v>
      </c>
      <c r="J132" s="169">
        <f t="shared" si="89"/>
        <v>4.1695918293057091E-2</v>
      </c>
      <c r="K132" s="168">
        <f t="shared" ref="K132:P132" si="98">K124-SUM(K125:K131)</f>
        <v>5197</v>
      </c>
      <c r="L132" s="168">
        <f t="shared" si="98"/>
        <v>1693</v>
      </c>
      <c r="M132" s="168">
        <f t="shared" si="98"/>
        <v>6964</v>
      </c>
      <c r="N132" s="168">
        <f t="shared" si="98"/>
        <v>10089</v>
      </c>
      <c r="O132" s="168">
        <f t="shared" si="98"/>
        <v>10224</v>
      </c>
      <c r="P132" s="168">
        <f t="shared" si="98"/>
        <v>11239</v>
      </c>
      <c r="Q132" s="169">
        <f t="shared" si="93"/>
        <v>9.9276212832550836E-2</v>
      </c>
      <c r="R132" s="169">
        <f t="shared" si="91"/>
        <v>1.3339631845626313E-2</v>
      </c>
      <c r="S132" s="168">
        <f>S124-SUM(S125:S131)</f>
        <v>15677</v>
      </c>
      <c r="T132" s="168">
        <f>T124-SUM(T125:T131)</f>
        <v>13764</v>
      </c>
      <c r="U132" s="168">
        <f>U124-SUM(U125:U131)</f>
        <v>18056</v>
      </c>
      <c r="V132" s="168">
        <f>V124-SUM(V125:V131)</f>
        <v>17567</v>
      </c>
      <c r="W132" s="168">
        <f>W124-SUM(W125:W131)</f>
        <v>19257</v>
      </c>
      <c r="X132" s="169">
        <f t="shared" si="94"/>
        <v>9.6203108100415546E-2</v>
      </c>
      <c r="Y132" s="169">
        <f t="shared" si="95"/>
        <v>1.8608961523891986E-2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10954</v>
      </c>
      <c r="F134" s="175">
        <f t="shared" si="99"/>
        <v>10643</v>
      </c>
      <c r="G134" s="175">
        <f t="shared" si="99"/>
        <v>13007</v>
      </c>
      <c r="H134" s="175">
        <f t="shared" si="99"/>
        <v>11769</v>
      </c>
      <c r="I134" s="176">
        <f>IFERROR(H134/G134-1,"-")</f>
        <v>-9.517951872068886E-2</v>
      </c>
      <c r="J134" s="176">
        <f t="shared" ref="J134:J146" si="100">H134/H$8</f>
        <v>6.1202202842478043E-2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36716</v>
      </c>
      <c r="N134" s="175">
        <f t="shared" si="101"/>
        <v>44121</v>
      </c>
      <c r="O134" s="175">
        <f t="shared" si="101"/>
        <v>47581</v>
      </c>
      <c r="P134" s="175">
        <f t="shared" si="101"/>
        <v>45024</v>
      </c>
      <c r="Q134" s="176">
        <f>IFERROR(P134/O134-1,"-")</f>
        <v>-5.3739938210630278E-2</v>
      </c>
      <c r="R134" s="176">
        <f t="shared" ref="R134:R146" si="102">P134/P$8</f>
        <v>5.3439236962138897E-2</v>
      </c>
      <c r="S134" s="175">
        <f>S135+S138</f>
        <v>39287</v>
      </c>
      <c r="T134" s="175">
        <f>T135+T138</f>
        <v>47670</v>
      </c>
      <c r="U134" s="175">
        <f>U135+U138</f>
        <v>54764</v>
      </c>
      <c r="V134" s="175">
        <f>V135+V138</f>
        <v>60588</v>
      </c>
      <c r="W134" s="175">
        <f>W135+W138</f>
        <v>56793</v>
      </c>
      <c r="X134" s="176">
        <f>IFERROR(W134/V134-1,"-")</f>
        <v>-6.2636165577342084E-2</v>
      </c>
      <c r="Y134" s="176">
        <f>W134/W$8</f>
        <v>5.4881796324785667E-2</v>
      </c>
    </row>
    <row r="135" spans="1:25" x14ac:dyDescent="0.25">
      <c r="A135" s="56"/>
      <c r="B135" s="158" t="s">
        <v>97</v>
      </c>
      <c r="C135" s="159">
        <v>514</v>
      </c>
      <c r="D135" s="159">
        <v>0</v>
      </c>
      <c r="E135" s="159">
        <v>601</v>
      </c>
      <c r="F135" s="159">
        <v>689</v>
      </c>
      <c r="G135" s="159">
        <v>1715</v>
      </c>
      <c r="H135" s="159">
        <v>239</v>
      </c>
      <c r="I135" s="160">
        <f>IFERROR(H135/G135-1,"-")</f>
        <v>-0.86064139941690965</v>
      </c>
      <c r="J135" s="160">
        <f t="shared" si="100"/>
        <v>1.2428691035221559E-3</v>
      </c>
      <c r="K135" s="159">
        <v>1373</v>
      </c>
      <c r="L135" s="159">
        <v>0</v>
      </c>
      <c r="M135" s="159">
        <v>2431</v>
      </c>
      <c r="N135" s="159">
        <v>2917</v>
      </c>
      <c r="O135" s="159">
        <v>2020</v>
      </c>
      <c r="P135" s="159">
        <v>1662</v>
      </c>
      <c r="Q135" s="160">
        <f>IFERROR(P135/O135-1,"-")</f>
        <v>-0.17722772277227727</v>
      </c>
      <c r="R135" s="160">
        <f t="shared" si="102"/>
        <v>1.9726370786930271E-3</v>
      </c>
      <c r="S135" s="159">
        <v>1887</v>
      </c>
      <c r="T135" s="159">
        <v>3032</v>
      </c>
      <c r="U135" s="159">
        <v>3606</v>
      </c>
      <c r="V135" s="159">
        <v>3735</v>
      </c>
      <c r="W135" s="159">
        <v>1901</v>
      </c>
      <c r="X135" s="160">
        <f>IFERROR(W135/V135-1,"-")</f>
        <v>-0.49103078982597059</v>
      </c>
      <c r="Y135" s="160">
        <f>W135/W$8</f>
        <v>1.8370273592417648E-3</v>
      </c>
    </row>
    <row r="136" spans="1:25" x14ac:dyDescent="0.25">
      <c r="A136" s="56"/>
      <c r="B136" s="162" t="s">
        <v>103</v>
      </c>
      <c r="C136" s="163">
        <v>514</v>
      </c>
      <c r="D136" s="163">
        <v>0</v>
      </c>
      <c r="E136" s="163">
        <v>530</v>
      </c>
      <c r="F136" s="163">
        <v>689</v>
      </c>
      <c r="G136" s="163">
        <v>1715</v>
      </c>
      <c r="H136" s="163">
        <v>239</v>
      </c>
      <c r="I136" s="164">
        <f>IFERROR(H136/G136-1,"-")</f>
        <v>-0.86064139941690965</v>
      </c>
      <c r="J136" s="164">
        <f t="shared" si="100"/>
        <v>1.2428691035221559E-3</v>
      </c>
      <c r="K136" s="163">
        <v>632</v>
      </c>
      <c r="L136" s="163">
        <v>0</v>
      </c>
      <c r="M136" s="163">
        <v>1221</v>
      </c>
      <c r="N136" s="163">
        <v>1519</v>
      </c>
      <c r="O136" s="163">
        <v>598</v>
      </c>
      <c r="P136" s="163">
        <v>429</v>
      </c>
      <c r="Q136" s="164">
        <f>IFERROR(P136/O136-1,"-")</f>
        <v>-0.28260869565217395</v>
      </c>
      <c r="R136" s="164">
        <f t="shared" si="102"/>
        <v>5.0918249504170192E-4</v>
      </c>
      <c r="S136" s="163">
        <v>1146</v>
      </c>
      <c r="T136" s="163">
        <v>1751</v>
      </c>
      <c r="U136" s="163">
        <v>2208</v>
      </c>
      <c r="V136" s="163">
        <v>2313</v>
      </c>
      <c r="W136" s="163">
        <v>668</v>
      </c>
      <c r="X136" s="164">
        <f>IFERROR(W136/V136-1,"-")</f>
        <v>-0.71119757890185908</v>
      </c>
      <c r="Y136" s="164">
        <f>W136/W$8</f>
        <v>6.4552039767148809E-4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1210</v>
      </c>
      <c r="N137" s="163">
        <v>1398</v>
      </c>
      <c r="O137" s="163">
        <v>1422</v>
      </c>
      <c r="P137" s="163">
        <v>1233</v>
      </c>
      <c r="Q137" s="164">
        <f>IFERROR(P137/O137-1,"-")</f>
        <v>-0.13291139240506333</v>
      </c>
      <c r="R137" s="164">
        <f t="shared" si="102"/>
        <v>1.4634545836513251E-3</v>
      </c>
      <c r="S137" s="163">
        <v>741</v>
      </c>
      <c r="T137" s="163">
        <v>1281</v>
      </c>
      <c r="U137" s="163">
        <v>1398</v>
      </c>
      <c r="V137" s="163">
        <v>1422</v>
      </c>
      <c r="W137" s="163">
        <v>1233</v>
      </c>
      <c r="X137" s="164">
        <f>IFERROR(W137/V137-1,"-")</f>
        <v>-0.13291139240506333</v>
      </c>
      <c r="Y137" s="164">
        <f>W137/W$8</f>
        <v>1.1915069615702767E-3</v>
      </c>
    </row>
    <row r="138" spans="1:25" x14ac:dyDescent="0.25">
      <c r="A138" s="56"/>
      <c r="B138" s="158" t="s">
        <v>107</v>
      </c>
      <c r="C138" s="159">
        <v>6239</v>
      </c>
      <c r="D138" s="159">
        <v>0</v>
      </c>
      <c r="E138" s="159">
        <v>10353</v>
      </c>
      <c r="F138" s="159">
        <v>9954</v>
      </c>
      <c r="G138" s="159">
        <v>11292</v>
      </c>
      <c r="H138" s="159">
        <v>11530</v>
      </c>
      <c r="I138" s="160">
        <f>IFERROR(H138/G138-1,"-")</f>
        <v>2.1076868579525287E-2</v>
      </c>
      <c r="J138" s="160">
        <f t="shared" si="100"/>
        <v>5.9959333738955886E-2</v>
      </c>
      <c r="K138" s="159">
        <v>31161</v>
      </c>
      <c r="L138" s="159">
        <v>0</v>
      </c>
      <c r="M138" s="159">
        <v>34285</v>
      </c>
      <c r="N138" s="159">
        <v>41204</v>
      </c>
      <c r="O138" s="159">
        <v>45561</v>
      </c>
      <c r="P138" s="159">
        <v>43362</v>
      </c>
      <c r="Q138" s="160">
        <f>IFERROR(P138/O138-1,"-")</f>
        <v>-4.8264963455587062E-2</v>
      </c>
      <c r="R138" s="160">
        <f t="shared" si="102"/>
        <v>5.1466599883445874E-2</v>
      </c>
      <c r="S138" s="159">
        <v>37400</v>
      </c>
      <c r="T138" s="159">
        <v>44638</v>
      </c>
      <c r="U138" s="159">
        <v>51158</v>
      </c>
      <c r="V138" s="159">
        <v>56853</v>
      </c>
      <c r="W138" s="159">
        <v>54892</v>
      </c>
      <c r="X138" s="160">
        <f>IFERROR(W138/V138-1,"-")</f>
        <v>-3.4492463018662156E-2</v>
      </c>
      <c r="Y138" s="160">
        <f>W138/W$8</f>
        <v>5.3044768965543901E-2</v>
      </c>
    </row>
    <row r="139" spans="1:25" s="56" customFormat="1" x14ac:dyDescent="0.25">
      <c r="B139" s="162" t="s">
        <v>110</v>
      </c>
      <c r="C139" s="163">
        <v>3314</v>
      </c>
      <c r="D139" s="163">
        <v>0</v>
      </c>
      <c r="E139" s="163">
        <v>5175</v>
      </c>
      <c r="F139" s="163">
        <v>5457</v>
      </c>
      <c r="G139" s="163">
        <v>6106</v>
      </c>
      <c r="H139" s="163">
        <v>6505</v>
      </c>
      <c r="I139" s="164">
        <f t="shared" ref="I139:I146" si="103">IFERROR(H139/G139-1,"-")</f>
        <v>6.5345561742548242E-2</v>
      </c>
      <c r="J139" s="164">
        <f t="shared" si="100"/>
        <v>3.3827880830174156E-2</v>
      </c>
      <c r="K139" s="163">
        <v>12322</v>
      </c>
      <c r="L139" s="163">
        <v>0</v>
      </c>
      <c r="M139" s="163">
        <v>11765</v>
      </c>
      <c r="N139" s="163">
        <v>13615</v>
      </c>
      <c r="O139" s="163">
        <v>15783</v>
      </c>
      <c r="P139" s="163">
        <v>15869</v>
      </c>
      <c r="Q139" s="164">
        <f t="shared" ref="Q139:Q146" si="104">IFERROR(P139/O139-1,"-")</f>
        <v>5.4489007159601588E-3</v>
      </c>
      <c r="R139" s="164">
        <f t="shared" si="102"/>
        <v>1.883500469421158E-2</v>
      </c>
      <c r="S139" s="163">
        <v>15636</v>
      </c>
      <c r="T139" s="163">
        <v>16940</v>
      </c>
      <c r="U139" s="163">
        <v>19072</v>
      </c>
      <c r="V139" s="163">
        <v>21889</v>
      </c>
      <c r="W139" s="163">
        <v>22374</v>
      </c>
      <c r="X139" s="164">
        <f t="shared" ref="X139:X146" si="105">IFERROR(W139/V139-1,"-")</f>
        <v>2.2157247932751645E-2</v>
      </c>
      <c r="Y139" s="164">
        <f t="shared" ref="Y139:Y146" si="106">W139/W$8</f>
        <v>2.1621067930392028E-2</v>
      </c>
    </row>
    <row r="140" spans="1:25" s="56" customFormat="1" x14ac:dyDescent="0.25">
      <c r="B140" s="162" t="s">
        <v>113</v>
      </c>
      <c r="C140" s="163">
        <v>966</v>
      </c>
      <c r="D140" s="163">
        <v>0</v>
      </c>
      <c r="E140" s="163">
        <v>252</v>
      </c>
      <c r="F140" s="163">
        <v>658</v>
      </c>
      <c r="G140" s="163">
        <v>637</v>
      </c>
      <c r="H140" s="163">
        <v>616</v>
      </c>
      <c r="I140" s="164">
        <f t="shared" si="103"/>
        <v>-3.2967032967032961E-2</v>
      </c>
      <c r="J140" s="164">
        <f t="shared" si="100"/>
        <v>3.2033781078227947E-3</v>
      </c>
      <c r="K140" s="163">
        <v>1709</v>
      </c>
      <c r="L140" s="163">
        <v>0</v>
      </c>
      <c r="M140" s="163">
        <v>2549</v>
      </c>
      <c r="N140" s="163">
        <v>4170</v>
      </c>
      <c r="O140" s="163">
        <v>5456</v>
      </c>
      <c r="P140" s="163">
        <v>4474</v>
      </c>
      <c r="Q140" s="164">
        <f t="shared" si="104"/>
        <v>-0.17998533724340171</v>
      </c>
      <c r="R140" s="164">
        <f t="shared" si="102"/>
        <v>5.3102155776610128E-3</v>
      </c>
      <c r="S140" s="163">
        <v>2675</v>
      </c>
      <c r="T140" s="163">
        <v>2801</v>
      </c>
      <c r="U140" s="163">
        <v>4828</v>
      </c>
      <c r="V140" s="163">
        <v>6093</v>
      </c>
      <c r="W140" s="163">
        <v>5090</v>
      </c>
      <c r="X140" s="164">
        <f t="shared" si="105"/>
        <v>-0.16461513211882484</v>
      </c>
      <c r="Y140" s="164">
        <f t="shared" si="106"/>
        <v>4.9187108145926266E-3</v>
      </c>
    </row>
    <row r="141" spans="1:25" x14ac:dyDescent="0.25">
      <c r="A141" s="56"/>
      <c r="B141" s="162" t="s">
        <v>116</v>
      </c>
      <c r="C141" s="163">
        <v>87</v>
      </c>
      <c r="D141" s="163">
        <v>0</v>
      </c>
      <c r="E141" s="163">
        <v>1088</v>
      </c>
      <c r="F141" s="163">
        <v>714</v>
      </c>
      <c r="G141" s="163">
        <v>904</v>
      </c>
      <c r="H141" s="163">
        <v>1102</v>
      </c>
      <c r="I141" s="164">
        <f t="shared" si="103"/>
        <v>0.21902654867256643</v>
      </c>
      <c r="J141" s="164">
        <f t="shared" si="100"/>
        <v>5.7307186279557144E-3</v>
      </c>
      <c r="K141" s="163">
        <v>3010</v>
      </c>
      <c r="L141" s="163">
        <v>0</v>
      </c>
      <c r="M141" s="163">
        <v>4310</v>
      </c>
      <c r="N141" s="163">
        <v>4030</v>
      </c>
      <c r="O141" s="163">
        <v>4313</v>
      </c>
      <c r="P141" s="163">
        <v>3886</v>
      </c>
      <c r="Q141" s="164">
        <f t="shared" si="104"/>
        <v>-9.9003014143287715E-2</v>
      </c>
      <c r="R141" s="164">
        <f t="shared" si="102"/>
        <v>4.6123150949465121E-3</v>
      </c>
      <c r="S141" s="163">
        <v>3097</v>
      </c>
      <c r="T141" s="163">
        <v>5398</v>
      </c>
      <c r="U141" s="163">
        <v>4744</v>
      </c>
      <c r="V141" s="163">
        <v>5217</v>
      </c>
      <c r="W141" s="163">
        <v>4988</v>
      </c>
      <c r="X141" s="164">
        <f t="shared" si="105"/>
        <v>-4.3894958788575855E-2</v>
      </c>
      <c r="Y141" s="164">
        <f t="shared" si="106"/>
        <v>4.820143328720633E-3</v>
      </c>
    </row>
    <row r="142" spans="1:25" x14ac:dyDescent="0.25">
      <c r="A142" s="56"/>
      <c r="B142" s="162" t="s">
        <v>123</v>
      </c>
      <c r="C142" s="163">
        <v>94</v>
      </c>
      <c r="D142" s="163">
        <v>0</v>
      </c>
      <c r="E142" s="163">
        <v>1107</v>
      </c>
      <c r="F142" s="163">
        <v>778</v>
      </c>
      <c r="G142" s="163">
        <v>518</v>
      </c>
      <c r="H142" s="163">
        <v>509</v>
      </c>
      <c r="I142" s="164">
        <f t="shared" si="103"/>
        <v>-1.737451737451734E-2</v>
      </c>
      <c r="J142" s="164">
        <f t="shared" si="100"/>
        <v>2.6469471702626666E-3</v>
      </c>
      <c r="K142" s="163">
        <v>312</v>
      </c>
      <c r="L142" s="163">
        <v>0</v>
      </c>
      <c r="M142" s="163">
        <v>655</v>
      </c>
      <c r="N142" s="163">
        <v>931</v>
      </c>
      <c r="O142" s="163">
        <v>885</v>
      </c>
      <c r="P142" s="163">
        <v>812</v>
      </c>
      <c r="Q142" s="164">
        <f t="shared" si="104"/>
        <v>-8.2485875706214684E-2</v>
      </c>
      <c r="R142" s="164">
        <f t="shared" si="102"/>
        <v>9.6376733327240547E-4</v>
      </c>
      <c r="S142" s="163">
        <v>406</v>
      </c>
      <c r="T142" s="163">
        <v>1762</v>
      </c>
      <c r="U142" s="163">
        <v>1709</v>
      </c>
      <c r="V142" s="163">
        <v>1403</v>
      </c>
      <c r="W142" s="163">
        <v>1321</v>
      </c>
      <c r="X142" s="164">
        <f t="shared" si="105"/>
        <v>-5.8446186742694195E-2</v>
      </c>
      <c r="Y142" s="164">
        <f t="shared" si="106"/>
        <v>1.276545576832389E-3</v>
      </c>
    </row>
    <row r="143" spans="1:25" x14ac:dyDescent="0.25">
      <c r="A143" s="56"/>
      <c r="B143" s="162" t="s">
        <v>119</v>
      </c>
      <c r="C143" s="163">
        <v>52</v>
      </c>
      <c r="D143" s="163">
        <v>0</v>
      </c>
      <c r="E143" s="163">
        <v>73</v>
      </c>
      <c r="F143" s="163">
        <v>127</v>
      </c>
      <c r="G143" s="163">
        <v>190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790</v>
      </c>
      <c r="N143" s="163">
        <v>775</v>
      </c>
      <c r="O143" s="163">
        <v>984</v>
      </c>
      <c r="P143" s="163">
        <v>807</v>
      </c>
      <c r="Q143" s="164">
        <f t="shared" si="104"/>
        <v>-0.17987804878048785</v>
      </c>
      <c r="R143" s="164">
        <f t="shared" si="102"/>
        <v>9.5783280535816659E-4</v>
      </c>
      <c r="S143" s="163">
        <v>671</v>
      </c>
      <c r="T143" s="163">
        <v>863</v>
      </c>
      <c r="U143" s="163">
        <v>902</v>
      </c>
      <c r="V143" s="163">
        <v>1174</v>
      </c>
      <c r="W143" s="163">
        <v>807</v>
      </c>
      <c r="X143" s="164">
        <f t="shared" si="105"/>
        <v>-0.31260647359454852</v>
      </c>
      <c r="Y143" s="164">
        <f t="shared" si="106"/>
        <v>7.7984275586959716E-4</v>
      </c>
    </row>
    <row r="144" spans="1:25" x14ac:dyDescent="0.25">
      <c r="A144" s="56"/>
      <c r="B144" s="162" t="s">
        <v>128</v>
      </c>
      <c r="C144" s="163">
        <v>142</v>
      </c>
      <c r="D144" s="163">
        <v>0</v>
      </c>
      <c r="E144" s="163">
        <v>68</v>
      </c>
      <c r="F144" s="163">
        <v>135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1439</v>
      </c>
      <c r="L144" s="163">
        <v>0</v>
      </c>
      <c r="M144" s="163">
        <v>1169</v>
      </c>
      <c r="N144" s="163">
        <v>1622</v>
      </c>
      <c r="O144" s="163">
        <v>1579</v>
      </c>
      <c r="P144" s="163">
        <v>1672</v>
      </c>
      <c r="Q144" s="164">
        <f t="shared" si="104"/>
        <v>5.8898036732109027E-2</v>
      </c>
      <c r="R144" s="164">
        <f t="shared" si="102"/>
        <v>1.9845061345215051E-3</v>
      </c>
      <c r="S144" s="163">
        <v>1581</v>
      </c>
      <c r="T144" s="163">
        <v>1237</v>
      </c>
      <c r="U144" s="163">
        <v>1757</v>
      </c>
      <c r="V144" s="163">
        <v>1579</v>
      </c>
      <c r="W144" s="163">
        <v>1672</v>
      </c>
      <c r="X144" s="164">
        <f t="shared" si="105"/>
        <v>5.8898036732109027E-2</v>
      </c>
      <c r="Y144" s="164">
        <f t="shared" si="106"/>
        <v>1.6157336899801319E-3</v>
      </c>
    </row>
    <row r="145" spans="1:25" x14ac:dyDescent="0.25">
      <c r="A145" s="56"/>
      <c r="B145" s="162" t="s">
        <v>131</v>
      </c>
      <c r="C145" s="163">
        <v>815</v>
      </c>
      <c r="D145" s="163">
        <v>0</v>
      </c>
      <c r="E145" s="163">
        <v>32</v>
      </c>
      <c r="F145" s="163">
        <v>60</v>
      </c>
      <c r="G145" s="163">
        <v>51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546</v>
      </c>
      <c r="N145" s="163">
        <v>995</v>
      </c>
      <c r="O145" s="163">
        <v>1027</v>
      </c>
      <c r="P145" s="163">
        <v>737</v>
      </c>
      <c r="Q145" s="164">
        <f t="shared" si="104"/>
        <v>-0.28237585199610515</v>
      </c>
      <c r="R145" s="164">
        <f t="shared" si="102"/>
        <v>8.7474941455882127E-4</v>
      </c>
      <c r="S145" s="163">
        <v>3277</v>
      </c>
      <c r="T145" s="163">
        <v>578</v>
      </c>
      <c r="U145" s="163">
        <v>1055</v>
      </c>
      <c r="V145" s="163">
        <v>1078</v>
      </c>
      <c r="W145" s="163">
        <v>737</v>
      </c>
      <c r="X145" s="164">
        <f t="shared" si="105"/>
        <v>-0.31632653061224492</v>
      </c>
      <c r="Y145" s="164">
        <f t="shared" si="106"/>
        <v>7.1219840282018968E-4</v>
      </c>
    </row>
    <row r="146" spans="1:25" x14ac:dyDescent="0.25">
      <c r="A146" s="56"/>
      <c r="B146" s="167" t="s">
        <v>145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2558</v>
      </c>
      <c r="F146" s="168">
        <f t="shared" si="108"/>
        <v>2025</v>
      </c>
      <c r="G146" s="168">
        <f t="shared" si="108"/>
        <v>2886</v>
      </c>
      <c r="H146" s="168">
        <f t="shared" si="108"/>
        <v>2798</v>
      </c>
      <c r="I146" s="169">
        <f t="shared" si="103"/>
        <v>-3.0492030492030531E-2</v>
      </c>
      <c r="J146" s="169">
        <f t="shared" si="100"/>
        <v>1.4550409002740553E-2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12501</v>
      </c>
      <c r="N146" s="168">
        <f t="shared" si="109"/>
        <v>15066</v>
      </c>
      <c r="O146" s="168">
        <f t="shared" si="109"/>
        <v>15534</v>
      </c>
      <c r="P146" s="168">
        <f t="shared" si="109"/>
        <v>15105</v>
      </c>
      <c r="Q146" s="169">
        <f t="shared" si="104"/>
        <v>-2.7616840478949412E-2</v>
      </c>
      <c r="R146" s="169">
        <f t="shared" si="102"/>
        <v>1.7928208828915868E-2</v>
      </c>
      <c r="S146" s="168">
        <f>S138-SUM(S139:S145)</f>
        <v>10057</v>
      </c>
      <c r="T146" s="168">
        <f>T138-SUM(T139:T145)</f>
        <v>15059</v>
      </c>
      <c r="U146" s="168">
        <f>U138-SUM(U139:U145)</f>
        <v>17091</v>
      </c>
      <c r="V146" s="168">
        <f>V138-SUM(V139:V145)</f>
        <v>18420</v>
      </c>
      <c r="W146" s="168">
        <f>W138-SUM(W139:W145)</f>
        <v>17903</v>
      </c>
      <c r="X146" s="169">
        <f t="shared" si="105"/>
        <v>-2.8067318132464658E-2</v>
      </c>
      <c r="Y146" s="169">
        <f t="shared" si="106"/>
        <v>1.7300526466336303E-2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5487</v>
      </c>
      <c r="D148" s="175">
        <f t="shared" si="110"/>
        <v>1720</v>
      </c>
      <c r="E148" s="175">
        <f t="shared" si="110"/>
        <v>7224</v>
      </c>
      <c r="F148" s="175">
        <f t="shared" si="110"/>
        <v>7642</v>
      </c>
      <c r="G148" s="175">
        <f t="shared" si="110"/>
        <v>8833</v>
      </c>
      <c r="H148" s="175">
        <f t="shared" si="110"/>
        <v>9345</v>
      </c>
      <c r="I148" s="176">
        <f>IFERROR(H148/G148-1,"-")</f>
        <v>5.7964451488735413E-2</v>
      </c>
      <c r="J148" s="176">
        <f t="shared" ref="J148:J160" si="111">H148/H$8</f>
        <v>4.8596701976629901E-2</v>
      </c>
      <c r="K148" s="175">
        <f t="shared" ref="K148:P148" si="112">K149+K152</f>
        <v>16907</v>
      </c>
      <c r="L148" s="175">
        <f t="shared" si="112"/>
        <v>6385</v>
      </c>
      <c r="M148" s="175">
        <f t="shared" si="112"/>
        <v>18634</v>
      </c>
      <c r="N148" s="175">
        <f t="shared" si="112"/>
        <v>20271</v>
      </c>
      <c r="O148" s="175">
        <f t="shared" si="112"/>
        <v>22238</v>
      </c>
      <c r="P148" s="175">
        <f t="shared" si="112"/>
        <v>19606</v>
      </c>
      <c r="Q148" s="176">
        <f>IFERROR(P148/O148-1,"-")</f>
        <v>-0.11835596726324304</v>
      </c>
      <c r="R148" s="176">
        <f t="shared" ref="R148:R160" si="113">P148/P$8</f>
        <v>2.327047085731377E-2</v>
      </c>
      <c r="S148" s="175">
        <f>S149+S152</f>
        <v>22394</v>
      </c>
      <c r="T148" s="175">
        <f>T149+T152</f>
        <v>25858</v>
      </c>
      <c r="U148" s="175">
        <f>U149+U152</f>
        <v>27913</v>
      </c>
      <c r="V148" s="175">
        <f>V149+V152</f>
        <v>31071</v>
      </c>
      <c r="W148" s="175">
        <f>W149+W152</f>
        <v>28951</v>
      </c>
      <c r="X148" s="176">
        <f>IFERROR(W148/V148-1,"-")</f>
        <v>-6.8230826172315018E-2</v>
      </c>
      <c r="Y148" s="176">
        <f>W148/W$8</f>
        <v>2.7976738073334208E-2</v>
      </c>
    </row>
    <row r="149" spans="1:25" x14ac:dyDescent="0.25">
      <c r="A149" s="56"/>
      <c r="B149" s="158" t="s">
        <v>97</v>
      </c>
      <c r="C149" s="159">
        <v>3443</v>
      </c>
      <c r="D149" s="159">
        <v>913</v>
      </c>
      <c r="E149" s="159">
        <v>3760</v>
      </c>
      <c r="F149" s="159">
        <v>4236</v>
      </c>
      <c r="G149" s="159">
        <v>3480</v>
      </c>
      <c r="H149" s="159">
        <v>3437</v>
      </c>
      <c r="I149" s="160">
        <f>IFERROR(H149/G149-1,"-")</f>
        <v>-1.235632183908042E-2</v>
      </c>
      <c r="J149" s="160">
        <f t="shared" si="111"/>
        <v>1.7873393760693093E-2</v>
      </c>
      <c r="K149" s="159">
        <v>4415</v>
      </c>
      <c r="L149" s="159">
        <v>4482</v>
      </c>
      <c r="M149" s="159">
        <v>8425</v>
      </c>
      <c r="N149" s="159">
        <v>7784</v>
      </c>
      <c r="O149" s="159">
        <v>8289</v>
      </c>
      <c r="P149" s="159">
        <v>6291</v>
      </c>
      <c r="Q149" s="160">
        <f>IFERROR(P149/O149-1,"-")</f>
        <v>-0.24104234527687296</v>
      </c>
      <c r="R149" s="160">
        <f t="shared" si="113"/>
        <v>7.4668230216954476E-3</v>
      </c>
      <c r="S149" s="159">
        <v>7858</v>
      </c>
      <c r="T149" s="159">
        <v>12185</v>
      </c>
      <c r="U149" s="159">
        <v>12020</v>
      </c>
      <c r="V149" s="159">
        <v>11769</v>
      </c>
      <c r="W149" s="159">
        <v>9728</v>
      </c>
      <c r="X149" s="160">
        <f>IFERROR(W149/V149-1,"-")</f>
        <v>-0.17342170107910615</v>
      </c>
      <c r="Y149" s="160">
        <f>W149/W$8</f>
        <v>9.4006323780662215E-3</v>
      </c>
    </row>
    <row r="150" spans="1:25" x14ac:dyDescent="0.25">
      <c r="A150" s="56"/>
      <c r="B150" s="162" t="s">
        <v>103</v>
      </c>
      <c r="C150" s="163">
        <v>545</v>
      </c>
      <c r="D150" s="163">
        <v>706</v>
      </c>
      <c r="E150" s="163">
        <v>940</v>
      </c>
      <c r="F150" s="163">
        <v>1072</v>
      </c>
      <c r="G150" s="163">
        <v>964</v>
      </c>
      <c r="H150" s="163">
        <v>1143</v>
      </c>
      <c r="I150" s="164">
        <f>IFERROR(H150/G150-1,"-")</f>
        <v>0.18568464730290457</v>
      </c>
      <c r="J150" s="164">
        <f t="shared" si="111"/>
        <v>5.943930482534829E-3</v>
      </c>
      <c r="K150" s="163">
        <v>3315</v>
      </c>
      <c r="L150" s="163">
        <v>4176</v>
      </c>
      <c r="M150" s="163">
        <v>7785</v>
      </c>
      <c r="N150" s="163">
        <v>7276</v>
      </c>
      <c r="O150" s="163">
        <v>8025</v>
      </c>
      <c r="P150" s="163">
        <v>5536</v>
      </c>
      <c r="Q150" s="164">
        <f>IFERROR(P150/O150-1,"-")</f>
        <v>-0.31015576323987537</v>
      </c>
      <c r="R150" s="164">
        <f t="shared" si="113"/>
        <v>6.5707093066453654E-3</v>
      </c>
      <c r="S150" s="163">
        <v>3860</v>
      </c>
      <c r="T150" s="163">
        <v>8725</v>
      </c>
      <c r="U150" s="163">
        <v>8348</v>
      </c>
      <c r="V150" s="163">
        <v>8989</v>
      </c>
      <c r="W150" s="163">
        <v>6679</v>
      </c>
      <c r="X150" s="164">
        <f>IFERROR(W150/V150-1,"-")</f>
        <v>-0.25698075425520084</v>
      </c>
      <c r="Y150" s="164">
        <f>W150/W$8</f>
        <v>6.454237628814175E-3</v>
      </c>
    </row>
    <row r="151" spans="1:25" x14ac:dyDescent="0.25">
      <c r="A151" s="56"/>
      <c r="B151" s="162" t="s">
        <v>100</v>
      </c>
      <c r="C151" s="163">
        <v>2898</v>
      </c>
      <c r="D151" s="163">
        <v>207</v>
      </c>
      <c r="E151" s="163">
        <v>2820</v>
      </c>
      <c r="F151" s="163">
        <v>3164</v>
      </c>
      <c r="G151" s="163">
        <v>2516</v>
      </c>
      <c r="H151" s="163">
        <v>2294</v>
      </c>
      <c r="I151" s="164">
        <f>IFERROR(H151/G151-1,"-")</f>
        <v>-8.8235294117647078E-2</v>
      </c>
      <c r="J151" s="164">
        <f t="shared" si="111"/>
        <v>1.1929463278158265E-2</v>
      </c>
      <c r="K151" s="163">
        <v>1100</v>
      </c>
      <c r="L151" s="163">
        <v>306</v>
      </c>
      <c r="M151" s="163">
        <v>640</v>
      </c>
      <c r="N151" s="163">
        <v>508</v>
      </c>
      <c r="O151" s="163">
        <v>264</v>
      </c>
      <c r="P151" s="163">
        <v>755</v>
      </c>
      <c r="Q151" s="164">
        <f>IFERROR(P151/O151-1,"-")</f>
        <v>1.8598484848484849</v>
      </c>
      <c r="R151" s="164">
        <f t="shared" si="113"/>
        <v>8.9611371505008146E-4</v>
      </c>
      <c r="S151" s="163">
        <v>3998</v>
      </c>
      <c r="T151" s="163">
        <v>3460</v>
      </c>
      <c r="U151" s="163">
        <v>3672</v>
      </c>
      <c r="V151" s="163">
        <v>2780</v>
      </c>
      <c r="W151" s="163">
        <v>3049</v>
      </c>
      <c r="X151" s="164">
        <f>IFERROR(W151/V151-1,"-")</f>
        <v>9.676258992805753E-2</v>
      </c>
      <c r="Y151" s="164">
        <f>W151/W$8</f>
        <v>2.9463947492520469E-3</v>
      </c>
    </row>
    <row r="152" spans="1:25" x14ac:dyDescent="0.25">
      <c r="A152" s="56"/>
      <c r="B152" s="158" t="s">
        <v>107</v>
      </c>
      <c r="C152" s="159">
        <v>2044</v>
      </c>
      <c r="D152" s="159">
        <v>807</v>
      </c>
      <c r="E152" s="159">
        <v>3464</v>
      </c>
      <c r="F152" s="159">
        <v>3406</v>
      </c>
      <c r="G152" s="159">
        <v>5353</v>
      </c>
      <c r="H152" s="159">
        <v>5908</v>
      </c>
      <c r="I152" s="160">
        <f>IFERROR(H152/G152-1,"-")</f>
        <v>0.10368017933868856</v>
      </c>
      <c r="J152" s="160">
        <f t="shared" si="111"/>
        <v>3.0723308215936804E-2</v>
      </c>
      <c r="K152" s="159">
        <v>12492</v>
      </c>
      <c r="L152" s="159">
        <v>1903</v>
      </c>
      <c r="M152" s="159">
        <v>10209</v>
      </c>
      <c r="N152" s="159">
        <v>12487</v>
      </c>
      <c r="O152" s="159">
        <v>13949</v>
      </c>
      <c r="P152" s="159">
        <v>13315</v>
      </c>
      <c r="Q152" s="160">
        <f>IFERROR(P152/O152-1,"-")</f>
        <v>-4.5451286830597182E-2</v>
      </c>
      <c r="R152" s="160">
        <f t="shared" si="113"/>
        <v>1.5803647835618325E-2</v>
      </c>
      <c r="S152" s="159">
        <v>14536</v>
      </c>
      <c r="T152" s="159">
        <v>13673</v>
      </c>
      <c r="U152" s="159">
        <v>15893</v>
      </c>
      <c r="V152" s="159">
        <v>19302</v>
      </c>
      <c r="W152" s="159">
        <v>19223</v>
      </c>
      <c r="X152" s="160">
        <f>IFERROR(W152/V152-1,"-")</f>
        <v>-4.0928401201948406E-3</v>
      </c>
      <c r="Y152" s="160">
        <f>W152/W$8</f>
        <v>1.8576105695267988E-2</v>
      </c>
    </row>
    <row r="153" spans="1:25" s="56" customFormat="1" x14ac:dyDescent="0.25">
      <c r="B153" s="162" t="s">
        <v>110</v>
      </c>
      <c r="C153" s="163">
        <v>267</v>
      </c>
      <c r="D153" s="163">
        <v>33</v>
      </c>
      <c r="E153" s="163">
        <v>375</v>
      </c>
      <c r="F153" s="163">
        <v>294</v>
      </c>
      <c r="G153" s="163">
        <v>498</v>
      </c>
      <c r="H153" s="163">
        <v>495</v>
      </c>
      <c r="I153" s="164">
        <f t="shared" ref="I153:I160" si="114">IFERROR(H153/G153-1,"-")</f>
        <v>-6.0240963855421326E-3</v>
      </c>
      <c r="J153" s="164">
        <f t="shared" si="111"/>
        <v>2.5741431223576029E-3</v>
      </c>
      <c r="K153" s="163">
        <v>4639</v>
      </c>
      <c r="L153" s="163">
        <v>61</v>
      </c>
      <c r="M153" s="163">
        <v>4443</v>
      </c>
      <c r="N153" s="163">
        <v>4956</v>
      </c>
      <c r="O153" s="163">
        <v>5629</v>
      </c>
      <c r="P153" s="163">
        <v>4255</v>
      </c>
      <c r="Q153" s="164">
        <f t="shared" ref="Q153:Q160" si="115">IFERROR(P153/O153-1,"-")</f>
        <v>-0.24409308935867824</v>
      </c>
      <c r="R153" s="164">
        <f t="shared" si="113"/>
        <v>5.0502832550173467E-3</v>
      </c>
      <c r="S153" s="163">
        <v>4906</v>
      </c>
      <c r="T153" s="163">
        <v>4818</v>
      </c>
      <c r="U153" s="163">
        <v>5250</v>
      </c>
      <c r="V153" s="163">
        <v>6127</v>
      </c>
      <c r="W153" s="163">
        <v>4750</v>
      </c>
      <c r="X153" s="164">
        <f t="shared" ref="X153:X160" si="116">IFERROR(W153/V153-1,"-")</f>
        <v>-0.22474294108046355</v>
      </c>
      <c r="Y153" s="164">
        <f t="shared" ref="Y153:Y160" si="117">W153/W$8</f>
        <v>4.5901525283526473E-3</v>
      </c>
    </row>
    <row r="154" spans="1:25" s="56" customFormat="1" x14ac:dyDescent="0.25">
      <c r="B154" s="162" t="s">
        <v>113</v>
      </c>
      <c r="C154" s="163">
        <v>395</v>
      </c>
      <c r="D154" s="163">
        <v>144</v>
      </c>
      <c r="E154" s="163">
        <v>714</v>
      </c>
      <c r="F154" s="163">
        <v>829</v>
      </c>
      <c r="G154" s="163">
        <v>1206</v>
      </c>
      <c r="H154" s="163">
        <v>1168</v>
      </c>
      <c r="I154" s="164">
        <f t="shared" si="114"/>
        <v>-3.1509121061359835E-2</v>
      </c>
      <c r="J154" s="164">
        <f t="shared" si="111"/>
        <v>6.0739377109367285E-3</v>
      </c>
      <c r="K154" s="163">
        <v>3440</v>
      </c>
      <c r="L154" s="163">
        <v>447</v>
      </c>
      <c r="M154" s="163">
        <v>2306</v>
      </c>
      <c r="N154" s="163">
        <v>2497</v>
      </c>
      <c r="O154" s="163">
        <v>2430</v>
      </c>
      <c r="P154" s="163">
        <v>2282</v>
      </c>
      <c r="Q154" s="164">
        <f t="shared" si="115"/>
        <v>-6.0905349794238672E-2</v>
      </c>
      <c r="R154" s="164">
        <f t="shared" si="113"/>
        <v>2.7085185400586567E-3</v>
      </c>
      <c r="S154" s="163">
        <v>3835</v>
      </c>
      <c r="T154" s="163">
        <v>3020</v>
      </c>
      <c r="U154" s="163">
        <v>3326</v>
      </c>
      <c r="V154" s="163">
        <v>3636</v>
      </c>
      <c r="W154" s="163">
        <v>3450</v>
      </c>
      <c r="X154" s="164">
        <f t="shared" si="116"/>
        <v>-5.1155115511551164E-2</v>
      </c>
      <c r="Y154" s="164">
        <f t="shared" si="117"/>
        <v>3.3339002574350809E-3</v>
      </c>
    </row>
    <row r="155" spans="1:25" x14ac:dyDescent="0.25">
      <c r="A155" s="56"/>
      <c r="B155" s="162" t="s">
        <v>116</v>
      </c>
      <c r="C155" s="163">
        <v>268</v>
      </c>
      <c r="D155" s="163">
        <v>199</v>
      </c>
      <c r="E155" s="163">
        <v>579</v>
      </c>
      <c r="F155" s="163">
        <v>586</v>
      </c>
      <c r="G155" s="163">
        <v>780</v>
      </c>
      <c r="H155" s="163">
        <v>1007</v>
      </c>
      <c r="I155" s="164">
        <f t="shared" si="114"/>
        <v>0.2910256410256411</v>
      </c>
      <c r="J155" s="164">
        <f t="shared" si="111"/>
        <v>5.2366911600284973E-3</v>
      </c>
      <c r="K155" s="163">
        <v>1433</v>
      </c>
      <c r="L155" s="163">
        <v>490</v>
      </c>
      <c r="M155" s="163">
        <v>928</v>
      </c>
      <c r="N155" s="163">
        <v>1536</v>
      </c>
      <c r="O155" s="163">
        <v>1953</v>
      </c>
      <c r="P155" s="163">
        <v>3061</v>
      </c>
      <c r="Q155" s="164">
        <f t="shared" si="115"/>
        <v>0.5673323092677931</v>
      </c>
      <c r="R155" s="164">
        <f t="shared" si="113"/>
        <v>3.6331179890970854E-3</v>
      </c>
      <c r="S155" s="163">
        <v>1701</v>
      </c>
      <c r="T155" s="163">
        <v>1507</v>
      </c>
      <c r="U155" s="163">
        <v>2122</v>
      </c>
      <c r="V155" s="163">
        <v>2733</v>
      </c>
      <c r="W155" s="163">
        <v>4068</v>
      </c>
      <c r="X155" s="164">
        <f t="shared" si="116"/>
        <v>0.48847420417124043</v>
      </c>
      <c r="Y155" s="164">
        <f t="shared" si="117"/>
        <v>3.9311032600712779E-3</v>
      </c>
    </row>
    <row r="156" spans="1:25" x14ac:dyDescent="0.25">
      <c r="A156" s="56"/>
      <c r="B156" s="162" t="s">
        <v>123</v>
      </c>
      <c r="C156" s="163">
        <v>189</v>
      </c>
      <c r="D156" s="163">
        <v>34</v>
      </c>
      <c r="E156" s="163">
        <v>203</v>
      </c>
      <c r="F156" s="163">
        <v>243</v>
      </c>
      <c r="G156" s="163">
        <v>339</v>
      </c>
      <c r="H156" s="163">
        <v>424</v>
      </c>
      <c r="I156" s="164">
        <f t="shared" si="114"/>
        <v>0.25073746312684375</v>
      </c>
      <c r="J156" s="164">
        <f t="shared" si="111"/>
        <v>2.2049225936962096E-3</v>
      </c>
      <c r="K156" s="163">
        <v>306</v>
      </c>
      <c r="L156" s="163">
        <v>55</v>
      </c>
      <c r="M156" s="163">
        <v>241</v>
      </c>
      <c r="N156" s="163">
        <v>298</v>
      </c>
      <c r="O156" s="163">
        <v>410</v>
      </c>
      <c r="P156" s="163">
        <v>394</v>
      </c>
      <c r="Q156" s="164">
        <f t="shared" si="115"/>
        <v>-3.9024390243902474E-2</v>
      </c>
      <c r="R156" s="164">
        <f t="shared" si="113"/>
        <v>4.6764079964202926E-4</v>
      </c>
      <c r="S156" s="163">
        <v>495</v>
      </c>
      <c r="T156" s="163">
        <v>444</v>
      </c>
      <c r="U156" s="163">
        <v>541</v>
      </c>
      <c r="V156" s="163">
        <v>749</v>
      </c>
      <c r="W156" s="163">
        <v>818</v>
      </c>
      <c r="X156" s="164">
        <f t="shared" si="116"/>
        <v>9.2122830440587444E-2</v>
      </c>
      <c r="Y156" s="164">
        <f t="shared" si="117"/>
        <v>7.9047258277736116E-4</v>
      </c>
    </row>
    <row r="157" spans="1:25" x14ac:dyDescent="0.25">
      <c r="A157" s="56"/>
      <c r="B157" s="162" t="s">
        <v>119</v>
      </c>
      <c r="C157" s="163">
        <v>114</v>
      </c>
      <c r="D157" s="163">
        <v>58</v>
      </c>
      <c r="E157" s="163">
        <v>142</v>
      </c>
      <c r="F157" s="163">
        <v>180</v>
      </c>
      <c r="G157" s="163">
        <v>257</v>
      </c>
      <c r="H157" s="163">
        <v>295</v>
      </c>
      <c r="I157" s="164">
        <f t="shared" si="114"/>
        <v>0.14785992217898825</v>
      </c>
      <c r="J157" s="164">
        <f t="shared" si="111"/>
        <v>1.53408529514241E-3</v>
      </c>
      <c r="K157" s="163">
        <v>393</v>
      </c>
      <c r="L157" s="163">
        <v>42</v>
      </c>
      <c r="M157" s="163">
        <v>433</v>
      </c>
      <c r="N157" s="163">
        <v>554</v>
      </c>
      <c r="O157" s="163">
        <v>584</v>
      </c>
      <c r="P157" s="163">
        <v>520</v>
      </c>
      <c r="Q157" s="164">
        <f t="shared" si="115"/>
        <v>-0.1095890410958904</v>
      </c>
      <c r="R157" s="164">
        <f t="shared" si="113"/>
        <v>6.1719090308085087E-4</v>
      </c>
      <c r="S157" s="163">
        <v>507</v>
      </c>
      <c r="T157" s="163">
        <v>575</v>
      </c>
      <c r="U157" s="163">
        <v>734</v>
      </c>
      <c r="V157" s="163">
        <v>841</v>
      </c>
      <c r="W157" s="163">
        <v>815</v>
      </c>
      <c r="X157" s="164">
        <f t="shared" si="116"/>
        <v>-3.0915576694411362E-2</v>
      </c>
      <c r="Y157" s="164">
        <f t="shared" si="117"/>
        <v>7.8757353907524372E-4</v>
      </c>
    </row>
    <row r="158" spans="1:25" x14ac:dyDescent="0.25">
      <c r="A158" s="56"/>
      <c r="B158" s="162" t="s">
        <v>128</v>
      </c>
      <c r="C158" s="163">
        <v>42</v>
      </c>
      <c r="D158" s="163">
        <v>13</v>
      </c>
      <c r="E158" s="163">
        <v>59</v>
      </c>
      <c r="F158" s="163">
        <v>55</v>
      </c>
      <c r="G158" s="163">
        <v>51</v>
      </c>
      <c r="H158" s="163">
        <v>43</v>
      </c>
      <c r="I158" s="164">
        <f t="shared" si="114"/>
        <v>-0.15686274509803921</v>
      </c>
      <c r="J158" s="164">
        <f t="shared" si="111"/>
        <v>2.2361243285126653E-4</v>
      </c>
      <c r="K158" s="163">
        <v>167</v>
      </c>
      <c r="L158" s="163">
        <v>3</v>
      </c>
      <c r="M158" s="163">
        <v>145</v>
      </c>
      <c r="N158" s="163">
        <v>154</v>
      </c>
      <c r="O158" s="163">
        <v>186</v>
      </c>
      <c r="P158" s="163">
        <v>123</v>
      </c>
      <c r="Q158" s="164">
        <f t="shared" si="115"/>
        <v>-0.33870967741935487</v>
      </c>
      <c r="R158" s="164">
        <f t="shared" si="113"/>
        <v>1.4598938669027817E-4</v>
      </c>
      <c r="S158" s="163">
        <v>209</v>
      </c>
      <c r="T158" s="163">
        <v>204</v>
      </c>
      <c r="U158" s="163">
        <v>209</v>
      </c>
      <c r="V158" s="163">
        <v>237</v>
      </c>
      <c r="W158" s="163">
        <v>166</v>
      </c>
      <c r="X158" s="164">
        <f t="shared" si="116"/>
        <v>-0.29957805907172996</v>
      </c>
      <c r="Y158" s="164">
        <f t="shared" si="117"/>
        <v>1.6041375151716622E-4</v>
      </c>
    </row>
    <row r="159" spans="1:25" x14ac:dyDescent="0.25">
      <c r="A159" s="56"/>
      <c r="B159" s="162" t="s">
        <v>131</v>
      </c>
      <c r="C159" s="163">
        <v>56</v>
      </c>
      <c r="D159" s="163">
        <v>15</v>
      </c>
      <c r="E159" s="163">
        <v>37</v>
      </c>
      <c r="F159" s="163">
        <v>36</v>
      </c>
      <c r="G159" s="163">
        <v>40</v>
      </c>
      <c r="H159" s="163">
        <v>44</v>
      </c>
      <c r="I159" s="164">
        <f t="shared" si="114"/>
        <v>0.10000000000000009</v>
      </c>
      <c r="J159" s="164">
        <f t="shared" si="111"/>
        <v>2.288127219873425E-4</v>
      </c>
      <c r="K159" s="163">
        <v>221</v>
      </c>
      <c r="L159" s="163">
        <v>11</v>
      </c>
      <c r="M159" s="163">
        <v>287</v>
      </c>
      <c r="N159" s="163">
        <v>407</v>
      </c>
      <c r="O159" s="163">
        <v>318</v>
      </c>
      <c r="P159" s="163">
        <v>182</v>
      </c>
      <c r="Q159" s="164">
        <f t="shared" si="115"/>
        <v>-0.42767295597484278</v>
      </c>
      <c r="R159" s="164">
        <f t="shared" si="113"/>
        <v>2.1601681607829779E-4</v>
      </c>
      <c r="S159" s="163">
        <v>277</v>
      </c>
      <c r="T159" s="163">
        <v>324</v>
      </c>
      <c r="U159" s="163">
        <v>443</v>
      </c>
      <c r="V159" s="163">
        <v>358</v>
      </c>
      <c r="W159" s="163">
        <v>226</v>
      </c>
      <c r="X159" s="164">
        <f t="shared" si="116"/>
        <v>-0.36871508379888274</v>
      </c>
      <c r="Y159" s="164">
        <f t="shared" si="117"/>
        <v>2.1839462555951544E-4</v>
      </c>
    </row>
    <row r="160" spans="1:25" x14ac:dyDescent="0.25">
      <c r="A160" s="56"/>
      <c r="B160" s="167" t="s">
        <v>145</v>
      </c>
      <c r="C160" s="168">
        <f t="shared" ref="C160" si="118">C152-SUM(C153:C159)</f>
        <v>713</v>
      </c>
      <c r="D160" s="168">
        <f t="shared" ref="D160:H160" si="119">D152-SUM(D153:D159)</f>
        <v>311</v>
      </c>
      <c r="E160" s="168">
        <f t="shared" si="119"/>
        <v>1355</v>
      </c>
      <c r="F160" s="168">
        <f t="shared" si="119"/>
        <v>1183</v>
      </c>
      <c r="G160" s="168">
        <f t="shared" si="119"/>
        <v>2182</v>
      </c>
      <c r="H160" s="168">
        <f t="shared" si="119"/>
        <v>2432</v>
      </c>
      <c r="I160" s="169">
        <f t="shared" si="114"/>
        <v>0.11457378551787345</v>
      </c>
      <c r="J160" s="169">
        <f t="shared" si="111"/>
        <v>1.2647103178936749E-2</v>
      </c>
      <c r="K160" s="168">
        <f t="shared" ref="K160:P160" si="120">K152-SUM(K153:K159)</f>
        <v>1893</v>
      </c>
      <c r="L160" s="168">
        <f t="shared" si="120"/>
        <v>794</v>
      </c>
      <c r="M160" s="168">
        <f t="shared" si="120"/>
        <v>1426</v>
      </c>
      <c r="N160" s="168">
        <f t="shared" si="120"/>
        <v>2085</v>
      </c>
      <c r="O160" s="168">
        <f t="shared" si="120"/>
        <v>2439</v>
      </c>
      <c r="P160" s="168">
        <f t="shared" si="120"/>
        <v>2498</v>
      </c>
      <c r="Q160" s="169">
        <f t="shared" si="115"/>
        <v>2.4190241902418919E-2</v>
      </c>
      <c r="R160" s="169">
        <f t="shared" si="113"/>
        <v>2.9648901459537794E-3</v>
      </c>
      <c r="S160" s="168">
        <f>S152-SUM(S153:S159)</f>
        <v>2606</v>
      </c>
      <c r="T160" s="168">
        <f>T152-SUM(T153:T159)</f>
        <v>2781</v>
      </c>
      <c r="U160" s="168">
        <f>U152-SUM(U153:U159)</f>
        <v>3268</v>
      </c>
      <c r="V160" s="168">
        <f>V152-SUM(V153:V159)</f>
        <v>4621</v>
      </c>
      <c r="W160" s="168">
        <f>W152-SUM(W153:W159)</f>
        <v>4930</v>
      </c>
      <c r="X160" s="169">
        <f t="shared" si="116"/>
        <v>6.6868643150833185E-2</v>
      </c>
      <c r="Y160" s="169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9E345-26A2-4358-B790-64EEF07BDCA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A0E4C-7D23-422D-9C7C-89117E4CD435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1" t="s">
        <v>223</v>
      </c>
      <c r="C4" s="271"/>
      <c r="D4" s="271"/>
      <c r="E4" s="271"/>
      <c r="F4" s="271"/>
      <c r="G4" s="271"/>
      <c r="H4" s="271"/>
      <c r="I4" s="271"/>
      <c r="J4" s="271"/>
      <c r="K4" s="271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2" t="s">
        <v>44</v>
      </c>
      <c r="C7" s="275" t="s">
        <v>8</v>
      </c>
      <c r="D7" s="15" t="s">
        <v>30</v>
      </c>
      <c r="E7" s="16">
        <v>24976</v>
      </c>
      <c r="F7" s="16">
        <v>140303</v>
      </c>
      <c r="G7" s="16">
        <v>154113</v>
      </c>
      <c r="H7" s="16">
        <v>175927</v>
      </c>
      <c r="I7" s="16">
        <v>158958</v>
      </c>
      <c r="J7" s="17">
        <f>I7/H7-1</f>
        <v>-9.6454779539240754E-2</v>
      </c>
      <c r="K7" s="16">
        <f>I7-H7</f>
        <v>-16969</v>
      </c>
      <c r="L7" s="18">
        <f>I7/$I$7</f>
        <v>1</v>
      </c>
    </row>
    <row r="8" spans="2:12" x14ac:dyDescent="0.25">
      <c r="B8" s="273"/>
      <c r="C8" s="276"/>
      <c r="D8" s="19" t="s">
        <v>31</v>
      </c>
      <c r="E8" s="20">
        <v>19839</v>
      </c>
      <c r="F8" s="20">
        <v>123375</v>
      </c>
      <c r="G8" s="20">
        <v>124592</v>
      </c>
      <c r="H8" s="20">
        <v>142017</v>
      </c>
      <c r="I8" s="20">
        <v>126185</v>
      </c>
      <c r="J8" s="21">
        <f t="shared" ref="J8:J20" si="0">I8/H8-1</f>
        <v>-0.11147961159579489</v>
      </c>
      <c r="K8" s="20">
        <f t="shared" ref="K8:K17" si="1">I8-H8</f>
        <v>-15832</v>
      </c>
      <c r="L8" s="22">
        <f>I8/$I$7</f>
        <v>0.79382604209917085</v>
      </c>
    </row>
    <row r="9" spans="2:12" x14ac:dyDescent="0.25">
      <c r="B9" s="273"/>
      <c r="C9" s="277"/>
      <c r="D9" s="23" t="s">
        <v>32</v>
      </c>
      <c r="E9" s="24">
        <v>5137</v>
      </c>
      <c r="F9" s="24">
        <v>16928</v>
      </c>
      <c r="G9" s="24">
        <v>29521</v>
      </c>
      <c r="H9" s="24">
        <v>33910</v>
      </c>
      <c r="I9" s="24">
        <v>32773</v>
      </c>
      <c r="J9" s="25">
        <f>IFERROR(I9/H9-1,"-")</f>
        <v>-3.3529932173400168E-2</v>
      </c>
      <c r="K9" s="24">
        <f>IFERROR(I9-H9,"-")</f>
        <v>-1137</v>
      </c>
      <c r="L9" s="25">
        <f>IFERROR(I9/$I$7,"-")</f>
        <v>0.20617395790082915</v>
      </c>
    </row>
    <row r="10" spans="2:12" x14ac:dyDescent="0.25">
      <c r="B10" s="273"/>
      <c r="C10" s="278" t="s">
        <v>33</v>
      </c>
      <c r="D10" s="26" t="s">
        <v>30</v>
      </c>
      <c r="E10" s="27">
        <v>27840</v>
      </c>
      <c r="F10" s="27">
        <v>172085</v>
      </c>
      <c r="G10" s="27">
        <v>186487</v>
      </c>
      <c r="H10" s="27">
        <v>208505</v>
      </c>
      <c r="I10" s="27">
        <v>190182</v>
      </c>
      <c r="J10" s="28">
        <f t="shared" si="0"/>
        <v>-8.7877988537445106E-2</v>
      </c>
      <c r="K10" s="27">
        <f t="shared" si="1"/>
        <v>-18323</v>
      </c>
      <c r="L10" s="18">
        <f>I10/$I$10</f>
        <v>1</v>
      </c>
    </row>
    <row r="11" spans="2:12" x14ac:dyDescent="0.25">
      <c r="B11" s="273"/>
      <c r="C11" s="279"/>
      <c r="D11" s="4" t="s">
        <v>31</v>
      </c>
      <c r="E11" s="29">
        <v>22144</v>
      </c>
      <c r="F11" s="29">
        <v>150429</v>
      </c>
      <c r="G11" s="29">
        <v>150336</v>
      </c>
      <c r="H11" s="29">
        <v>168045</v>
      </c>
      <c r="I11" s="29">
        <v>150591</v>
      </c>
      <c r="J11" s="30">
        <f t="shared" si="0"/>
        <v>-0.10386503615103093</v>
      </c>
      <c r="K11" s="29">
        <f t="shared" si="1"/>
        <v>-17454</v>
      </c>
      <c r="L11" s="31">
        <f>I11/$I$10</f>
        <v>0.79182572483200298</v>
      </c>
    </row>
    <row r="12" spans="2:12" x14ac:dyDescent="0.25">
      <c r="B12" s="273"/>
      <c r="C12" s="280"/>
      <c r="D12" s="32" t="s">
        <v>32</v>
      </c>
      <c r="E12" s="33">
        <v>5696</v>
      </c>
      <c r="F12" s="33">
        <v>21656</v>
      </c>
      <c r="G12" s="33">
        <v>36151</v>
      </c>
      <c r="H12" s="33">
        <v>40460</v>
      </c>
      <c r="I12" s="33">
        <v>39591</v>
      </c>
      <c r="J12" s="34">
        <f>IFERROR(I12/H12-1,"-")</f>
        <v>-2.1478002965892196E-2</v>
      </c>
      <c r="K12" s="33">
        <f>IFERROR(I12-H12,"-")</f>
        <v>-869</v>
      </c>
      <c r="L12" s="34">
        <f>IFERROR(I12/$I$10,"-")</f>
        <v>0.20817427516799697</v>
      </c>
    </row>
    <row r="13" spans="2:12" x14ac:dyDescent="0.25">
      <c r="B13" s="273"/>
      <c r="C13" s="275" t="s">
        <v>21</v>
      </c>
      <c r="D13" s="15" t="s">
        <v>30</v>
      </c>
      <c r="E13" s="16">
        <v>122878</v>
      </c>
      <c r="F13" s="16">
        <v>1057048</v>
      </c>
      <c r="G13" s="16">
        <v>1098201</v>
      </c>
      <c r="H13" s="16">
        <v>1198797</v>
      </c>
      <c r="I13" s="16">
        <v>1094097</v>
      </c>
      <c r="J13" s="17">
        <f t="shared" si="0"/>
        <v>-8.7337555899789532E-2</v>
      </c>
      <c r="K13" s="16">
        <f t="shared" si="1"/>
        <v>-104700</v>
      </c>
      <c r="L13" s="18">
        <f>I13/$I$13</f>
        <v>1</v>
      </c>
    </row>
    <row r="14" spans="2:12" x14ac:dyDescent="0.25">
      <c r="B14" s="273"/>
      <c r="C14" s="276"/>
      <c r="D14" s="19" t="s">
        <v>31</v>
      </c>
      <c r="E14" s="20">
        <v>100959</v>
      </c>
      <c r="F14" s="20">
        <v>905647</v>
      </c>
      <c r="G14" s="20">
        <v>882809</v>
      </c>
      <c r="H14" s="20">
        <v>957437</v>
      </c>
      <c r="I14" s="20">
        <v>859311</v>
      </c>
      <c r="J14" s="21">
        <f t="shared" si="0"/>
        <v>-0.10248820549028292</v>
      </c>
      <c r="K14" s="20">
        <f t="shared" si="1"/>
        <v>-98126</v>
      </c>
      <c r="L14" s="22">
        <f>I14/$I$13</f>
        <v>0.78540659557607784</v>
      </c>
    </row>
    <row r="15" spans="2:12" x14ac:dyDescent="0.25">
      <c r="B15" s="273"/>
      <c r="C15" s="277"/>
      <c r="D15" s="23" t="s">
        <v>32</v>
      </c>
      <c r="E15" s="24">
        <v>21919</v>
      </c>
      <c r="F15" s="24">
        <v>151401</v>
      </c>
      <c r="G15" s="24">
        <v>215392</v>
      </c>
      <c r="H15" s="24">
        <v>241360</v>
      </c>
      <c r="I15" s="24">
        <v>234786</v>
      </c>
      <c r="J15" s="25">
        <f>IFERROR(I15/H15-1,"-")</f>
        <v>-2.7237321842890294E-2</v>
      </c>
      <c r="K15" s="24">
        <f>IFERROR(I15-H15,"-")</f>
        <v>-6574</v>
      </c>
      <c r="L15" s="25">
        <f>IFERROR(I15/$I$13,"-")</f>
        <v>0.21459340442392219</v>
      </c>
    </row>
    <row r="16" spans="2:12" x14ac:dyDescent="0.25">
      <c r="B16" s="273"/>
      <c r="C16" s="278" t="s">
        <v>22</v>
      </c>
      <c r="D16" s="26" t="s">
        <v>30</v>
      </c>
      <c r="E16" s="35">
        <v>4.9198430493273539</v>
      </c>
      <c r="F16" s="35">
        <v>7.5340370483881314</v>
      </c>
      <c r="G16" s="35">
        <v>7.125946545716455</v>
      </c>
      <c r="H16" s="35">
        <v>6.8141729239968853</v>
      </c>
      <c r="I16" s="35">
        <v>6.8829313403540562</v>
      </c>
      <c r="J16" s="36">
        <f t="shared" si="0"/>
        <v>1.0090500655630663E-2</v>
      </c>
      <c r="K16" s="37">
        <f t="shared" si="1"/>
        <v>6.8758416357170837E-2</v>
      </c>
      <c r="L16" s="38"/>
    </row>
    <row r="17" spans="2:12" x14ac:dyDescent="0.25">
      <c r="B17" s="273"/>
      <c r="C17" s="279"/>
      <c r="D17" s="4" t="s">
        <v>31</v>
      </c>
      <c r="E17" s="39">
        <f>E14/E8</f>
        <v>5.088915771964313</v>
      </c>
      <c r="F17" s="39">
        <f t="shared" ref="F17:I17" si="2">F14/F8</f>
        <v>7.340603850050659</v>
      </c>
      <c r="G17" s="39">
        <f t="shared" si="2"/>
        <v>7.0855993964299477</v>
      </c>
      <c r="H17" s="39">
        <f t="shared" si="2"/>
        <v>6.7417069787419814</v>
      </c>
      <c r="I17" s="39">
        <f t="shared" si="2"/>
        <v>6.809929864880929</v>
      </c>
      <c r="J17" s="40">
        <f t="shared" si="0"/>
        <v>1.0119527050651778E-2</v>
      </c>
      <c r="K17" s="41">
        <f t="shared" si="1"/>
        <v>6.8222886138947558E-2</v>
      </c>
      <c r="L17" s="42"/>
    </row>
    <row r="18" spans="2:12" x14ac:dyDescent="0.25">
      <c r="B18" s="273"/>
      <c r="C18" s="280"/>
      <c r="D18" s="32" t="s">
        <v>32</v>
      </c>
      <c r="E18" s="43">
        <f>IFERROR(E15/E9,"-")</f>
        <v>4.2668872883005644</v>
      </c>
      <c r="F18" s="43">
        <f t="shared" ref="F18:I18" si="3">IFERROR(F15/F9,"-")</f>
        <v>8.9438208884688084</v>
      </c>
      <c r="G18" s="43">
        <f t="shared" si="3"/>
        <v>7.2962298025134649</v>
      </c>
      <c r="H18" s="43">
        <f t="shared" si="3"/>
        <v>7.1176644057800056</v>
      </c>
      <c r="I18" s="43">
        <f t="shared" si="3"/>
        <v>7.1640069569462668</v>
      </c>
      <c r="J18" s="34">
        <f>IFERROR(I18/H18-1,"-")</f>
        <v>6.5109210724556554E-3</v>
      </c>
      <c r="K18" s="33">
        <f>IFERROR(I18-H18,"-")</f>
        <v>4.6342551166261181E-2</v>
      </c>
      <c r="L18" s="34"/>
    </row>
    <row r="19" spans="2:12" x14ac:dyDescent="0.25">
      <c r="B19" s="273"/>
      <c r="C19" s="281" t="s">
        <v>34</v>
      </c>
      <c r="D19" s="15" t="s">
        <v>30</v>
      </c>
      <c r="E19" s="18">
        <v>0.23399999999999999</v>
      </c>
      <c r="F19" s="18">
        <v>0.78410000000000002</v>
      </c>
      <c r="G19" s="18">
        <v>0.77450000000000008</v>
      </c>
      <c r="H19" s="18">
        <v>0.82980000000000009</v>
      </c>
      <c r="I19" s="18">
        <v>0.78890000000000005</v>
      </c>
      <c r="J19" s="17">
        <f t="shared" si="0"/>
        <v>-4.9288985297662125E-2</v>
      </c>
      <c r="K19" s="44">
        <f>(I19-H19)*100</f>
        <v>-4.0900000000000052</v>
      </c>
      <c r="L19" s="18"/>
    </row>
    <row r="20" spans="2:12" x14ac:dyDescent="0.25">
      <c r="B20" s="273"/>
      <c r="C20" s="282"/>
      <c r="D20" s="19" t="s">
        <v>31</v>
      </c>
      <c r="E20" s="22">
        <v>0.26329999999999998</v>
      </c>
      <c r="F20" s="22">
        <v>0.82319999999999993</v>
      </c>
      <c r="G20" s="22">
        <v>0.8216</v>
      </c>
      <c r="H20" s="22">
        <v>0.86970000000000003</v>
      </c>
      <c r="I20" s="22">
        <v>0.83750000000000002</v>
      </c>
      <c r="J20" s="21">
        <f t="shared" si="0"/>
        <v>-3.7024261239507861E-2</v>
      </c>
      <c r="K20" s="45">
        <f>(I20-H20)*100</f>
        <v>-3.2200000000000006</v>
      </c>
      <c r="L20" s="22"/>
    </row>
    <row r="21" spans="2:12" x14ac:dyDescent="0.25">
      <c r="B21" s="273"/>
      <c r="C21" s="283"/>
      <c r="D21" s="23" t="s">
        <v>32</v>
      </c>
      <c r="E21" s="25">
        <v>0.15479999999999999</v>
      </c>
      <c r="F21" s="25">
        <v>0.6109</v>
      </c>
      <c r="G21" s="25">
        <v>0.62719999999999998</v>
      </c>
      <c r="H21" s="25">
        <v>0.70200000000000007</v>
      </c>
      <c r="I21" s="25">
        <v>0.65079999999999993</v>
      </c>
      <c r="J21" s="25">
        <f>IFERROR(I21/H21-1,"-")</f>
        <v>-7.2934472934473082E-2</v>
      </c>
      <c r="K21" s="24">
        <f>IFERROR(I21-H21,"-")</f>
        <v>-5.1200000000000134E-2</v>
      </c>
      <c r="L21" s="46"/>
    </row>
    <row r="22" spans="2:12" x14ac:dyDescent="0.25">
      <c r="B22" s="273"/>
      <c r="C22" s="284" t="s">
        <v>35</v>
      </c>
      <c r="D22" s="26" t="s">
        <v>30</v>
      </c>
      <c r="E22" s="27">
        <v>16937</v>
      </c>
      <c r="F22" s="27">
        <v>43486</v>
      </c>
      <c r="G22" s="27">
        <v>45741</v>
      </c>
      <c r="H22" s="27">
        <v>46603</v>
      </c>
      <c r="I22" s="27">
        <v>44735</v>
      </c>
      <c r="J22" s="36">
        <f>I22/H22-1</f>
        <v>-4.0083256442718262E-2</v>
      </c>
      <c r="K22" s="27">
        <f>I22-H22</f>
        <v>-1868</v>
      </c>
      <c r="L22" s="38">
        <f>I22/$I$22</f>
        <v>1</v>
      </c>
    </row>
    <row r="23" spans="2:12" x14ac:dyDescent="0.25">
      <c r="B23" s="273"/>
      <c r="C23" s="285"/>
      <c r="D23" s="4" t="s">
        <v>31</v>
      </c>
      <c r="E23" s="29">
        <v>12368</v>
      </c>
      <c r="F23" s="29">
        <v>35491</v>
      </c>
      <c r="G23" s="29">
        <v>34663</v>
      </c>
      <c r="H23" s="29">
        <v>35512</v>
      </c>
      <c r="I23" s="29">
        <v>33098</v>
      </c>
      <c r="J23" s="40">
        <f>I23/H23-1</f>
        <v>-6.797702185176846E-2</v>
      </c>
      <c r="K23" s="29">
        <f>I23-H23</f>
        <v>-2414</v>
      </c>
      <c r="L23" s="42">
        <f>I23/$I$22</f>
        <v>0.73986811221638538</v>
      </c>
    </row>
    <row r="24" spans="2:12" x14ac:dyDescent="0.25">
      <c r="B24" s="274"/>
      <c r="C24" s="286"/>
      <c r="D24" s="32" t="s">
        <v>32</v>
      </c>
      <c r="E24" s="33">
        <v>4569</v>
      </c>
      <c r="F24" s="33">
        <v>7995</v>
      </c>
      <c r="G24" s="33">
        <v>11078</v>
      </c>
      <c r="H24" s="33">
        <v>11091</v>
      </c>
      <c r="I24" s="33">
        <v>11637</v>
      </c>
      <c r="J24" s="34">
        <f>IFERROR(I24/H24-1,"-")</f>
        <v>4.9229104679469948E-2</v>
      </c>
      <c r="K24" s="33">
        <f>IFERROR(I24-H24,"-")</f>
        <v>546</v>
      </c>
      <c r="L24" s="34">
        <f>IFERROR(I24/$I$22,"-")</f>
        <v>0.26013188778361462</v>
      </c>
    </row>
    <row r="25" spans="2:12" ht="7.5" customHeight="1" x14ac:dyDescent="0.25"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47"/>
    </row>
    <row r="26" spans="2:12" ht="24.75" customHeight="1" x14ac:dyDescent="0.25">
      <c r="B26" s="269" t="s">
        <v>36</v>
      </c>
      <c r="C26" s="270"/>
      <c r="D26" s="270"/>
      <c r="E26" s="270"/>
      <c r="F26" s="270"/>
      <c r="G26" s="270"/>
      <c r="H26" s="270"/>
      <c r="I26" s="270"/>
      <c r="J26" s="270"/>
      <c r="K26" s="270"/>
    </row>
    <row r="29" spans="2:12" ht="21.75" customHeight="1" thickBot="1" x14ac:dyDescent="0.3">
      <c r="B29" s="271" t="s">
        <v>223</v>
      </c>
      <c r="C29" s="271"/>
      <c r="D29" s="271"/>
      <c r="E29" s="271"/>
      <c r="F29" s="271"/>
      <c r="G29" s="271"/>
      <c r="H29" s="271"/>
      <c r="I29" s="271"/>
      <c r="J29" s="271"/>
      <c r="K29" s="271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2" t="s">
        <v>44</v>
      </c>
      <c r="C32" s="275" t="s">
        <v>8</v>
      </c>
      <c r="D32" s="15" t="s">
        <v>30</v>
      </c>
      <c r="E32" s="49">
        <v>59505</v>
      </c>
      <c r="F32" s="49">
        <v>371149</v>
      </c>
      <c r="G32" s="49">
        <v>440745</v>
      </c>
      <c r="H32" s="49">
        <v>481439</v>
      </c>
      <c r="I32" s="49">
        <v>452899</v>
      </c>
      <c r="J32" s="17">
        <f>I32/H32-1</f>
        <v>-5.9280614989645652E-2</v>
      </c>
      <c r="K32" s="16">
        <f>I32-H32</f>
        <v>-28540</v>
      </c>
      <c r="L32" s="18">
        <f>I32/$I$32</f>
        <v>1</v>
      </c>
    </row>
    <row r="33" spans="1:12" x14ac:dyDescent="0.25">
      <c r="B33" s="273"/>
      <c r="C33" s="276"/>
      <c r="D33" s="19" t="s">
        <v>31</v>
      </c>
      <c r="E33" s="50">
        <v>47481</v>
      </c>
      <c r="F33" s="50">
        <v>323239</v>
      </c>
      <c r="G33" s="50">
        <v>361232</v>
      </c>
      <c r="H33" s="50">
        <v>389111</v>
      </c>
      <c r="I33" s="50">
        <v>363037</v>
      </c>
      <c r="J33" s="21">
        <f t="shared" ref="J33:J45" si="4">I33/H33-1</f>
        <v>-6.7009156770176159E-2</v>
      </c>
      <c r="K33" s="20">
        <f t="shared" ref="K33:K42" si="5">I33-H33</f>
        <v>-26074</v>
      </c>
      <c r="L33" s="22">
        <f>I33/$I$32</f>
        <v>0.80158490082777833</v>
      </c>
    </row>
    <row r="34" spans="1:12" x14ac:dyDescent="0.25">
      <c r="B34" s="273"/>
      <c r="C34" s="277"/>
      <c r="D34" s="23" t="s">
        <v>32</v>
      </c>
      <c r="E34" s="24">
        <v>12024</v>
      </c>
      <c r="F34" s="24">
        <v>47910</v>
      </c>
      <c r="G34" s="24">
        <v>79513</v>
      </c>
      <c r="H34" s="24">
        <v>92328</v>
      </c>
      <c r="I34" s="24">
        <v>89862</v>
      </c>
      <c r="J34" s="25">
        <f>IFERROR(I34/H34-1,"-")</f>
        <v>-2.6709123992721628E-2</v>
      </c>
      <c r="K34" s="24">
        <f>IFERROR(I34-H34,"-")</f>
        <v>-2466</v>
      </c>
      <c r="L34" s="25">
        <f>IFERROR(I34/I32,"-")</f>
        <v>0.19841509917222161</v>
      </c>
    </row>
    <row r="35" spans="1:12" x14ac:dyDescent="0.25">
      <c r="B35" s="273"/>
      <c r="C35" s="278" t="s">
        <v>33</v>
      </c>
      <c r="D35" s="26" t="s">
        <v>30</v>
      </c>
      <c r="E35" s="51">
        <v>69940</v>
      </c>
      <c r="F35" s="51">
        <v>453371</v>
      </c>
      <c r="G35" s="51">
        <v>540430</v>
      </c>
      <c r="H35" s="51">
        <v>585078</v>
      </c>
      <c r="I35" s="51">
        <v>551213</v>
      </c>
      <c r="J35" s="28">
        <f t="shared" si="4"/>
        <v>-5.7881171399368991E-2</v>
      </c>
      <c r="K35" s="27">
        <f t="shared" si="5"/>
        <v>-33865</v>
      </c>
      <c r="L35" s="18">
        <f>I35/$I$35</f>
        <v>1</v>
      </c>
    </row>
    <row r="36" spans="1:12" x14ac:dyDescent="0.25">
      <c r="B36" s="273"/>
      <c r="C36" s="279"/>
      <c r="D36" s="4" t="s">
        <v>31</v>
      </c>
      <c r="E36" s="52">
        <v>55872</v>
      </c>
      <c r="F36" s="52">
        <v>391926</v>
      </c>
      <c r="G36" s="52">
        <v>440914</v>
      </c>
      <c r="H36" s="52">
        <v>471095</v>
      </c>
      <c r="I36" s="52">
        <v>440493</v>
      </c>
      <c r="J36" s="30">
        <f t="shared" si="4"/>
        <v>-6.4959296957089352E-2</v>
      </c>
      <c r="K36" s="29">
        <f t="shared" si="5"/>
        <v>-30602</v>
      </c>
      <c r="L36" s="31">
        <f>I36/$I$35</f>
        <v>0.79913391012185853</v>
      </c>
    </row>
    <row r="37" spans="1:12" x14ac:dyDescent="0.25">
      <c r="B37" s="273"/>
      <c r="C37" s="280"/>
      <c r="D37" s="32" t="s">
        <v>32</v>
      </c>
      <c r="E37" s="33">
        <v>14068</v>
      </c>
      <c r="F37" s="33">
        <v>61445</v>
      </c>
      <c r="G37" s="33">
        <v>99516</v>
      </c>
      <c r="H37" s="33">
        <v>113983</v>
      </c>
      <c r="I37" s="33">
        <v>110720</v>
      </c>
      <c r="J37" s="34">
        <f>IFERROR(I37/H37-1,"-")</f>
        <v>-2.8627075967468829E-2</v>
      </c>
      <c r="K37" s="33">
        <f>IFERROR(I37-H37,"-")</f>
        <v>-3263</v>
      </c>
      <c r="L37" s="34">
        <f>IFERROR(I37/I35,"-")</f>
        <v>0.20086608987814147</v>
      </c>
    </row>
    <row r="38" spans="1:12" x14ac:dyDescent="0.25">
      <c r="B38" s="273"/>
      <c r="C38" s="275" t="s">
        <v>21</v>
      </c>
      <c r="D38" s="15" t="s">
        <v>30</v>
      </c>
      <c r="E38" s="49">
        <v>325017</v>
      </c>
      <c r="F38" s="49">
        <v>2755890</v>
      </c>
      <c r="G38" s="49">
        <v>3281102</v>
      </c>
      <c r="H38" s="49">
        <v>3478302</v>
      </c>
      <c r="I38" s="49">
        <v>3274179</v>
      </c>
      <c r="J38" s="17">
        <f t="shared" si="4"/>
        <v>-5.8684668553794395E-2</v>
      </c>
      <c r="K38" s="16">
        <f t="shared" si="5"/>
        <v>-204123</v>
      </c>
      <c r="L38" s="18">
        <f>I38/$I$38</f>
        <v>1</v>
      </c>
    </row>
    <row r="39" spans="1:12" x14ac:dyDescent="0.25">
      <c r="B39" s="273"/>
      <c r="C39" s="276"/>
      <c r="D39" s="19" t="s">
        <v>31</v>
      </c>
      <c r="E39" s="50">
        <v>260887</v>
      </c>
      <c r="F39" s="50">
        <v>2319403</v>
      </c>
      <c r="G39" s="50">
        <v>2629111</v>
      </c>
      <c r="H39" s="50">
        <v>2760626</v>
      </c>
      <c r="I39" s="50">
        <v>2574578</v>
      </c>
      <c r="J39" s="21">
        <f t="shared" si="4"/>
        <v>-6.739341004540278E-2</v>
      </c>
      <c r="K39" s="20">
        <f t="shared" si="5"/>
        <v>-186048</v>
      </c>
      <c r="L39" s="22">
        <f>I39/$I$38</f>
        <v>0.78632780920041334</v>
      </c>
    </row>
    <row r="40" spans="1:12" x14ac:dyDescent="0.25">
      <c r="B40" s="273"/>
      <c r="C40" s="277"/>
      <c r="D40" s="23" t="s">
        <v>32</v>
      </c>
      <c r="E40" s="24">
        <v>64130</v>
      </c>
      <c r="F40" s="24">
        <v>436487</v>
      </c>
      <c r="G40" s="24">
        <v>651991</v>
      </c>
      <c r="H40" s="24">
        <v>717676</v>
      </c>
      <c r="I40" s="24">
        <v>699601</v>
      </c>
      <c r="J40" s="25">
        <f>IFERROR(I40/H40-1,"-")</f>
        <v>-2.5185459733918947E-2</v>
      </c>
      <c r="K40" s="24">
        <f>IFERROR(I40-H40,"-")</f>
        <v>-18075</v>
      </c>
      <c r="L40" s="25">
        <f>IFERROR(I40/I38,"-")</f>
        <v>0.21367219079958671</v>
      </c>
    </row>
    <row r="41" spans="1:12" x14ac:dyDescent="0.25">
      <c r="B41" s="273"/>
      <c r="C41" s="278" t="s">
        <v>22</v>
      </c>
      <c r="D41" s="26" t="s">
        <v>30</v>
      </c>
      <c r="E41" s="53">
        <v>5.4620115956642303</v>
      </c>
      <c r="F41" s="53">
        <v>7.4252928069319868</v>
      </c>
      <c r="G41" s="53">
        <v>7.4444452007396569</v>
      </c>
      <c r="H41" s="53">
        <v>7.2248031422464738</v>
      </c>
      <c r="I41" s="53">
        <v>7.2293800604549796</v>
      </c>
      <c r="J41" s="36">
        <f t="shared" si="4"/>
        <v>6.3350074990187188E-4</v>
      </c>
      <c r="K41" s="37">
        <f t="shared" si="5"/>
        <v>4.5769182085058091E-3</v>
      </c>
      <c r="L41" s="38"/>
    </row>
    <row r="42" spans="1:12" x14ac:dyDescent="0.25">
      <c r="B42" s="273"/>
      <c r="C42" s="279"/>
      <c r="D42" s="4" t="s">
        <v>31</v>
      </c>
      <c r="E42" s="54">
        <f t="shared" ref="E42:I42" si="6">E39/E33</f>
        <v>5.4945557170236512</v>
      </c>
      <c r="F42" s="54">
        <f t="shared" si="6"/>
        <v>7.1755048122287226</v>
      </c>
      <c r="G42" s="54">
        <f t="shared" si="6"/>
        <v>7.2781785666829073</v>
      </c>
      <c r="H42" s="54">
        <f t="shared" si="6"/>
        <v>7.0947004839236101</v>
      </c>
      <c r="I42" s="54">
        <f t="shared" si="6"/>
        <v>7.0917785239521036</v>
      </c>
      <c r="J42" s="40">
        <f t="shared" si="4"/>
        <v>-4.118510680087839E-4</v>
      </c>
      <c r="K42" s="41">
        <f t="shared" si="5"/>
        <v>-2.9219599715064604E-3</v>
      </c>
      <c r="L42" s="42"/>
    </row>
    <row r="43" spans="1:12" x14ac:dyDescent="0.25">
      <c r="B43" s="273"/>
      <c r="C43" s="280"/>
      <c r="D43" s="32" t="s">
        <v>32</v>
      </c>
      <c r="E43" s="43">
        <f>IFERROR(E40/E34,"-")</f>
        <v>5.3334996673320028</v>
      </c>
      <c r="F43" s="43">
        <f t="shared" ref="F43:I43" si="7">IFERROR(F40/F34,"-")</f>
        <v>9.1105614694218318</v>
      </c>
      <c r="G43" s="43">
        <f t="shared" si="7"/>
        <v>8.1998038056669973</v>
      </c>
      <c r="H43" s="43">
        <f t="shared" si="7"/>
        <v>7.7731132484186816</v>
      </c>
      <c r="I43" s="43">
        <f t="shared" si="7"/>
        <v>7.7852818766553158</v>
      </c>
      <c r="J43" s="34">
        <f>IFERROR(I43/H43-1,"-")</f>
        <v>1.5654767720141294E-3</v>
      </c>
      <c r="K43" s="33">
        <f>IFERROR(I43-H43,"-")</f>
        <v>1.2168628236634227E-2</v>
      </c>
      <c r="L43" s="55"/>
    </row>
    <row r="44" spans="1:12" x14ac:dyDescent="0.25">
      <c r="A44" s="56"/>
      <c r="B44" s="273"/>
      <c r="C44" s="281" t="s">
        <v>34</v>
      </c>
      <c r="D44" s="15" t="s">
        <v>30</v>
      </c>
      <c r="E44" s="57">
        <v>0.20784513597476828</v>
      </c>
      <c r="F44" s="57">
        <v>0.71089416566300878</v>
      </c>
      <c r="G44" s="57">
        <v>0.79396239527692969</v>
      </c>
      <c r="H44" s="57">
        <v>0.81935884023913397</v>
      </c>
      <c r="I44" s="57">
        <v>0.80526710336614726</v>
      </c>
      <c r="J44" s="57">
        <f t="shared" si="4"/>
        <v>-1.7198492505278828E-2</v>
      </c>
      <c r="K44" s="44">
        <f>(I44-H44)*100</f>
        <v>-1.4091736872986704</v>
      </c>
      <c r="L44" s="18"/>
    </row>
    <row r="45" spans="1:12" x14ac:dyDescent="0.25">
      <c r="B45" s="273"/>
      <c r="C45" s="282"/>
      <c r="D45" s="19" t="s">
        <v>31</v>
      </c>
      <c r="E45" s="58">
        <v>0.22950777849328421</v>
      </c>
      <c r="F45" s="58">
        <v>0.73466180862645281</v>
      </c>
      <c r="G45" s="58">
        <v>0.83822067515203069</v>
      </c>
      <c r="H45" s="58">
        <v>0.85313254240745151</v>
      </c>
      <c r="I45" s="58">
        <v>0.85284532646970168</v>
      </c>
      <c r="J45" s="58">
        <f t="shared" si="4"/>
        <v>-3.3666039386959223E-4</v>
      </c>
      <c r="K45" s="45">
        <f>(I45-H45)*100</f>
        <v>-2.8721593774982956E-2</v>
      </c>
      <c r="L45" s="22"/>
    </row>
    <row r="46" spans="1:12" x14ac:dyDescent="0.25">
      <c r="B46" s="273"/>
      <c r="C46" s="283"/>
      <c r="D46" s="23" t="s">
        <v>32</v>
      </c>
      <c r="E46" s="59">
        <v>0.15017961603851793</v>
      </c>
      <c r="F46" s="59">
        <v>0.60661107636717393</v>
      </c>
      <c r="G46" s="59">
        <v>0.65459103559337695</v>
      </c>
      <c r="H46" s="59">
        <v>0.71107649901266345</v>
      </c>
      <c r="I46" s="59">
        <v>0.66810390929996255</v>
      </c>
      <c r="J46" s="25">
        <f>IFERROR(I46/H46-1,"-")</f>
        <v>-6.0433145761909945E-2</v>
      </c>
      <c r="K46" s="24">
        <f>IFERROR(I46-H46,"-")</f>
        <v>-4.2972589712700904E-2</v>
      </c>
      <c r="L46" s="46"/>
    </row>
    <row r="47" spans="1:12" x14ac:dyDescent="0.25">
      <c r="B47" s="273"/>
      <c r="C47" s="284" t="s">
        <v>37</v>
      </c>
      <c r="D47" s="26" t="s">
        <v>30</v>
      </c>
      <c r="E47" s="51">
        <v>17313.666666666668</v>
      </c>
      <c r="F47" s="51">
        <v>43071.666666666664</v>
      </c>
      <c r="G47" s="51">
        <v>45917</v>
      </c>
      <c r="H47" s="51">
        <v>46649</v>
      </c>
      <c r="I47" s="51">
        <v>45163</v>
      </c>
      <c r="J47" s="36">
        <f>I47/H47-1</f>
        <v>-3.1854916504105102E-2</v>
      </c>
      <c r="K47" s="27">
        <f>I47-H47</f>
        <v>-1486</v>
      </c>
      <c r="L47" s="38">
        <f>I47/$I$22</f>
        <v>1.0095674527774674</v>
      </c>
    </row>
    <row r="48" spans="1:12" x14ac:dyDescent="0.25">
      <c r="B48" s="273"/>
      <c r="C48" s="279"/>
      <c r="D48" s="4" t="s">
        <v>31</v>
      </c>
      <c r="E48" s="52">
        <v>12588</v>
      </c>
      <c r="F48" s="52">
        <v>35076.666666666664</v>
      </c>
      <c r="G48" s="52">
        <v>34849.666666666664</v>
      </c>
      <c r="H48" s="52">
        <v>35558</v>
      </c>
      <c r="I48" s="52">
        <v>33528</v>
      </c>
      <c r="J48" s="40">
        <f>I48/H48-1</f>
        <v>-5.708982507452609E-2</v>
      </c>
      <c r="K48" s="29">
        <f>I48-H48</f>
        <v>-2030</v>
      </c>
      <c r="L48" s="42">
        <f>I48/$I$22</f>
        <v>0.74948027271711193</v>
      </c>
    </row>
    <row r="49" spans="2:12" x14ac:dyDescent="0.25">
      <c r="B49" s="274"/>
      <c r="C49" s="280"/>
      <c r="D49" s="32" t="s">
        <v>32</v>
      </c>
      <c r="E49" s="33">
        <v>4725.666666666667</v>
      </c>
      <c r="F49" s="33">
        <v>7995</v>
      </c>
      <c r="G49" s="33">
        <v>11067.333333333334</v>
      </c>
      <c r="H49" s="33">
        <v>11091</v>
      </c>
      <c r="I49" s="33">
        <v>11635</v>
      </c>
      <c r="J49" s="34">
        <f>IFERROR(I49/H49-1,"-")</f>
        <v>4.9048778288702577E-2</v>
      </c>
      <c r="K49" s="33">
        <f>IFERROR(I49-H49,"-")</f>
        <v>544</v>
      </c>
      <c r="L49" s="34">
        <f>IFERROR(I49/I47,"-")</f>
        <v>0.25762239000952109</v>
      </c>
    </row>
    <row r="50" spans="2:12" ht="6" customHeight="1" x14ac:dyDescent="0.25"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47"/>
    </row>
    <row r="51" spans="2:12" ht="28.5" customHeight="1" x14ac:dyDescent="0.25">
      <c r="B51" s="269" t="s">
        <v>38</v>
      </c>
      <c r="C51" s="270"/>
      <c r="D51" s="270"/>
      <c r="E51" s="270"/>
      <c r="F51" s="270"/>
      <c r="G51" s="270"/>
      <c r="H51" s="270"/>
      <c r="I51" s="270"/>
      <c r="J51" s="270"/>
      <c r="K51" s="270"/>
    </row>
    <row r="52" spans="2:12" x14ac:dyDescent="0.25">
      <c r="B52" s="60"/>
    </row>
    <row r="54" spans="2:12" ht="21.75" thickBot="1" x14ac:dyDescent="0.3">
      <c r="B54" s="271" t="s">
        <v>223</v>
      </c>
      <c r="C54" s="271"/>
      <c r="D54" s="271"/>
      <c r="E54" s="271"/>
      <c r="F54" s="271"/>
      <c r="G54" s="271"/>
      <c r="H54" s="271"/>
      <c r="I54" s="271"/>
      <c r="J54" s="271"/>
      <c r="K54" s="271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2" t="s">
        <v>44</v>
      </c>
      <c r="C57" s="275" t="s">
        <v>8</v>
      </c>
      <c r="D57" s="15" t="s">
        <v>30</v>
      </c>
      <c r="E57" s="49">
        <v>550867</v>
      </c>
      <c r="F57" s="49">
        <v>881045</v>
      </c>
      <c r="G57" s="49">
        <v>1757049</v>
      </c>
      <c r="H57" s="49">
        <v>1888332</v>
      </c>
      <c r="I57" s="49">
        <v>1938898</v>
      </c>
      <c r="J57" s="17">
        <f t="shared" ref="J57:J73" si="8">I57/H57-1</f>
        <v>2.677813011694985E-2</v>
      </c>
      <c r="K57" s="16">
        <f t="shared" ref="K57:K73" si="9">I57-H57</f>
        <v>50566</v>
      </c>
      <c r="L57" s="17">
        <f>I57/$I$57</f>
        <v>1</v>
      </c>
    </row>
    <row r="58" spans="2:12" x14ac:dyDescent="0.25">
      <c r="B58" s="273"/>
      <c r="C58" s="276"/>
      <c r="D58" s="19" t="s">
        <v>31</v>
      </c>
      <c r="E58" s="50">
        <v>441622</v>
      </c>
      <c r="F58" s="50">
        <v>752768</v>
      </c>
      <c r="G58" s="50">
        <v>1490629</v>
      </c>
      <c r="H58" s="50">
        <v>1543103</v>
      </c>
      <c r="I58" s="50">
        <v>1573889</v>
      </c>
      <c r="J58" s="21">
        <f t="shared" si="8"/>
        <v>1.9950709706351377E-2</v>
      </c>
      <c r="K58" s="20">
        <f t="shared" si="9"/>
        <v>30786</v>
      </c>
      <c r="L58" s="21">
        <f t="shared" ref="L58" si="10">I58/$I$57</f>
        <v>0.81174409380998902</v>
      </c>
    </row>
    <row r="59" spans="2:12" x14ac:dyDescent="0.25">
      <c r="B59" s="273"/>
      <c r="C59" s="277"/>
      <c r="D59" s="23" t="s">
        <v>32</v>
      </c>
      <c r="E59" s="24">
        <v>109245</v>
      </c>
      <c r="F59" s="24">
        <v>128277</v>
      </c>
      <c r="G59" s="24">
        <v>266420</v>
      </c>
      <c r="H59" s="24">
        <v>345229</v>
      </c>
      <c r="I59" s="24">
        <v>365009</v>
      </c>
      <c r="J59" s="25">
        <f>IFERROR(I59/H59-1,"-")</f>
        <v>5.7295302538315163E-2</v>
      </c>
      <c r="K59" s="24">
        <f>IFERROR(I59-H59,"-")</f>
        <v>19780</v>
      </c>
      <c r="L59" s="25">
        <f>IFERROR(I59/I57,"-")</f>
        <v>0.18825590619001104</v>
      </c>
    </row>
    <row r="60" spans="2:12" x14ac:dyDescent="0.25">
      <c r="B60" s="273"/>
      <c r="C60" s="278" t="s">
        <v>33</v>
      </c>
      <c r="D60" s="26" t="s">
        <v>30</v>
      </c>
      <c r="E60" s="51">
        <v>550867</v>
      </c>
      <c r="F60" s="51">
        <v>881045</v>
      </c>
      <c r="G60" s="51">
        <v>1757049</v>
      </c>
      <c r="H60" s="51">
        <v>1888332</v>
      </c>
      <c r="I60" s="51">
        <v>1938898</v>
      </c>
      <c r="J60" s="36">
        <f t="shared" si="8"/>
        <v>2.677813011694985E-2</v>
      </c>
      <c r="K60" s="51">
        <f t="shared" si="9"/>
        <v>50566</v>
      </c>
      <c r="L60" s="36">
        <f>I60/$I$60</f>
        <v>1</v>
      </c>
    </row>
    <row r="61" spans="2:12" x14ac:dyDescent="0.25">
      <c r="B61" s="273"/>
      <c r="C61" s="279"/>
      <c r="D61" s="4" t="s">
        <v>31</v>
      </c>
      <c r="E61" s="52">
        <v>441622</v>
      </c>
      <c r="F61" s="52">
        <v>752768</v>
      </c>
      <c r="G61" s="52">
        <v>1490629</v>
      </c>
      <c r="H61" s="52">
        <v>1543103</v>
      </c>
      <c r="I61" s="52">
        <v>1573889</v>
      </c>
      <c r="J61" s="40">
        <f t="shared" si="8"/>
        <v>1.9950709706351377E-2</v>
      </c>
      <c r="K61" s="52">
        <f t="shared" si="9"/>
        <v>30786</v>
      </c>
      <c r="L61" s="40">
        <f t="shared" ref="L61" si="11">I61/$I$60</f>
        <v>0.81174409380998902</v>
      </c>
    </row>
    <row r="62" spans="2:12" x14ac:dyDescent="0.25">
      <c r="B62" s="273"/>
      <c r="C62" s="280"/>
      <c r="D62" s="32" t="s">
        <v>32</v>
      </c>
      <c r="E62" s="33">
        <v>109245</v>
      </c>
      <c r="F62" s="33">
        <v>128277</v>
      </c>
      <c r="G62" s="33">
        <v>266420</v>
      </c>
      <c r="H62" s="33">
        <v>345229</v>
      </c>
      <c r="I62" s="33">
        <v>365009</v>
      </c>
      <c r="J62" s="34">
        <f>IFERROR(I62/H62-1,"-")</f>
        <v>5.7295302538315163E-2</v>
      </c>
      <c r="K62" s="33">
        <f>IFERROR(I62-H62,"-")</f>
        <v>19780</v>
      </c>
      <c r="L62" s="61">
        <f>IFERROR(I62/I60,"-")</f>
        <v>0.18825590619001104</v>
      </c>
    </row>
    <row r="63" spans="2:12" x14ac:dyDescent="0.25">
      <c r="B63" s="273"/>
      <c r="C63" s="275" t="s">
        <v>21</v>
      </c>
      <c r="D63" s="15" t="s">
        <v>30</v>
      </c>
      <c r="E63" s="49">
        <v>3913809</v>
      </c>
      <c r="F63" s="49">
        <v>5763674</v>
      </c>
      <c r="G63" s="49">
        <v>12632387</v>
      </c>
      <c r="H63" s="49">
        <v>13590517</v>
      </c>
      <c r="I63" s="49">
        <v>13839613</v>
      </c>
      <c r="J63" s="17">
        <f t="shared" si="8"/>
        <v>1.8328662551983843E-2</v>
      </c>
      <c r="K63" s="16">
        <f t="shared" si="9"/>
        <v>249096</v>
      </c>
      <c r="L63" s="17">
        <f>I63/$I$63</f>
        <v>1</v>
      </c>
    </row>
    <row r="64" spans="2:12" x14ac:dyDescent="0.25">
      <c r="B64" s="273"/>
      <c r="C64" s="276"/>
      <c r="D64" s="19" t="s">
        <v>31</v>
      </c>
      <c r="E64" s="50">
        <v>3047683</v>
      </c>
      <c r="F64" s="50">
        <v>4898283</v>
      </c>
      <c r="G64" s="50">
        <v>10516355</v>
      </c>
      <c r="H64" s="50">
        <v>10980785</v>
      </c>
      <c r="I64" s="50">
        <v>11090961</v>
      </c>
      <c r="J64" s="21">
        <f t="shared" si="8"/>
        <v>1.0033526746949351E-2</v>
      </c>
      <c r="K64" s="20">
        <f t="shared" si="9"/>
        <v>110176</v>
      </c>
      <c r="L64" s="21">
        <f t="shared" ref="L64" si="12">I64/$I$63</f>
        <v>0.80139242332860028</v>
      </c>
    </row>
    <row r="65" spans="2:12" x14ac:dyDescent="0.25">
      <c r="B65" s="273"/>
      <c r="C65" s="277"/>
      <c r="D65" s="23" t="s">
        <v>32</v>
      </c>
      <c r="E65" s="24">
        <v>866126</v>
      </c>
      <c r="F65" s="24">
        <v>865391</v>
      </c>
      <c r="G65" s="24">
        <v>2116032</v>
      </c>
      <c r="H65" s="24">
        <v>2609732</v>
      </c>
      <c r="I65" s="24">
        <v>2748652</v>
      </c>
      <c r="J65" s="25">
        <f>IFERROR(I65/H65-1,"-")</f>
        <v>5.3231519558330165E-2</v>
      </c>
      <c r="K65" s="24">
        <f>IFERROR(I65-H65,"-")</f>
        <v>138920</v>
      </c>
      <c r="L65" s="25">
        <f>IFERROR(I65/I63,"-")</f>
        <v>0.19860757667139969</v>
      </c>
    </row>
    <row r="66" spans="2:12" x14ac:dyDescent="0.25">
      <c r="B66" s="273"/>
      <c r="C66" s="278" t="s">
        <v>22</v>
      </c>
      <c r="D66" s="26" t="s">
        <v>30</v>
      </c>
      <c r="E66" s="53">
        <v>7.1048165891222386</v>
      </c>
      <c r="F66" s="53">
        <v>6.5418610854156141</v>
      </c>
      <c r="G66" s="53">
        <v>7.1895473603752658</v>
      </c>
      <c r="H66" s="53">
        <v>7.1971014630901768</v>
      </c>
      <c r="I66" s="53">
        <v>7.1378757417873455</v>
      </c>
      <c r="J66" s="36">
        <f t="shared" si="8"/>
        <v>-8.2291074547949927E-3</v>
      </c>
      <c r="K66" s="37">
        <f t="shared" si="9"/>
        <v>-5.9225721302831325E-2</v>
      </c>
      <c r="L66" s="36"/>
    </row>
    <row r="67" spans="2:12" x14ac:dyDescent="0.25">
      <c r="B67" s="273"/>
      <c r="C67" s="279"/>
      <c r="D67" s="4" t="s">
        <v>31</v>
      </c>
      <c r="E67" s="54">
        <f t="shared" ref="E67:I67" si="13">E64/E58</f>
        <v>6.9011122634289048</v>
      </c>
      <c r="F67" s="54">
        <f t="shared" si="13"/>
        <v>6.5070287259819759</v>
      </c>
      <c r="G67" s="54">
        <f t="shared" si="13"/>
        <v>7.0549781333920114</v>
      </c>
      <c r="H67" s="54">
        <f t="shared" si="13"/>
        <v>7.1160415085707172</v>
      </c>
      <c r="I67" s="54">
        <f t="shared" si="13"/>
        <v>7.0468508262018474</v>
      </c>
      <c r="J67" s="40">
        <f t="shared" si="8"/>
        <v>-9.7231982536266637E-3</v>
      </c>
      <c r="K67" s="41">
        <f t="shared" si="9"/>
        <v>-6.9190682368869716E-2</v>
      </c>
      <c r="L67" s="40"/>
    </row>
    <row r="68" spans="2:12" x14ac:dyDescent="0.25">
      <c r="B68" s="273"/>
      <c r="C68" s="280"/>
      <c r="D68" s="32" t="s">
        <v>32</v>
      </c>
      <c r="E68" s="43">
        <f>IFERROR(E65/E59,"-")</f>
        <v>7.9282896242390954</v>
      </c>
      <c r="F68" s="43">
        <f t="shared" ref="F68:I68" si="14">IFERROR(F65/F59,"-")</f>
        <v>6.7462678422476356</v>
      </c>
      <c r="G68" s="43">
        <f t="shared" si="14"/>
        <v>7.94246678177314</v>
      </c>
      <c r="H68" s="43">
        <f t="shared" si="14"/>
        <v>7.5594228758302462</v>
      </c>
      <c r="I68" s="43">
        <f t="shared" si="14"/>
        <v>7.5303677443569885</v>
      </c>
      <c r="J68" s="34">
        <f>IFERROR(I68/H68-1,"-")</f>
        <v>-3.8435647734638145E-3</v>
      </c>
      <c r="K68" s="33">
        <f>IFERROR(I68-H68,"-")</f>
        <v>-2.9055131473257667E-2</v>
      </c>
      <c r="L68" s="61">
        <f>IFERROR(I68/I66,"-")</f>
        <v>1.054987228241012</v>
      </c>
    </row>
    <row r="69" spans="2:12" x14ac:dyDescent="0.25">
      <c r="B69" s="273"/>
      <c r="C69" s="281" t="s">
        <v>34</v>
      </c>
      <c r="D69" s="15" t="s">
        <v>30</v>
      </c>
      <c r="E69" s="57">
        <v>0.49563348888170433</v>
      </c>
      <c r="F69" s="57">
        <v>0.53007392392769836</v>
      </c>
      <c r="G69" s="57">
        <v>0.78235212112064911</v>
      </c>
      <c r="H69" s="57">
        <v>0.81120905005064936</v>
      </c>
      <c r="I69" s="57">
        <v>0.81280076010742186</v>
      </c>
      <c r="J69" s="57">
        <f t="shared" si="8"/>
        <v>1.9621453393217081E-3</v>
      </c>
      <c r="K69" s="44">
        <f t="shared" si="9"/>
        <v>1.5917100567724995E-3</v>
      </c>
      <c r="L69" s="17"/>
    </row>
    <row r="70" spans="2:12" x14ac:dyDescent="0.25">
      <c r="B70" s="273"/>
      <c r="C70" s="282"/>
      <c r="D70" s="19" t="s">
        <v>31</v>
      </c>
      <c r="E70" s="58">
        <v>0.51616511753038752</v>
      </c>
      <c r="F70" s="58">
        <v>0.57306823809480911</v>
      </c>
      <c r="G70" s="58">
        <v>0.82736563433026633</v>
      </c>
      <c r="H70" s="58">
        <v>0.86092257017663798</v>
      </c>
      <c r="I70" s="58">
        <v>0.8610960469022988</v>
      </c>
      <c r="J70" s="58">
        <f t="shared" si="8"/>
        <v>2.0150096149196273E-4</v>
      </c>
      <c r="K70" s="45">
        <f t="shared" si="9"/>
        <v>1.7347672566081496E-4</v>
      </c>
      <c r="L70" s="21"/>
    </row>
    <row r="71" spans="2:12" x14ac:dyDescent="0.25">
      <c r="B71" s="273"/>
      <c r="C71" s="283"/>
      <c r="D71" s="23" t="s">
        <v>32</v>
      </c>
      <c r="E71" s="59">
        <v>0.4347790730011355</v>
      </c>
      <c r="F71" s="59">
        <v>0.37207179589925665</v>
      </c>
      <c r="G71" s="59">
        <v>0.61583683713777571</v>
      </c>
      <c r="H71" s="59">
        <v>0.65263907078660088</v>
      </c>
      <c r="I71" s="59">
        <v>0.66280236198751097</v>
      </c>
      <c r="J71" s="25">
        <f>IFERROR(I71/H71-1,"-")</f>
        <v>1.5572606139961254E-2</v>
      </c>
      <c r="K71" s="24">
        <f>IFERROR(I71-H71,"-")</f>
        <v>1.0163291200910085E-2</v>
      </c>
      <c r="L71" s="25">
        <f>IFERROR(I71/I69,"-")</f>
        <v>0.81545489930387527</v>
      </c>
    </row>
    <row r="72" spans="2:12" x14ac:dyDescent="0.25">
      <c r="B72" s="273"/>
      <c r="C72" s="284" t="s">
        <v>39</v>
      </c>
      <c r="D72" s="26" t="s">
        <v>30</v>
      </c>
      <c r="E72" s="51">
        <v>23742</v>
      </c>
      <c r="F72" s="51">
        <v>29697</v>
      </c>
      <c r="G72" s="51">
        <v>44233</v>
      </c>
      <c r="H72" s="51">
        <v>45902</v>
      </c>
      <c r="I72" s="51">
        <v>46521</v>
      </c>
      <c r="J72" s="36">
        <f t="shared" si="8"/>
        <v>1.3485251187312031E-2</v>
      </c>
      <c r="K72" s="27">
        <f t="shared" si="9"/>
        <v>619</v>
      </c>
      <c r="L72" s="36">
        <f>I72/$I$72</f>
        <v>1</v>
      </c>
    </row>
    <row r="73" spans="2:12" x14ac:dyDescent="0.25">
      <c r="B73" s="273"/>
      <c r="C73" s="279"/>
      <c r="D73" s="4" t="s">
        <v>31</v>
      </c>
      <c r="E73" s="52">
        <v>17566</v>
      </c>
      <c r="F73" s="52">
        <v>23340</v>
      </c>
      <c r="G73" s="52">
        <v>34827</v>
      </c>
      <c r="H73" s="52">
        <v>34946</v>
      </c>
      <c r="I73" s="52">
        <v>35191</v>
      </c>
      <c r="J73" s="40">
        <f t="shared" si="8"/>
        <v>7.0108166886053702E-3</v>
      </c>
      <c r="K73" s="29">
        <f t="shared" si="9"/>
        <v>245</v>
      </c>
      <c r="L73" s="40">
        <f t="shared" ref="L73" si="15">I73/$I$72</f>
        <v>0.75645407450398749</v>
      </c>
    </row>
    <row r="74" spans="2:12" x14ac:dyDescent="0.25">
      <c r="B74" s="274"/>
      <c r="C74" s="280"/>
      <c r="D74" s="32" t="s">
        <v>32</v>
      </c>
      <c r="E74" s="33">
        <v>6176</v>
      </c>
      <c r="F74" s="33">
        <v>6357</v>
      </c>
      <c r="G74" s="33">
        <v>9406</v>
      </c>
      <c r="H74" s="33">
        <v>10956</v>
      </c>
      <c r="I74" s="33">
        <v>11330</v>
      </c>
      <c r="J74" s="34">
        <f>IFERROR(I74/H74-1,"-")</f>
        <v>3.4136546184738936E-2</v>
      </c>
      <c r="K74" s="33">
        <f>IFERROR(I74-H74,"-")</f>
        <v>374</v>
      </c>
      <c r="L74" s="61">
        <f>IFERROR(I74/I72,"-")</f>
        <v>0.24354592549601256</v>
      </c>
    </row>
    <row r="75" spans="2:12" x14ac:dyDescent="0.25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47"/>
    </row>
    <row r="76" spans="2:12" ht="27" customHeight="1" x14ac:dyDescent="0.25">
      <c r="B76" s="269" t="s">
        <v>36</v>
      </c>
      <c r="C76" s="270"/>
      <c r="D76" s="270"/>
      <c r="E76" s="270"/>
      <c r="F76" s="270"/>
      <c r="G76" s="270"/>
      <c r="H76" s="270"/>
      <c r="I76" s="270"/>
      <c r="J76" s="270"/>
      <c r="K76" s="270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3765E-FB19-4113-AC89-123180B7540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2462F-7E92-42AC-8387-D1EBE7A92D49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1"/>
      <c r="D5" s="271"/>
      <c r="E5" s="271"/>
      <c r="F5" s="271"/>
      <c r="G5" s="271"/>
      <c r="H5" s="271"/>
      <c r="I5" s="271"/>
      <c r="K5" s="271" t="s">
        <v>269</v>
      </c>
      <c r="L5" s="271"/>
      <c r="M5" s="271"/>
      <c r="N5" s="271"/>
      <c r="O5" s="271"/>
      <c r="P5" s="271"/>
      <c r="Q5" s="271"/>
      <c r="R5" s="271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44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81593</v>
      </c>
      <c r="D10" s="175">
        <v>468438</v>
      </c>
      <c r="E10" s="175">
        <v>523722</v>
      </c>
      <c r="F10" s="175">
        <v>575836</v>
      </c>
      <c r="G10" s="175">
        <v>551988</v>
      </c>
      <c r="H10" s="176">
        <f t="shared" ref="H10:H22" si="0">IFERROR(G10/F10-1,"-")</f>
        <v>-4.1414569426017178E-2</v>
      </c>
      <c r="I10" s="176">
        <f t="shared" ref="I10:I22" si="1">G10/G$10</f>
        <v>1</v>
      </c>
      <c r="K10" s="155" t="s">
        <v>68</v>
      </c>
      <c r="L10" s="175">
        <v>27840</v>
      </c>
      <c r="M10" s="175">
        <v>172085</v>
      </c>
      <c r="N10" s="175">
        <v>186487</v>
      </c>
      <c r="O10" s="175">
        <v>208505</v>
      </c>
      <c r="P10" s="175">
        <v>190182</v>
      </c>
      <c r="Q10" s="176">
        <f t="shared" ref="Q10:Q22" si="2">IFERROR(P10/O10-1,"-")</f>
        <v>-8.7877988537445106E-2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38583</v>
      </c>
      <c r="D11" s="159">
        <v>68263</v>
      </c>
      <c r="E11" s="159">
        <v>76615</v>
      </c>
      <c r="F11" s="159">
        <v>80058</v>
      </c>
      <c r="G11" s="159">
        <v>72677</v>
      </c>
      <c r="H11" s="160">
        <f t="shared" si="0"/>
        <v>-9.2195658147842807E-2</v>
      </c>
      <c r="I11" s="160">
        <f t="shared" si="1"/>
        <v>0.13166409414697422</v>
      </c>
      <c r="J11" s="79"/>
      <c r="K11" s="158" t="s">
        <v>97</v>
      </c>
      <c r="L11" s="159">
        <v>13660</v>
      </c>
      <c r="M11" s="159">
        <v>9731</v>
      </c>
      <c r="N11" s="159">
        <v>9441</v>
      </c>
      <c r="O11" s="159">
        <v>11840</v>
      </c>
      <c r="P11" s="159">
        <v>7604</v>
      </c>
      <c r="Q11" s="160">
        <f t="shared" si="2"/>
        <v>-0.35777027027027031</v>
      </c>
      <c r="R11" s="160">
        <f t="shared" si="3"/>
        <v>3.9982753362568485E-2</v>
      </c>
    </row>
    <row r="12" spans="1:18" x14ac:dyDescent="0.25">
      <c r="B12" s="162" t="s">
        <v>103</v>
      </c>
      <c r="C12" s="163">
        <v>27671</v>
      </c>
      <c r="D12" s="163">
        <v>26588</v>
      </c>
      <c r="E12" s="163">
        <v>25604</v>
      </c>
      <c r="F12" s="163">
        <v>29477</v>
      </c>
      <c r="G12" s="163">
        <v>24711</v>
      </c>
      <c r="H12" s="164">
        <f t="shared" si="0"/>
        <v>-0.16168538182311631</v>
      </c>
      <c r="I12" s="164">
        <f t="shared" si="1"/>
        <v>4.4767277549511944E-2</v>
      </c>
      <c r="J12" s="79"/>
      <c r="K12" s="162" t="s">
        <v>103</v>
      </c>
      <c r="L12" s="163">
        <v>9506</v>
      </c>
      <c r="M12" s="163">
        <v>3929</v>
      </c>
      <c r="N12" s="163">
        <v>3749</v>
      </c>
      <c r="O12" s="163">
        <v>4230</v>
      </c>
      <c r="P12" s="163">
        <v>2327</v>
      </c>
      <c r="Q12" s="164">
        <f t="shared" si="2"/>
        <v>-0.44988179669030737</v>
      </c>
      <c r="R12" s="164">
        <f t="shared" si="3"/>
        <v>1.2235647958271551E-2</v>
      </c>
    </row>
    <row r="13" spans="1:18" x14ac:dyDescent="0.25">
      <c r="B13" s="162" t="s">
        <v>100</v>
      </c>
      <c r="C13" s="163">
        <v>10912</v>
      </c>
      <c r="D13" s="163">
        <v>41675</v>
      </c>
      <c r="E13" s="163">
        <v>51011</v>
      </c>
      <c r="F13" s="163">
        <v>50581</v>
      </c>
      <c r="G13" s="163">
        <v>47966</v>
      </c>
      <c r="H13" s="164">
        <f t="shared" si="0"/>
        <v>-5.1699254660841021E-2</v>
      </c>
      <c r="I13" s="164">
        <f t="shared" si="1"/>
        <v>8.6896816597462262E-2</v>
      </c>
      <c r="J13" s="79"/>
      <c r="K13" s="162" t="s">
        <v>100</v>
      </c>
      <c r="L13" s="163">
        <v>4154</v>
      </c>
      <c r="M13" s="163">
        <v>5802</v>
      </c>
      <c r="N13" s="163">
        <v>5692</v>
      </c>
      <c r="O13" s="163">
        <v>7610</v>
      </c>
      <c r="P13" s="163">
        <v>5277</v>
      </c>
      <c r="Q13" s="164">
        <f t="shared" si="2"/>
        <v>-0.3065703022339028</v>
      </c>
      <c r="R13" s="164">
        <f>P13/P$10</f>
        <v>2.7747105404296937E-2</v>
      </c>
    </row>
    <row r="14" spans="1:18" x14ac:dyDescent="0.25">
      <c r="B14" s="158" t="s">
        <v>107</v>
      </c>
      <c r="C14" s="159">
        <v>43010</v>
      </c>
      <c r="D14" s="159">
        <v>400175</v>
      </c>
      <c r="E14" s="159">
        <v>447107</v>
      </c>
      <c r="F14" s="159">
        <v>495778</v>
      </c>
      <c r="G14" s="159">
        <v>479311</v>
      </c>
      <c r="H14" s="160">
        <f t="shared" si="0"/>
        <v>-3.3214462924938126E-2</v>
      </c>
      <c r="I14" s="160">
        <f t="shared" si="1"/>
        <v>0.86833590585302578</v>
      </c>
      <c r="J14" s="79"/>
      <c r="K14" s="158" t="s">
        <v>107</v>
      </c>
      <c r="L14" s="159">
        <v>14180</v>
      </c>
      <c r="M14" s="159">
        <v>162354</v>
      </c>
      <c r="N14" s="159">
        <v>177046</v>
      </c>
      <c r="O14" s="159">
        <v>196665</v>
      </c>
      <c r="P14" s="159">
        <v>182578</v>
      </c>
      <c r="Q14" s="160">
        <f t="shared" si="2"/>
        <v>-7.1629420588310122E-2</v>
      </c>
      <c r="R14" s="160">
        <f t="shared" si="3"/>
        <v>0.96001724663743149</v>
      </c>
    </row>
    <row r="15" spans="1:18" x14ac:dyDescent="0.25">
      <c r="B15" s="162" t="s">
        <v>110</v>
      </c>
      <c r="C15" s="163">
        <v>1741</v>
      </c>
      <c r="D15" s="163">
        <v>167734</v>
      </c>
      <c r="E15" s="163">
        <v>195858</v>
      </c>
      <c r="F15" s="163">
        <v>203178</v>
      </c>
      <c r="G15" s="163">
        <v>202587</v>
      </c>
      <c r="H15" s="164">
        <f t="shared" si="0"/>
        <v>-2.908779493842828E-3</v>
      </c>
      <c r="I15" s="164">
        <f t="shared" si="1"/>
        <v>0.36701341333507248</v>
      </c>
      <c r="J15" s="79"/>
      <c r="K15" s="162" t="s">
        <v>110</v>
      </c>
      <c r="L15" s="163">
        <v>510</v>
      </c>
      <c r="M15" s="163">
        <v>76396</v>
      </c>
      <c r="N15" s="163">
        <v>88959</v>
      </c>
      <c r="O15" s="163">
        <v>92655</v>
      </c>
      <c r="P15" s="163">
        <v>89895</v>
      </c>
      <c r="Q15" s="164">
        <f t="shared" si="2"/>
        <v>-2.9787922939938483E-2</v>
      </c>
      <c r="R15" s="164">
        <f t="shared" si="3"/>
        <v>0.47267880241032273</v>
      </c>
    </row>
    <row r="16" spans="1:18" x14ac:dyDescent="0.25">
      <c r="B16" s="162" t="s">
        <v>113</v>
      </c>
      <c r="C16" s="163">
        <v>7624</v>
      </c>
      <c r="D16" s="163">
        <v>47474</v>
      </c>
      <c r="E16" s="163">
        <v>53014</v>
      </c>
      <c r="F16" s="163">
        <v>63538</v>
      </c>
      <c r="G16" s="163">
        <v>58502</v>
      </c>
      <c r="H16" s="164">
        <f t="shared" si="0"/>
        <v>-7.9259655639145055E-2</v>
      </c>
      <c r="I16" s="164">
        <f t="shared" si="1"/>
        <v>0.10598418806205932</v>
      </c>
      <c r="J16" s="79"/>
      <c r="K16" s="162" t="s">
        <v>113</v>
      </c>
      <c r="L16" s="163">
        <v>2799</v>
      </c>
      <c r="M16" s="163">
        <v>18649</v>
      </c>
      <c r="N16" s="163">
        <v>20249</v>
      </c>
      <c r="O16" s="163">
        <v>23224</v>
      </c>
      <c r="P16" s="163">
        <v>19955</v>
      </c>
      <c r="Q16" s="164">
        <f t="shared" si="2"/>
        <v>-0.14075955907681703</v>
      </c>
      <c r="R16" s="164">
        <f t="shared" si="3"/>
        <v>0.10492580791031748</v>
      </c>
    </row>
    <row r="17" spans="2:22" x14ac:dyDescent="0.25">
      <c r="B17" s="162" t="s">
        <v>116</v>
      </c>
      <c r="C17" s="163">
        <v>9192</v>
      </c>
      <c r="D17" s="163">
        <v>20383</v>
      </c>
      <c r="E17" s="163">
        <v>23196</v>
      </c>
      <c r="F17" s="163">
        <v>27692</v>
      </c>
      <c r="G17" s="163">
        <v>22531</v>
      </c>
      <c r="H17" s="164">
        <f t="shared" si="0"/>
        <v>-0.18637151523905826</v>
      </c>
      <c r="I17" s="164">
        <f t="shared" si="1"/>
        <v>4.0817916331514451E-2</v>
      </c>
      <c r="J17" s="79"/>
      <c r="K17" s="162" t="s">
        <v>116</v>
      </c>
      <c r="L17" s="163">
        <v>3079</v>
      </c>
      <c r="M17" s="163">
        <v>6224</v>
      </c>
      <c r="N17" s="163">
        <v>6464</v>
      </c>
      <c r="O17" s="163">
        <v>8134</v>
      </c>
      <c r="P17" s="163">
        <v>5332</v>
      </c>
      <c r="Q17" s="164">
        <f t="shared" si="2"/>
        <v>-0.34447996065896236</v>
      </c>
      <c r="R17" s="164">
        <f t="shared" si="3"/>
        <v>2.8036302068544867E-2</v>
      </c>
    </row>
    <row r="18" spans="2:22" x14ac:dyDescent="0.25">
      <c r="B18" s="162" t="s">
        <v>123</v>
      </c>
      <c r="C18" s="163">
        <v>616</v>
      </c>
      <c r="D18" s="163">
        <v>17934</v>
      </c>
      <c r="E18" s="163">
        <v>15665</v>
      </c>
      <c r="F18" s="163">
        <v>14998</v>
      </c>
      <c r="G18" s="163">
        <v>16995</v>
      </c>
      <c r="H18" s="164">
        <f t="shared" si="0"/>
        <v>0.13315108681157484</v>
      </c>
      <c r="I18" s="164">
        <f t="shared" si="1"/>
        <v>3.0788712798104308E-2</v>
      </c>
      <c r="J18" s="79"/>
      <c r="K18" s="162" t="s">
        <v>123</v>
      </c>
      <c r="L18" s="163">
        <v>206</v>
      </c>
      <c r="M18" s="163">
        <v>8472</v>
      </c>
      <c r="N18" s="163">
        <v>6514</v>
      </c>
      <c r="O18" s="163">
        <v>6132</v>
      </c>
      <c r="P18" s="163">
        <v>6974</v>
      </c>
      <c r="Q18" s="164">
        <f t="shared" si="2"/>
        <v>0.13731245923026747</v>
      </c>
      <c r="R18" s="164">
        <f t="shared" si="3"/>
        <v>3.6670137026637642E-2</v>
      </c>
    </row>
    <row r="19" spans="2:22" x14ac:dyDescent="0.25">
      <c r="B19" s="162" t="s">
        <v>119</v>
      </c>
      <c r="C19" s="163">
        <v>697</v>
      </c>
      <c r="D19" s="163">
        <v>17945</v>
      </c>
      <c r="E19" s="163">
        <v>13974</v>
      </c>
      <c r="F19" s="163">
        <v>17262</v>
      </c>
      <c r="G19" s="163">
        <v>16944</v>
      </c>
      <c r="H19" s="164">
        <f t="shared" si="0"/>
        <v>-1.8421967327076794E-2</v>
      </c>
      <c r="I19" s="164">
        <f t="shared" si="1"/>
        <v>3.0696319485206201E-2</v>
      </c>
      <c r="J19" s="79"/>
      <c r="K19" s="162" t="s">
        <v>119</v>
      </c>
      <c r="L19" s="163">
        <v>397</v>
      </c>
      <c r="M19" s="163">
        <v>10542</v>
      </c>
      <c r="N19" s="163">
        <v>7556</v>
      </c>
      <c r="O19" s="163">
        <v>9088</v>
      </c>
      <c r="P19" s="163">
        <v>9374</v>
      </c>
      <c r="Q19" s="164">
        <f t="shared" si="2"/>
        <v>3.1470070422535246E-2</v>
      </c>
      <c r="R19" s="164">
        <f t="shared" si="3"/>
        <v>4.9289627830183716E-2</v>
      </c>
    </row>
    <row r="20" spans="2:22" x14ac:dyDescent="0.25">
      <c r="B20" s="162" t="s">
        <v>128</v>
      </c>
      <c r="C20" s="163">
        <v>119</v>
      </c>
      <c r="D20" s="163">
        <v>10398</v>
      </c>
      <c r="E20" s="163">
        <v>13348</v>
      </c>
      <c r="F20" s="163">
        <v>13959</v>
      </c>
      <c r="G20" s="163">
        <v>12484</v>
      </c>
      <c r="H20" s="164">
        <f t="shared" si="0"/>
        <v>-0.10566659502829712</v>
      </c>
      <c r="I20" s="164">
        <f t="shared" si="1"/>
        <v>2.2616433690587478E-2</v>
      </c>
      <c r="J20" s="79"/>
      <c r="K20" s="162" t="s">
        <v>128</v>
      </c>
      <c r="L20" s="163">
        <v>31</v>
      </c>
      <c r="M20" s="163">
        <v>4251</v>
      </c>
      <c r="N20" s="163">
        <v>4670</v>
      </c>
      <c r="O20" s="163">
        <v>4961</v>
      </c>
      <c r="P20" s="163">
        <v>3996</v>
      </c>
      <c r="Q20" s="164">
        <f t="shared" si="2"/>
        <v>-0.19451723442854263</v>
      </c>
      <c r="R20" s="164">
        <f t="shared" si="3"/>
        <v>2.1011452187904216E-2</v>
      </c>
    </row>
    <row r="21" spans="2:22" x14ac:dyDescent="0.25">
      <c r="B21" s="162" t="s">
        <v>131</v>
      </c>
      <c r="C21" s="163">
        <v>929</v>
      </c>
      <c r="D21" s="163">
        <v>8686</v>
      </c>
      <c r="E21" s="163">
        <v>11662</v>
      </c>
      <c r="F21" s="163">
        <v>14777</v>
      </c>
      <c r="G21" s="163">
        <v>10548</v>
      </c>
      <c r="H21" s="164">
        <f t="shared" si="0"/>
        <v>-0.28618799485687219</v>
      </c>
      <c r="I21" s="164">
        <f t="shared" si="1"/>
        <v>1.9109111067631905E-2</v>
      </c>
      <c r="J21" s="79"/>
      <c r="K21" s="162" t="s">
        <v>131</v>
      </c>
      <c r="L21" s="163">
        <v>91</v>
      </c>
      <c r="M21" s="163">
        <v>2865</v>
      </c>
      <c r="N21" s="163">
        <v>3931</v>
      </c>
      <c r="O21" s="163">
        <v>4883</v>
      </c>
      <c r="P21" s="163">
        <v>3322</v>
      </c>
      <c r="Q21" s="164">
        <f t="shared" si="2"/>
        <v>-0.31968052426786808</v>
      </c>
      <c r="R21" s="164">
        <f t="shared" si="3"/>
        <v>1.7467478520575029E-2</v>
      </c>
    </row>
    <row r="22" spans="2:22" x14ac:dyDescent="0.25">
      <c r="B22" s="167" t="s">
        <v>145</v>
      </c>
      <c r="C22" s="168">
        <f>C14-SUM(C15:C21)</f>
        <v>22092</v>
      </c>
      <c r="D22" s="168">
        <f>D14-SUM(D15:D21)</f>
        <v>109621</v>
      </c>
      <c r="E22" s="168">
        <f>E14-SUM(E15:E21)</f>
        <v>120390</v>
      </c>
      <c r="F22" s="168">
        <f>F14-SUM(F15:F21)</f>
        <v>140374</v>
      </c>
      <c r="G22" s="168">
        <f>G14-SUM(G15:G21)</f>
        <v>138720</v>
      </c>
      <c r="H22" s="169">
        <f t="shared" si="0"/>
        <v>-1.1782808782253129E-2</v>
      </c>
      <c r="I22" s="169">
        <f t="shared" si="1"/>
        <v>0.25130981108284961</v>
      </c>
      <c r="J22" s="79"/>
      <c r="K22" s="167" t="s">
        <v>145</v>
      </c>
      <c r="L22" s="168">
        <f>L14-SUM(L15:L21)</f>
        <v>7067</v>
      </c>
      <c r="M22" s="168">
        <f>M14-SUM(M15:M21)</f>
        <v>34955</v>
      </c>
      <c r="N22" s="168">
        <f>N14-SUM(N15:N21)</f>
        <v>38703</v>
      </c>
      <c r="O22" s="168">
        <f>O14-SUM(O15:O21)</f>
        <v>47588</v>
      </c>
      <c r="P22" s="168">
        <f>P14-SUM(P15:P21)</f>
        <v>43730</v>
      </c>
      <c r="Q22" s="169">
        <f t="shared" si="2"/>
        <v>-8.107085819954607E-2</v>
      </c>
      <c r="R22" s="169">
        <f t="shared" si="3"/>
        <v>0.22993763868294581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27840</v>
      </c>
      <c r="D24" s="175">
        <v>172085</v>
      </c>
      <c r="E24" s="175">
        <v>186487</v>
      </c>
      <c r="F24" s="175">
        <v>208505</v>
      </c>
      <c r="G24" s="175">
        <v>190182</v>
      </c>
      <c r="H24" s="176">
        <f t="shared" ref="H24:H36" si="4">IFERROR(G24/F24-1,"-")</f>
        <v>-8.7877988537445106E-2</v>
      </c>
      <c r="I24" s="176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13660</v>
      </c>
      <c r="D25" s="159">
        <v>9731</v>
      </c>
      <c r="E25" s="159">
        <v>9441</v>
      </c>
      <c r="F25" s="159">
        <v>11840</v>
      </c>
      <c r="G25" s="159">
        <v>7604</v>
      </c>
      <c r="H25" s="160">
        <f t="shared" si="4"/>
        <v>-0.35777027027027031</v>
      </c>
      <c r="I25" s="160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9506</v>
      </c>
      <c r="D26" s="163">
        <v>3929</v>
      </c>
      <c r="E26" s="163">
        <v>3749</v>
      </c>
      <c r="F26" s="163">
        <v>4230</v>
      </c>
      <c r="G26" s="163">
        <v>2327</v>
      </c>
      <c r="H26" s="164">
        <f t="shared" si="4"/>
        <v>-0.44988179669030737</v>
      </c>
      <c r="I26" s="164">
        <f t="shared" si="5"/>
        <v>4.215671355174388E-3</v>
      </c>
    </row>
    <row r="27" spans="2:22" x14ac:dyDescent="0.25">
      <c r="B27" s="162" t="s">
        <v>100</v>
      </c>
      <c r="C27" s="163">
        <v>4154</v>
      </c>
      <c r="D27" s="163">
        <v>5802</v>
      </c>
      <c r="E27" s="163">
        <v>5692</v>
      </c>
      <c r="F27" s="163">
        <v>7610</v>
      </c>
      <c r="G27" s="163">
        <v>5277</v>
      </c>
      <c r="H27" s="164">
        <f t="shared" si="4"/>
        <v>-0.3065703022339028</v>
      </c>
      <c r="I27" s="164">
        <f t="shared" si="5"/>
        <v>9.5599904345746653E-3</v>
      </c>
    </row>
    <row r="28" spans="2:22" x14ac:dyDescent="0.25">
      <c r="B28" s="158" t="s">
        <v>107</v>
      </c>
      <c r="C28" s="159">
        <v>14180</v>
      </c>
      <c r="D28" s="159">
        <v>162354</v>
      </c>
      <c r="E28" s="159">
        <v>177046</v>
      </c>
      <c r="F28" s="159">
        <v>196665</v>
      </c>
      <c r="G28" s="159">
        <v>182578</v>
      </c>
      <c r="H28" s="160">
        <f t="shared" si="4"/>
        <v>-7.1629420588310122E-2</v>
      </c>
      <c r="I28" s="160">
        <f t="shared" si="5"/>
        <v>0.33076443690804874</v>
      </c>
    </row>
    <row r="29" spans="2:22" x14ac:dyDescent="0.25">
      <c r="B29" s="162" t="s">
        <v>110</v>
      </c>
      <c r="C29" s="163">
        <v>510</v>
      </c>
      <c r="D29" s="163">
        <v>76396</v>
      </c>
      <c r="E29" s="163">
        <v>88959</v>
      </c>
      <c r="F29" s="163">
        <v>92655</v>
      </c>
      <c r="G29" s="163">
        <v>89895</v>
      </c>
      <c r="H29" s="164">
        <f t="shared" si="4"/>
        <v>-2.9787922939938483E-2</v>
      </c>
      <c r="I29" s="164">
        <f t="shared" si="5"/>
        <v>0.16285680123480945</v>
      </c>
    </row>
    <row r="30" spans="2:22" x14ac:dyDescent="0.25">
      <c r="B30" s="162" t="s">
        <v>113</v>
      </c>
      <c r="C30" s="163">
        <v>2799</v>
      </c>
      <c r="D30" s="163">
        <v>18649</v>
      </c>
      <c r="E30" s="163">
        <v>20249</v>
      </c>
      <c r="F30" s="163">
        <v>23224</v>
      </c>
      <c r="G30" s="163">
        <v>19955</v>
      </c>
      <c r="H30" s="164">
        <f t="shared" si="4"/>
        <v>-0.14075955907681703</v>
      </c>
      <c r="I30" s="164">
        <f t="shared" si="5"/>
        <v>3.6151148213366957E-2</v>
      </c>
    </row>
    <row r="31" spans="2:22" x14ac:dyDescent="0.25">
      <c r="B31" s="162" t="s">
        <v>116</v>
      </c>
      <c r="C31" s="163">
        <v>3079</v>
      </c>
      <c r="D31" s="163">
        <v>6224</v>
      </c>
      <c r="E31" s="163">
        <v>6464</v>
      </c>
      <c r="F31" s="163">
        <v>8134</v>
      </c>
      <c r="G31" s="163">
        <v>5332</v>
      </c>
      <c r="H31" s="164">
        <f t="shared" si="4"/>
        <v>-0.34447996065896236</v>
      </c>
      <c r="I31" s="164">
        <f t="shared" si="5"/>
        <v>9.6596302818177208E-3</v>
      </c>
    </row>
    <row r="32" spans="2:22" x14ac:dyDescent="0.25">
      <c r="B32" s="162" t="s">
        <v>123</v>
      </c>
      <c r="C32" s="163">
        <v>206</v>
      </c>
      <c r="D32" s="163">
        <v>8472</v>
      </c>
      <c r="E32" s="163">
        <v>6514</v>
      </c>
      <c r="F32" s="163">
        <v>6132</v>
      </c>
      <c r="G32" s="163">
        <v>6974</v>
      </c>
      <c r="H32" s="164">
        <f t="shared" si="4"/>
        <v>0.13731245923026747</v>
      </c>
      <c r="I32" s="164">
        <f t="shared" si="5"/>
        <v>1.2634332630419501E-2</v>
      </c>
    </row>
    <row r="33" spans="2:9" x14ac:dyDescent="0.25">
      <c r="B33" s="162" t="s">
        <v>119</v>
      </c>
      <c r="C33" s="163">
        <v>397</v>
      </c>
      <c r="D33" s="163">
        <v>10542</v>
      </c>
      <c r="E33" s="163">
        <v>7556</v>
      </c>
      <c r="F33" s="163">
        <v>9088</v>
      </c>
      <c r="G33" s="163">
        <v>9374</v>
      </c>
      <c r="H33" s="164">
        <f t="shared" si="4"/>
        <v>3.1470070422535246E-2</v>
      </c>
      <c r="I33" s="164">
        <f t="shared" si="5"/>
        <v>1.6982253237389219E-2</v>
      </c>
    </row>
    <row r="34" spans="2:9" x14ac:dyDescent="0.25">
      <c r="B34" s="162" t="s">
        <v>128</v>
      </c>
      <c r="C34" s="163">
        <v>31</v>
      </c>
      <c r="D34" s="163">
        <v>4251</v>
      </c>
      <c r="E34" s="163">
        <v>4670</v>
      </c>
      <c r="F34" s="163">
        <v>4961</v>
      </c>
      <c r="G34" s="163">
        <v>3996</v>
      </c>
      <c r="H34" s="164">
        <f t="shared" si="4"/>
        <v>-0.19451723442854263</v>
      </c>
      <c r="I34" s="164">
        <f t="shared" si="5"/>
        <v>7.2392878106045788E-3</v>
      </c>
    </row>
    <row r="35" spans="2:9" x14ac:dyDescent="0.25">
      <c r="B35" s="162" t="s">
        <v>131</v>
      </c>
      <c r="C35" s="163">
        <v>91</v>
      </c>
      <c r="D35" s="163">
        <v>2865</v>
      </c>
      <c r="E35" s="163">
        <v>3931</v>
      </c>
      <c r="F35" s="163">
        <v>4883</v>
      </c>
      <c r="G35" s="163">
        <v>3322</v>
      </c>
      <c r="H35" s="164">
        <f t="shared" si="4"/>
        <v>-0.31968052426786808</v>
      </c>
      <c r="I35" s="164">
        <f t="shared" si="5"/>
        <v>6.0182467734805831E-3</v>
      </c>
    </row>
    <row r="36" spans="2:9" x14ac:dyDescent="0.25">
      <c r="B36" s="167" t="s">
        <v>145</v>
      </c>
      <c r="C36" s="168">
        <f>C28-SUM(C29:C35)</f>
        <v>7067</v>
      </c>
      <c r="D36" s="168">
        <f>D28-SUM(D29:D35)</f>
        <v>34955</v>
      </c>
      <c r="E36" s="168">
        <f>E28-SUM(E29:E35)</f>
        <v>38703</v>
      </c>
      <c r="F36" s="168">
        <f>F28-SUM(F29:F35)</f>
        <v>47588</v>
      </c>
      <c r="G36" s="168">
        <f>G28-SUM(G29:G35)</f>
        <v>43730</v>
      </c>
      <c r="H36" s="169">
        <f t="shared" si="4"/>
        <v>-8.107085819954607E-2</v>
      </c>
      <c r="I36" s="169">
        <f t="shared" si="5"/>
        <v>7.9222736726160717E-2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14722</v>
      </c>
      <c r="D38" s="175">
        <v>125732</v>
      </c>
      <c r="E38" s="175">
        <v>138539</v>
      </c>
      <c r="F38" s="175">
        <v>146862</v>
      </c>
      <c r="G38" s="175">
        <v>146753</v>
      </c>
      <c r="H38" s="176">
        <f t="shared" ref="H38:H50" si="6">IFERROR(G38/F38-1,"-")</f>
        <v>-7.421933515817658E-4</v>
      </c>
      <c r="I38" s="176">
        <f t="shared" ref="I38:I50" si="7">G38/G$10</f>
        <v>0.26586266368109451</v>
      </c>
    </row>
    <row r="39" spans="2:9" x14ac:dyDescent="0.25">
      <c r="B39" s="158" t="s">
        <v>97</v>
      </c>
      <c r="C39" s="159">
        <v>4383</v>
      </c>
      <c r="D39" s="159">
        <v>6590</v>
      </c>
      <c r="E39" s="159">
        <v>6807</v>
      </c>
      <c r="F39" s="159">
        <v>9416</v>
      </c>
      <c r="G39" s="159">
        <v>6457</v>
      </c>
      <c r="H39" s="160">
        <f t="shared" si="6"/>
        <v>-0.31425233644859818</v>
      </c>
      <c r="I39" s="160">
        <f t="shared" si="7"/>
        <v>1.1697718066334776E-2</v>
      </c>
    </row>
    <row r="40" spans="2:9" x14ac:dyDescent="0.25">
      <c r="B40" s="162" t="s">
        <v>103</v>
      </c>
      <c r="C40" s="163">
        <v>3470</v>
      </c>
      <c r="D40" s="163">
        <v>2687</v>
      </c>
      <c r="E40" s="163">
        <v>2140</v>
      </c>
      <c r="F40" s="163">
        <v>4277</v>
      </c>
      <c r="G40" s="163">
        <v>2060</v>
      </c>
      <c r="H40" s="164">
        <f t="shared" si="6"/>
        <v>-0.51835398643909281</v>
      </c>
      <c r="I40" s="164">
        <f t="shared" si="7"/>
        <v>3.7319651876490069E-3</v>
      </c>
    </row>
    <row r="41" spans="2:9" x14ac:dyDescent="0.25">
      <c r="B41" s="162" t="s">
        <v>100</v>
      </c>
      <c r="C41" s="163">
        <v>913</v>
      </c>
      <c r="D41" s="163">
        <v>3903</v>
      </c>
      <c r="E41" s="163">
        <v>4667</v>
      </c>
      <c r="F41" s="163">
        <v>5139</v>
      </c>
      <c r="G41" s="163">
        <v>4397</v>
      </c>
      <c r="H41" s="164">
        <f t="shared" si="6"/>
        <v>-0.14438606732827397</v>
      </c>
      <c r="I41" s="164">
        <f t="shared" si="7"/>
        <v>7.9657528786857678E-3</v>
      </c>
    </row>
    <row r="42" spans="2:9" x14ac:dyDescent="0.25">
      <c r="B42" s="158" t="s">
        <v>107</v>
      </c>
      <c r="C42" s="159">
        <v>10339</v>
      </c>
      <c r="D42" s="159">
        <v>119142</v>
      </c>
      <c r="E42" s="159">
        <v>131732</v>
      </c>
      <c r="F42" s="159">
        <v>137446</v>
      </c>
      <c r="G42" s="159">
        <v>140296</v>
      </c>
      <c r="H42" s="160">
        <f t="shared" si="6"/>
        <v>2.0735416090682968E-2</v>
      </c>
      <c r="I42" s="160">
        <f t="shared" si="7"/>
        <v>0.25416494561475972</v>
      </c>
    </row>
    <row r="43" spans="2:9" x14ac:dyDescent="0.25">
      <c r="B43" s="162" t="s">
        <v>110</v>
      </c>
      <c r="C43" s="163">
        <v>348</v>
      </c>
      <c r="D43" s="163">
        <v>54628</v>
      </c>
      <c r="E43" s="163">
        <v>64735</v>
      </c>
      <c r="F43" s="163">
        <v>64361</v>
      </c>
      <c r="G43" s="163">
        <v>66990</v>
      </c>
      <c r="H43" s="164">
        <f t="shared" si="6"/>
        <v>4.0847718338745453E-2</v>
      </c>
      <c r="I43" s="164">
        <f t="shared" si="7"/>
        <v>0.12136133394204222</v>
      </c>
    </row>
    <row r="44" spans="2:9" x14ac:dyDescent="0.25">
      <c r="B44" s="162" t="s">
        <v>113</v>
      </c>
      <c r="C44" s="163">
        <v>919</v>
      </c>
      <c r="D44" s="163">
        <v>4695</v>
      </c>
      <c r="E44" s="163">
        <v>5859</v>
      </c>
      <c r="F44" s="163">
        <v>6073</v>
      </c>
      <c r="G44" s="163">
        <v>5898</v>
      </c>
      <c r="H44" s="164">
        <f t="shared" si="6"/>
        <v>-2.8816071134529886E-2</v>
      </c>
      <c r="I44" s="164">
        <f t="shared" si="7"/>
        <v>1.0685014891628078E-2</v>
      </c>
    </row>
    <row r="45" spans="2:9" x14ac:dyDescent="0.25">
      <c r="B45" s="162" t="s">
        <v>116</v>
      </c>
      <c r="C45" s="163">
        <v>1383</v>
      </c>
      <c r="D45" s="163">
        <v>2764</v>
      </c>
      <c r="E45" s="163">
        <v>2976</v>
      </c>
      <c r="F45" s="163">
        <v>3184</v>
      </c>
      <c r="G45" s="163">
        <v>3207</v>
      </c>
      <c r="H45" s="164">
        <f t="shared" si="6"/>
        <v>7.223618090452355E-3</v>
      </c>
      <c r="I45" s="164">
        <f t="shared" si="7"/>
        <v>5.8099089110632838E-3</v>
      </c>
    </row>
    <row r="46" spans="2:9" x14ac:dyDescent="0.25">
      <c r="B46" s="162" t="s">
        <v>123</v>
      </c>
      <c r="C46" s="163">
        <v>157</v>
      </c>
      <c r="D46" s="163">
        <v>6082</v>
      </c>
      <c r="E46" s="163">
        <v>5027</v>
      </c>
      <c r="F46" s="163">
        <v>4717</v>
      </c>
      <c r="G46" s="163">
        <v>5476</v>
      </c>
      <c r="H46" s="164">
        <f t="shared" si="6"/>
        <v>0.16090735637057452</v>
      </c>
      <c r="I46" s="164">
        <f t="shared" si="7"/>
        <v>9.9205055182359034E-3</v>
      </c>
    </row>
    <row r="47" spans="2:9" x14ac:dyDescent="0.25">
      <c r="B47" s="162" t="s">
        <v>119</v>
      </c>
      <c r="C47" s="163">
        <v>86</v>
      </c>
      <c r="D47" s="163">
        <v>4175</v>
      </c>
      <c r="E47" s="163">
        <v>3643</v>
      </c>
      <c r="F47" s="163">
        <v>4767</v>
      </c>
      <c r="G47" s="163">
        <v>4439</v>
      </c>
      <c r="H47" s="164">
        <f t="shared" si="6"/>
        <v>-6.8806377176421241E-2</v>
      </c>
      <c r="I47" s="164">
        <f t="shared" si="7"/>
        <v>8.0418414893077394E-3</v>
      </c>
    </row>
    <row r="48" spans="2:9" x14ac:dyDescent="0.25">
      <c r="B48" s="162" t="s">
        <v>128</v>
      </c>
      <c r="C48" s="163">
        <v>52</v>
      </c>
      <c r="D48" s="163">
        <v>3804</v>
      </c>
      <c r="E48" s="163">
        <v>4564</v>
      </c>
      <c r="F48" s="163">
        <v>4663</v>
      </c>
      <c r="G48" s="163">
        <v>4690</v>
      </c>
      <c r="H48" s="164">
        <f t="shared" si="6"/>
        <v>5.7902637786833022E-3</v>
      </c>
      <c r="I48" s="164">
        <f t="shared" si="7"/>
        <v>8.4965615194533221E-3</v>
      </c>
    </row>
    <row r="49" spans="2:9" x14ac:dyDescent="0.25">
      <c r="B49" s="162" t="s">
        <v>131</v>
      </c>
      <c r="C49" s="163">
        <v>687</v>
      </c>
      <c r="D49" s="163">
        <v>3875</v>
      </c>
      <c r="E49" s="163">
        <v>4527</v>
      </c>
      <c r="F49" s="163">
        <v>5616</v>
      </c>
      <c r="G49" s="163">
        <v>4017</v>
      </c>
      <c r="H49" s="164">
        <f t="shared" si="6"/>
        <v>-0.28472222222222221</v>
      </c>
      <c r="I49" s="164">
        <f t="shared" si="7"/>
        <v>7.2773321159155637E-3</v>
      </c>
    </row>
    <row r="50" spans="2:9" x14ac:dyDescent="0.25">
      <c r="B50" s="167" t="s">
        <v>145</v>
      </c>
      <c r="C50" s="168">
        <f>C42-SUM(C43:C49)</f>
        <v>6707</v>
      </c>
      <c r="D50" s="168">
        <f>D42-SUM(D43:D49)</f>
        <v>39119</v>
      </c>
      <c r="E50" s="168">
        <f>E42-SUM(E43:E49)</f>
        <v>40401</v>
      </c>
      <c r="F50" s="168">
        <f>F42-SUM(F43:F49)</f>
        <v>44065</v>
      </c>
      <c r="G50" s="168">
        <f>G42-SUM(G43:G49)</f>
        <v>45579</v>
      </c>
      <c r="H50" s="169">
        <f t="shared" si="6"/>
        <v>3.4358334278906222E-2</v>
      </c>
      <c r="I50" s="169">
        <f t="shared" si="7"/>
        <v>8.2572447227113627E-2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904</v>
      </c>
      <c r="D52" s="175">
        <v>4012</v>
      </c>
      <c r="E52" s="175">
        <v>5370</v>
      </c>
      <c r="F52" s="175">
        <v>6327</v>
      </c>
      <c r="G52" s="175">
        <v>4451</v>
      </c>
      <c r="H52" s="176">
        <f t="shared" ref="H52:H64" si="8">IFERROR(G52/F52-1,"-")</f>
        <v>-0.29650703334913864</v>
      </c>
      <c r="I52" s="176">
        <f t="shared" ref="I52:I64" si="9">G52/G$10</f>
        <v>8.0635810923425869E-3</v>
      </c>
    </row>
    <row r="53" spans="2:9" x14ac:dyDescent="0.25">
      <c r="B53" s="158" t="s">
        <v>97</v>
      </c>
      <c r="C53" s="159">
        <v>185</v>
      </c>
      <c r="D53" s="159">
        <v>507</v>
      </c>
      <c r="E53" s="159">
        <v>1588</v>
      </c>
      <c r="F53" s="159">
        <v>2346</v>
      </c>
      <c r="G53" s="159">
        <v>756</v>
      </c>
      <c r="H53" s="160">
        <f t="shared" si="8"/>
        <v>-0.67774936061381075</v>
      </c>
      <c r="I53" s="160">
        <f t="shared" si="9"/>
        <v>1.3695949911954608E-3</v>
      </c>
    </row>
    <row r="54" spans="2:9" x14ac:dyDescent="0.25">
      <c r="B54" s="162" t="s">
        <v>103</v>
      </c>
      <c r="C54" s="163">
        <v>60</v>
      </c>
      <c r="D54" s="163">
        <v>136</v>
      </c>
      <c r="E54" s="163">
        <v>952</v>
      </c>
      <c r="F54" s="163">
        <v>1747</v>
      </c>
      <c r="G54" s="163">
        <v>559</v>
      </c>
      <c r="H54" s="164">
        <f t="shared" si="8"/>
        <v>-0.68002289639381797</v>
      </c>
      <c r="I54" s="164">
        <f t="shared" si="9"/>
        <v>1.0127031747066966E-3</v>
      </c>
    </row>
    <row r="55" spans="2:9" x14ac:dyDescent="0.25">
      <c r="B55" s="162" t="s">
        <v>100</v>
      </c>
      <c r="C55" s="163">
        <v>125</v>
      </c>
      <c r="D55" s="163">
        <v>371</v>
      </c>
      <c r="E55" s="163">
        <v>636</v>
      </c>
      <c r="F55" s="163">
        <v>599</v>
      </c>
      <c r="G55" s="163">
        <v>197</v>
      </c>
      <c r="H55" s="164">
        <f t="shared" si="8"/>
        <v>-0.671118530884808</v>
      </c>
      <c r="I55" s="164">
        <f t="shared" si="9"/>
        <v>3.5689181648876426E-4</v>
      </c>
    </row>
    <row r="56" spans="2:9" x14ac:dyDescent="0.25">
      <c r="B56" s="158" t="s">
        <v>107</v>
      </c>
      <c r="C56" s="159">
        <v>719</v>
      </c>
      <c r="D56" s="159">
        <v>3505</v>
      </c>
      <c r="E56" s="159">
        <v>3782</v>
      </c>
      <c r="F56" s="159">
        <v>3981</v>
      </c>
      <c r="G56" s="159">
        <v>3695</v>
      </c>
      <c r="H56" s="160">
        <f t="shared" si="8"/>
        <v>-7.184124591811103E-2</v>
      </c>
      <c r="I56" s="160">
        <f t="shared" si="9"/>
        <v>6.6939861011471261E-3</v>
      </c>
    </row>
    <row r="57" spans="2:9" x14ac:dyDescent="0.25">
      <c r="B57" s="162" t="s">
        <v>110</v>
      </c>
      <c r="C57" s="163">
        <v>10</v>
      </c>
      <c r="D57" s="163">
        <v>1237</v>
      </c>
      <c r="E57" s="163">
        <v>1100</v>
      </c>
      <c r="F57" s="163">
        <v>1197</v>
      </c>
      <c r="G57" s="163">
        <v>1319</v>
      </c>
      <c r="H57" s="164">
        <f t="shared" si="8"/>
        <v>0.10192147034252308</v>
      </c>
      <c r="I57" s="164">
        <f t="shared" si="9"/>
        <v>2.3895447002471068E-3</v>
      </c>
    </row>
    <row r="58" spans="2:9" x14ac:dyDescent="0.25">
      <c r="B58" s="162" t="s">
        <v>113</v>
      </c>
      <c r="C58" s="163">
        <v>315</v>
      </c>
      <c r="D58" s="163">
        <v>963</v>
      </c>
      <c r="E58" s="163">
        <v>944</v>
      </c>
      <c r="F58" s="163">
        <v>1006</v>
      </c>
      <c r="G58" s="163">
        <v>917</v>
      </c>
      <c r="H58" s="164">
        <f t="shared" si="8"/>
        <v>-8.8469184890656027E-2</v>
      </c>
      <c r="I58" s="164">
        <f t="shared" si="9"/>
        <v>1.6612679985796794E-3</v>
      </c>
    </row>
    <row r="59" spans="2:9" x14ac:dyDescent="0.25">
      <c r="B59" s="162" t="s">
        <v>116</v>
      </c>
      <c r="C59" s="163">
        <v>148</v>
      </c>
      <c r="D59" s="163">
        <v>281</v>
      </c>
      <c r="E59" s="163">
        <v>352</v>
      </c>
      <c r="F59" s="163">
        <v>320</v>
      </c>
      <c r="G59" s="163">
        <v>198</v>
      </c>
      <c r="H59" s="164">
        <f t="shared" si="8"/>
        <v>-0.38124999999999998</v>
      </c>
      <c r="I59" s="164">
        <f t="shared" si="9"/>
        <v>3.5870345007500161E-4</v>
      </c>
    </row>
    <row r="60" spans="2:9" x14ac:dyDescent="0.25">
      <c r="B60" s="162" t="s">
        <v>123</v>
      </c>
      <c r="C60" s="163">
        <v>10</v>
      </c>
      <c r="D60" s="163">
        <v>69</v>
      </c>
      <c r="E60" s="163">
        <v>95</v>
      </c>
      <c r="F60" s="163">
        <v>172</v>
      </c>
      <c r="G60" s="163">
        <v>116</v>
      </c>
      <c r="H60" s="164">
        <f t="shared" si="8"/>
        <v>-0.32558139534883723</v>
      </c>
      <c r="I60" s="164">
        <f t="shared" si="9"/>
        <v>2.1014949600353631E-4</v>
      </c>
    </row>
    <row r="61" spans="2:9" x14ac:dyDescent="0.25">
      <c r="B61" s="162" t="s">
        <v>119</v>
      </c>
      <c r="C61" s="163">
        <v>17</v>
      </c>
      <c r="D61" s="163">
        <v>67</v>
      </c>
      <c r="E61" s="163">
        <v>102</v>
      </c>
      <c r="F61" s="163">
        <v>89</v>
      </c>
      <c r="G61" s="163">
        <v>90</v>
      </c>
      <c r="H61" s="164">
        <f t="shared" si="8"/>
        <v>1.1235955056179803E-2</v>
      </c>
      <c r="I61" s="164">
        <f t="shared" si="9"/>
        <v>1.6304702276136437E-4</v>
      </c>
    </row>
    <row r="62" spans="2:9" x14ac:dyDescent="0.25">
      <c r="B62" s="162" t="s">
        <v>128</v>
      </c>
      <c r="C62" s="163">
        <v>8</v>
      </c>
      <c r="D62" s="163">
        <v>17</v>
      </c>
      <c r="E62" s="163">
        <v>39</v>
      </c>
      <c r="F62" s="163">
        <v>24</v>
      </c>
      <c r="G62" s="163">
        <v>33</v>
      </c>
      <c r="H62" s="164">
        <f t="shared" si="8"/>
        <v>0.375</v>
      </c>
      <c r="I62" s="164">
        <f t="shared" si="9"/>
        <v>5.9783908345833602E-5</v>
      </c>
    </row>
    <row r="63" spans="2:9" x14ac:dyDescent="0.25">
      <c r="B63" s="162" t="s">
        <v>131</v>
      </c>
      <c r="C63" s="163">
        <v>9</v>
      </c>
      <c r="D63" s="163">
        <v>13</v>
      </c>
      <c r="E63" s="163">
        <v>30</v>
      </c>
      <c r="F63" s="163">
        <v>16</v>
      </c>
      <c r="G63" s="163">
        <v>33</v>
      </c>
      <c r="H63" s="164">
        <f t="shared" si="8"/>
        <v>1.0625</v>
      </c>
      <c r="I63" s="164">
        <f t="shared" si="9"/>
        <v>5.9783908345833602E-5</v>
      </c>
    </row>
    <row r="64" spans="2:9" x14ac:dyDescent="0.25">
      <c r="B64" s="167" t="s">
        <v>145</v>
      </c>
      <c r="C64" s="168">
        <f>C56-SUM(C57:C63)</f>
        <v>202</v>
      </c>
      <c r="D64" s="168">
        <f>D56-SUM(D57:D63)</f>
        <v>858</v>
      </c>
      <c r="E64" s="168">
        <f>E56-SUM(E57:E63)</f>
        <v>1120</v>
      </c>
      <c r="F64" s="168">
        <f>F56-SUM(F57:F63)</f>
        <v>1157</v>
      </c>
      <c r="G64" s="168">
        <f>G56-SUM(G57:G63)</f>
        <v>989</v>
      </c>
      <c r="H64" s="169">
        <f t="shared" si="8"/>
        <v>-0.14520311149524634</v>
      </c>
      <c r="I64" s="169">
        <f t="shared" si="9"/>
        <v>1.7917056167887709E-3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3465</v>
      </c>
      <c r="D66" s="175">
        <v>13041</v>
      </c>
      <c r="E66" s="175">
        <v>19533</v>
      </c>
      <c r="F66" s="175">
        <v>24458</v>
      </c>
      <c r="G66" s="175">
        <v>18332</v>
      </c>
      <c r="H66" s="176">
        <f t="shared" ref="H66:H78" si="10">IFERROR(G66/F66-1,"-")</f>
        <v>-0.25047019380161906</v>
      </c>
      <c r="I66" s="176">
        <f t="shared" ref="I66:I78" si="11">G66/G$10</f>
        <v>3.3210866902903688E-2</v>
      </c>
    </row>
    <row r="67" spans="2:9" x14ac:dyDescent="0.25">
      <c r="B67" s="158" t="s">
        <v>97</v>
      </c>
      <c r="C67" s="159">
        <v>1734</v>
      </c>
      <c r="D67" s="159">
        <v>2183</v>
      </c>
      <c r="E67" s="159">
        <v>856</v>
      </c>
      <c r="F67" s="159">
        <v>2299</v>
      </c>
      <c r="G67" s="159">
        <v>2358</v>
      </c>
      <c r="H67" s="160">
        <f t="shared" si="10"/>
        <v>2.566333188342762E-2</v>
      </c>
      <c r="I67" s="160">
        <f t="shared" si="11"/>
        <v>4.2718319963477467E-3</v>
      </c>
    </row>
    <row r="68" spans="2:9" x14ac:dyDescent="0.25">
      <c r="B68" s="162" t="s">
        <v>103</v>
      </c>
      <c r="C68" s="163">
        <v>1704</v>
      </c>
      <c r="D68" s="163">
        <v>1371</v>
      </c>
      <c r="E68" s="163">
        <v>160</v>
      </c>
      <c r="F68" s="163">
        <v>467</v>
      </c>
      <c r="G68" s="163">
        <v>860</v>
      </c>
      <c r="H68" s="164">
        <f t="shared" si="10"/>
        <v>0.84154175588865088</v>
      </c>
      <c r="I68" s="164">
        <f t="shared" si="11"/>
        <v>1.5580048841641486E-3</v>
      </c>
    </row>
    <row r="69" spans="2:9" x14ac:dyDescent="0.25">
      <c r="B69" s="162" t="s">
        <v>100</v>
      </c>
      <c r="C69" s="163">
        <v>30</v>
      </c>
      <c r="D69" s="163">
        <v>812</v>
      </c>
      <c r="E69" s="163">
        <v>696</v>
      </c>
      <c r="F69" s="163">
        <v>1832</v>
      </c>
      <c r="G69" s="163">
        <v>1498</v>
      </c>
      <c r="H69" s="164">
        <f t="shared" si="10"/>
        <v>-0.18231441048034935</v>
      </c>
      <c r="I69" s="164">
        <f t="shared" si="11"/>
        <v>2.7138271121835982E-3</v>
      </c>
    </row>
    <row r="70" spans="2:9" x14ac:dyDescent="0.25">
      <c r="B70" s="158" t="s">
        <v>107</v>
      </c>
      <c r="C70" s="159">
        <v>1731</v>
      </c>
      <c r="D70" s="159">
        <v>10858</v>
      </c>
      <c r="E70" s="159">
        <v>18677</v>
      </c>
      <c r="F70" s="159">
        <v>22159</v>
      </c>
      <c r="G70" s="159">
        <v>15974</v>
      </c>
      <c r="H70" s="160">
        <f t="shared" si="10"/>
        <v>-0.27911909382192335</v>
      </c>
      <c r="I70" s="160">
        <f t="shared" si="11"/>
        <v>2.893903490655594E-2</v>
      </c>
    </row>
    <row r="71" spans="2:9" x14ac:dyDescent="0.25">
      <c r="B71" s="162" t="s">
        <v>110</v>
      </c>
      <c r="C71" s="163">
        <v>3</v>
      </c>
      <c r="D71" s="163">
        <v>4856</v>
      </c>
      <c r="E71" s="163">
        <v>6656</v>
      </c>
      <c r="F71" s="163">
        <v>6559</v>
      </c>
      <c r="G71" s="163">
        <v>7456</v>
      </c>
      <c r="H71" s="164">
        <f t="shared" si="10"/>
        <v>0.1367586522335722</v>
      </c>
      <c r="I71" s="164">
        <f t="shared" si="11"/>
        <v>1.3507540018985921E-2</v>
      </c>
    </row>
    <row r="72" spans="2:9" x14ac:dyDescent="0.25">
      <c r="B72" s="162" t="s">
        <v>113</v>
      </c>
      <c r="C72" s="163">
        <v>588</v>
      </c>
      <c r="D72" s="163">
        <v>2004</v>
      </c>
      <c r="E72" s="163">
        <v>996</v>
      </c>
      <c r="F72" s="163">
        <v>2166</v>
      </c>
      <c r="G72" s="163">
        <v>1477</v>
      </c>
      <c r="H72" s="164">
        <f t="shared" si="10"/>
        <v>-0.31809787626962138</v>
      </c>
      <c r="I72" s="164">
        <f t="shared" si="11"/>
        <v>2.6757828068726132E-3</v>
      </c>
    </row>
    <row r="73" spans="2:9" x14ac:dyDescent="0.25">
      <c r="B73" s="162" t="s">
        <v>116</v>
      </c>
      <c r="C73" s="163">
        <v>293</v>
      </c>
      <c r="D73" s="163">
        <v>1046</v>
      </c>
      <c r="E73" s="163">
        <v>2504</v>
      </c>
      <c r="F73" s="163">
        <v>2773</v>
      </c>
      <c r="G73" s="163">
        <v>891</v>
      </c>
      <c r="H73" s="164">
        <f t="shared" si="10"/>
        <v>-0.67868734222863325</v>
      </c>
      <c r="I73" s="164">
        <f t="shared" si="11"/>
        <v>1.6141655253375073E-3</v>
      </c>
    </row>
    <row r="74" spans="2:9" x14ac:dyDescent="0.25">
      <c r="B74" s="162" t="s">
        <v>123</v>
      </c>
      <c r="C74" s="163">
        <v>38</v>
      </c>
      <c r="D74" s="163">
        <v>115</v>
      </c>
      <c r="E74" s="163">
        <v>538</v>
      </c>
      <c r="F74" s="163">
        <v>740</v>
      </c>
      <c r="G74" s="163">
        <v>629</v>
      </c>
      <c r="H74" s="164">
        <f t="shared" si="10"/>
        <v>-0.15000000000000002</v>
      </c>
      <c r="I74" s="164">
        <f t="shared" si="11"/>
        <v>1.1395175257433133E-3</v>
      </c>
    </row>
    <row r="75" spans="2:9" x14ac:dyDescent="0.25">
      <c r="B75" s="162" t="s">
        <v>119</v>
      </c>
      <c r="C75" s="163">
        <v>1</v>
      </c>
      <c r="D75" s="163">
        <v>653</v>
      </c>
      <c r="E75" s="163">
        <v>310</v>
      </c>
      <c r="F75" s="163">
        <v>595</v>
      </c>
      <c r="G75" s="163">
        <v>383</v>
      </c>
      <c r="H75" s="164">
        <f t="shared" si="10"/>
        <v>-0.35630252100840332</v>
      </c>
      <c r="I75" s="164">
        <f t="shared" si="11"/>
        <v>6.9385566352891731E-4</v>
      </c>
    </row>
    <row r="76" spans="2:9" x14ac:dyDescent="0.25">
      <c r="B76" s="162" t="s">
        <v>128</v>
      </c>
      <c r="C76" s="163">
        <v>0</v>
      </c>
      <c r="D76" s="163">
        <v>240</v>
      </c>
      <c r="E76" s="163">
        <v>1104</v>
      </c>
      <c r="F76" s="163">
        <v>1308</v>
      </c>
      <c r="G76" s="163">
        <v>486</v>
      </c>
      <c r="H76" s="164">
        <f t="shared" si="10"/>
        <v>-0.62844036697247707</v>
      </c>
      <c r="I76" s="164">
        <f t="shared" si="11"/>
        <v>8.8045392291136767E-4</v>
      </c>
    </row>
    <row r="77" spans="2:9" x14ac:dyDescent="0.25">
      <c r="B77" s="162" t="s">
        <v>131</v>
      </c>
      <c r="C77" s="163">
        <v>0</v>
      </c>
      <c r="D77" s="163">
        <v>4</v>
      </c>
      <c r="E77" s="163">
        <v>236</v>
      </c>
      <c r="F77" s="163">
        <v>511</v>
      </c>
      <c r="G77" s="163">
        <v>569</v>
      </c>
      <c r="H77" s="164">
        <f t="shared" si="10"/>
        <v>0.11350293542074374</v>
      </c>
      <c r="I77" s="164">
        <f t="shared" si="11"/>
        <v>1.0308195105690704E-3</v>
      </c>
    </row>
    <row r="78" spans="2:9" x14ac:dyDescent="0.25">
      <c r="B78" s="167" t="s">
        <v>145</v>
      </c>
      <c r="C78" s="168">
        <f>C70-SUM(C71:C77)</f>
        <v>808</v>
      </c>
      <c r="D78" s="168">
        <f>D70-SUM(D71:D77)</f>
        <v>1940</v>
      </c>
      <c r="E78" s="168">
        <f>E70-SUM(E71:E77)</f>
        <v>6333</v>
      </c>
      <c r="F78" s="168">
        <f>F70-SUM(F71:F77)</f>
        <v>7507</v>
      </c>
      <c r="G78" s="168">
        <f>G70-SUM(G71:G77)</f>
        <v>4083</v>
      </c>
      <c r="H78" s="169">
        <f t="shared" si="10"/>
        <v>-0.45610763287598244</v>
      </c>
      <c r="I78" s="169">
        <f t="shared" si="11"/>
        <v>7.3968999326072303E-3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8944</v>
      </c>
      <c r="D80" s="175">
        <v>66648</v>
      </c>
      <c r="E80" s="175">
        <v>78410</v>
      </c>
      <c r="F80" s="175">
        <v>90447</v>
      </c>
      <c r="G80" s="175">
        <v>93168</v>
      </c>
      <c r="H80" s="176">
        <f t="shared" ref="H80:H92" si="12">IFERROR(G80/F80-1,"-")</f>
        <v>3.0083916547812617E-2</v>
      </c>
      <c r="I80" s="176">
        <f t="shared" ref="I80:I92" si="13">G80/G$10</f>
        <v>0.1687862779625644</v>
      </c>
    </row>
    <row r="81" spans="2:9" x14ac:dyDescent="0.25">
      <c r="B81" s="158" t="s">
        <v>97</v>
      </c>
      <c r="C81" s="159">
        <v>3629</v>
      </c>
      <c r="D81" s="159">
        <v>24603</v>
      </c>
      <c r="E81" s="159">
        <v>27648</v>
      </c>
      <c r="F81" s="159">
        <v>27491</v>
      </c>
      <c r="G81" s="159">
        <v>27199</v>
      </c>
      <c r="H81" s="160">
        <f t="shared" si="12"/>
        <v>-1.0621657997162748E-2</v>
      </c>
      <c r="I81" s="160">
        <f t="shared" si="13"/>
        <v>4.9274621912070556E-2</v>
      </c>
    </row>
    <row r="82" spans="2:9" x14ac:dyDescent="0.25">
      <c r="B82" s="162" t="s">
        <v>103</v>
      </c>
      <c r="C82" s="163">
        <v>1773</v>
      </c>
      <c r="D82" s="163">
        <v>5631</v>
      </c>
      <c r="E82" s="163">
        <v>5322</v>
      </c>
      <c r="F82" s="163">
        <v>6122</v>
      </c>
      <c r="G82" s="163">
        <v>5147</v>
      </c>
      <c r="H82" s="164">
        <f t="shared" si="12"/>
        <v>-0.15926167918980727</v>
      </c>
      <c r="I82" s="164">
        <f t="shared" si="13"/>
        <v>9.3244780683638048E-3</v>
      </c>
    </row>
    <row r="83" spans="2:9" x14ac:dyDescent="0.25">
      <c r="B83" s="162" t="s">
        <v>100</v>
      </c>
      <c r="C83" s="163">
        <v>1856</v>
      </c>
      <c r="D83" s="163">
        <v>18972</v>
      </c>
      <c r="E83" s="163">
        <v>22326</v>
      </c>
      <c r="F83" s="163">
        <v>21369</v>
      </c>
      <c r="G83" s="163">
        <v>22052</v>
      </c>
      <c r="H83" s="164">
        <f t="shared" si="12"/>
        <v>3.1962188216575482E-2</v>
      </c>
      <c r="I83" s="164">
        <f t="shared" si="13"/>
        <v>3.9950143843706744E-2</v>
      </c>
    </row>
    <row r="84" spans="2:9" x14ac:dyDescent="0.25">
      <c r="B84" s="158" t="s">
        <v>107</v>
      </c>
      <c r="C84" s="159">
        <v>5315</v>
      </c>
      <c r="D84" s="159">
        <v>42045</v>
      </c>
      <c r="E84" s="159">
        <v>50762</v>
      </c>
      <c r="F84" s="159">
        <v>62956</v>
      </c>
      <c r="G84" s="159">
        <v>65969</v>
      </c>
      <c r="H84" s="160">
        <f t="shared" si="12"/>
        <v>4.7858822034436699E-2</v>
      </c>
      <c r="I84" s="160">
        <f t="shared" si="13"/>
        <v>0.11951165605049385</v>
      </c>
    </row>
    <row r="85" spans="2:9" x14ac:dyDescent="0.25">
      <c r="B85" s="162" t="s">
        <v>110</v>
      </c>
      <c r="C85" s="163">
        <v>346</v>
      </c>
      <c r="D85" s="163">
        <v>7019</v>
      </c>
      <c r="E85" s="163">
        <v>9235</v>
      </c>
      <c r="F85" s="163">
        <v>11704</v>
      </c>
      <c r="G85" s="163">
        <v>11160</v>
      </c>
      <c r="H85" s="164">
        <f t="shared" si="12"/>
        <v>-4.6479835953520121E-2</v>
      </c>
      <c r="I85" s="164">
        <f t="shared" si="13"/>
        <v>2.0217830822409182E-2</v>
      </c>
    </row>
    <row r="86" spans="2:9" x14ac:dyDescent="0.25">
      <c r="B86" s="162" t="s">
        <v>113</v>
      </c>
      <c r="C86" s="163">
        <v>1210</v>
      </c>
      <c r="D86" s="163">
        <v>14343</v>
      </c>
      <c r="E86" s="163">
        <v>17085</v>
      </c>
      <c r="F86" s="163">
        <v>21243</v>
      </c>
      <c r="G86" s="163">
        <v>21491</v>
      </c>
      <c r="H86" s="164">
        <f t="shared" si="12"/>
        <v>1.1674433931177397E-2</v>
      </c>
      <c r="I86" s="164">
        <f t="shared" si="13"/>
        <v>3.8933817401827574E-2</v>
      </c>
    </row>
    <row r="87" spans="2:9" x14ac:dyDescent="0.25">
      <c r="B87" s="162" t="s">
        <v>116</v>
      </c>
      <c r="C87" s="163">
        <v>1424</v>
      </c>
      <c r="D87" s="163">
        <v>3874</v>
      </c>
      <c r="E87" s="163">
        <v>4445</v>
      </c>
      <c r="F87" s="163">
        <v>6334</v>
      </c>
      <c r="G87" s="163">
        <v>6083</v>
      </c>
      <c r="H87" s="164">
        <f t="shared" si="12"/>
        <v>-3.9627407641300905E-2</v>
      </c>
      <c r="I87" s="164">
        <f t="shared" si="13"/>
        <v>1.1020167105081994E-2</v>
      </c>
    </row>
    <row r="88" spans="2:9" x14ac:dyDescent="0.25">
      <c r="B88" s="162" t="s">
        <v>123</v>
      </c>
      <c r="C88" s="163">
        <v>66</v>
      </c>
      <c r="D88" s="163">
        <v>922</v>
      </c>
      <c r="E88" s="163">
        <v>998</v>
      </c>
      <c r="F88" s="163">
        <v>1263</v>
      </c>
      <c r="G88" s="163">
        <v>1560</v>
      </c>
      <c r="H88" s="164">
        <f t="shared" si="12"/>
        <v>0.23515439429928731</v>
      </c>
      <c r="I88" s="164">
        <f t="shared" si="13"/>
        <v>2.8261483945303161E-3</v>
      </c>
    </row>
    <row r="89" spans="2:9" x14ac:dyDescent="0.25">
      <c r="B89" s="162" t="s">
        <v>119</v>
      </c>
      <c r="C89" s="163">
        <v>32</v>
      </c>
      <c r="D89" s="163">
        <v>574</v>
      </c>
      <c r="E89" s="163">
        <v>736</v>
      </c>
      <c r="F89" s="163">
        <v>749</v>
      </c>
      <c r="G89" s="163">
        <v>904</v>
      </c>
      <c r="H89" s="164">
        <f t="shared" si="12"/>
        <v>0.20694259012016025</v>
      </c>
      <c r="I89" s="164">
        <f t="shared" si="13"/>
        <v>1.6377167619585932E-3</v>
      </c>
    </row>
    <row r="90" spans="2:9" x14ac:dyDescent="0.25">
      <c r="B90" s="162" t="s">
        <v>128</v>
      </c>
      <c r="C90" s="163">
        <v>14</v>
      </c>
      <c r="D90" s="163">
        <v>1088</v>
      </c>
      <c r="E90" s="163">
        <v>1696</v>
      </c>
      <c r="F90" s="163">
        <v>1653</v>
      </c>
      <c r="G90" s="163">
        <v>1968</v>
      </c>
      <c r="H90" s="164">
        <f t="shared" si="12"/>
        <v>0.19056261343012704</v>
      </c>
      <c r="I90" s="164">
        <f t="shared" si="13"/>
        <v>3.5652948977151679E-3</v>
      </c>
    </row>
    <row r="91" spans="2:9" x14ac:dyDescent="0.25">
      <c r="B91" s="162" t="s">
        <v>131</v>
      </c>
      <c r="C91" s="163">
        <v>87</v>
      </c>
      <c r="D91" s="163">
        <v>938</v>
      </c>
      <c r="E91" s="163">
        <v>1914</v>
      </c>
      <c r="F91" s="163">
        <v>2147</v>
      </c>
      <c r="G91" s="163">
        <v>1539</v>
      </c>
      <c r="H91" s="164">
        <f t="shared" si="12"/>
        <v>-0.2831858407079646</v>
      </c>
      <c r="I91" s="164">
        <f t="shared" si="13"/>
        <v>2.7881040892193307E-3</v>
      </c>
    </row>
    <row r="92" spans="2:9" x14ac:dyDescent="0.25">
      <c r="B92" s="167" t="s">
        <v>145</v>
      </c>
      <c r="C92" s="168">
        <f>C84-SUM(C85:C91)</f>
        <v>2136</v>
      </c>
      <c r="D92" s="168">
        <f>D84-SUM(D85:D91)</f>
        <v>13287</v>
      </c>
      <c r="E92" s="168">
        <f>E84-SUM(E85:E91)</f>
        <v>14653</v>
      </c>
      <c r="F92" s="168">
        <f>F84-SUM(F85:F91)</f>
        <v>17863</v>
      </c>
      <c r="G92" s="168">
        <f>G84-SUM(G85:G91)</f>
        <v>21264</v>
      </c>
      <c r="H92" s="169">
        <f t="shared" si="12"/>
        <v>0.19039355091529986</v>
      </c>
      <c r="I92" s="169">
        <f t="shared" si="13"/>
        <v>3.852257657775169E-2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2351</v>
      </c>
      <c r="D94" s="175">
        <v>4947</v>
      </c>
      <c r="E94" s="175">
        <v>5963</v>
      </c>
      <c r="F94" s="175">
        <v>5458</v>
      </c>
      <c r="G94" s="175">
        <v>5646</v>
      </c>
      <c r="H94" s="176">
        <f t="shared" ref="H94:H106" si="14">IFERROR(G94/F94-1,"-")</f>
        <v>3.4444851593990577E-2</v>
      </c>
      <c r="I94" s="176">
        <f t="shared" ref="I94:I106" si="15">G94/G$10</f>
        <v>1.0228483227896259E-2</v>
      </c>
    </row>
    <row r="95" spans="2:9" x14ac:dyDescent="0.25">
      <c r="B95" s="158" t="s">
        <v>97</v>
      </c>
      <c r="C95" s="159">
        <v>1396</v>
      </c>
      <c r="D95" s="159">
        <v>2710</v>
      </c>
      <c r="E95" s="159">
        <v>3512</v>
      </c>
      <c r="F95" s="159">
        <v>2680</v>
      </c>
      <c r="G95" s="159">
        <v>2874</v>
      </c>
      <c r="H95" s="160">
        <f t="shared" si="14"/>
        <v>7.2388059701492535E-2</v>
      </c>
      <c r="I95" s="160">
        <f t="shared" si="15"/>
        <v>5.206634926846236E-3</v>
      </c>
    </row>
    <row r="96" spans="2:9" x14ac:dyDescent="0.25">
      <c r="B96" s="162" t="s">
        <v>103</v>
      </c>
      <c r="C96" s="163">
        <v>887</v>
      </c>
      <c r="D96" s="163">
        <v>1372</v>
      </c>
      <c r="E96" s="163">
        <v>629</v>
      </c>
      <c r="F96" s="163">
        <v>754</v>
      </c>
      <c r="G96" s="163">
        <v>864</v>
      </c>
      <c r="H96" s="164">
        <f t="shared" si="14"/>
        <v>0.14588859416445632</v>
      </c>
      <c r="I96" s="164">
        <f t="shared" si="15"/>
        <v>1.565251418509098E-3</v>
      </c>
    </row>
    <row r="97" spans="2:9" x14ac:dyDescent="0.25">
      <c r="B97" s="162" t="s">
        <v>100</v>
      </c>
      <c r="C97" s="163">
        <v>509</v>
      </c>
      <c r="D97" s="163">
        <v>1338</v>
      </c>
      <c r="E97" s="163">
        <v>2883</v>
      </c>
      <c r="F97" s="163">
        <v>1926</v>
      </c>
      <c r="G97" s="163">
        <v>2010</v>
      </c>
      <c r="H97" s="164">
        <f t="shared" si="14"/>
        <v>4.3613707165109039E-2</v>
      </c>
      <c r="I97" s="164">
        <f t="shared" si="15"/>
        <v>3.6413835083371378E-3</v>
      </c>
    </row>
    <row r="98" spans="2:9" x14ac:dyDescent="0.25">
      <c r="B98" s="158" t="s">
        <v>107</v>
      </c>
      <c r="C98" s="159">
        <v>955</v>
      </c>
      <c r="D98" s="159">
        <v>2237</v>
      </c>
      <c r="E98" s="159">
        <v>2451</v>
      </c>
      <c r="F98" s="159">
        <v>2778</v>
      </c>
      <c r="G98" s="159">
        <v>2772</v>
      </c>
      <c r="H98" s="160">
        <f t="shared" si="14"/>
        <v>-2.1598272138229069E-3</v>
      </c>
      <c r="I98" s="160">
        <f t="shared" si="15"/>
        <v>5.0218483010500232E-3</v>
      </c>
    </row>
    <row r="99" spans="2:9" x14ac:dyDescent="0.25">
      <c r="B99" s="162" t="s">
        <v>110</v>
      </c>
      <c r="C99" s="163">
        <v>35</v>
      </c>
      <c r="D99" s="163">
        <v>331</v>
      </c>
      <c r="E99" s="163">
        <v>388</v>
      </c>
      <c r="F99" s="163">
        <v>483</v>
      </c>
      <c r="G99" s="163">
        <v>364</v>
      </c>
      <c r="H99" s="164">
        <f t="shared" si="14"/>
        <v>-0.24637681159420288</v>
      </c>
      <c r="I99" s="164">
        <f t="shared" si="15"/>
        <v>6.5943462539040708E-4</v>
      </c>
    </row>
    <row r="100" spans="2:9" x14ac:dyDescent="0.25">
      <c r="B100" s="162" t="s">
        <v>113</v>
      </c>
      <c r="C100" s="163">
        <v>186</v>
      </c>
      <c r="D100" s="163">
        <v>491</v>
      </c>
      <c r="E100" s="163">
        <v>526</v>
      </c>
      <c r="F100" s="163">
        <v>663</v>
      </c>
      <c r="G100" s="163">
        <v>595</v>
      </c>
      <c r="H100" s="164">
        <f t="shared" si="14"/>
        <v>-0.10256410256410253</v>
      </c>
      <c r="I100" s="164">
        <f t="shared" si="15"/>
        <v>1.0779219838112422E-3</v>
      </c>
    </row>
    <row r="101" spans="2:9" x14ac:dyDescent="0.25">
      <c r="B101" s="162" t="s">
        <v>116</v>
      </c>
      <c r="C101" s="163">
        <v>459</v>
      </c>
      <c r="D101" s="163">
        <v>416</v>
      </c>
      <c r="E101" s="163">
        <v>477</v>
      </c>
      <c r="F101" s="163">
        <v>503</v>
      </c>
      <c r="G101" s="163">
        <v>515</v>
      </c>
      <c r="H101" s="164">
        <f t="shared" si="14"/>
        <v>2.3856858846918572E-2</v>
      </c>
      <c r="I101" s="164">
        <f t="shared" si="15"/>
        <v>9.3299129691225171E-4</v>
      </c>
    </row>
    <row r="102" spans="2:9" x14ac:dyDescent="0.25">
      <c r="B102" s="162" t="s">
        <v>123</v>
      </c>
      <c r="C102" s="163">
        <v>22</v>
      </c>
      <c r="D102" s="163">
        <v>164</v>
      </c>
      <c r="E102" s="163">
        <v>167</v>
      </c>
      <c r="F102" s="163">
        <v>168</v>
      </c>
      <c r="G102" s="163">
        <v>116</v>
      </c>
      <c r="H102" s="164">
        <f t="shared" si="14"/>
        <v>-0.30952380952380953</v>
      </c>
      <c r="I102" s="164">
        <f t="shared" si="15"/>
        <v>2.1014949600353631E-4</v>
      </c>
    </row>
    <row r="103" spans="2:9" x14ac:dyDescent="0.25">
      <c r="B103" s="162" t="s">
        <v>119</v>
      </c>
      <c r="C103" s="163">
        <v>13</v>
      </c>
      <c r="D103" s="163">
        <v>87</v>
      </c>
      <c r="E103" s="163">
        <v>74</v>
      </c>
      <c r="F103" s="163">
        <v>99</v>
      </c>
      <c r="G103" s="163">
        <v>118</v>
      </c>
      <c r="H103" s="164">
        <f t="shared" si="14"/>
        <v>0.19191919191919182</v>
      </c>
      <c r="I103" s="164">
        <f t="shared" si="15"/>
        <v>2.1377276317601106E-4</v>
      </c>
    </row>
    <row r="104" spans="2:9" x14ac:dyDescent="0.25">
      <c r="B104" s="162" t="s">
        <v>128</v>
      </c>
      <c r="C104" s="163">
        <v>1</v>
      </c>
      <c r="D104" s="163">
        <v>44</v>
      </c>
      <c r="E104" s="163">
        <v>14</v>
      </c>
      <c r="F104" s="163">
        <v>15</v>
      </c>
      <c r="G104" s="163">
        <v>10</v>
      </c>
      <c r="H104" s="164">
        <f t="shared" si="14"/>
        <v>-0.33333333333333337</v>
      </c>
      <c r="I104" s="164">
        <f t="shared" si="15"/>
        <v>1.8116335862373819E-5</v>
      </c>
    </row>
    <row r="105" spans="2:9" x14ac:dyDescent="0.25">
      <c r="B105" s="162" t="s">
        <v>131</v>
      </c>
      <c r="C105" s="163">
        <v>8</v>
      </c>
      <c r="D105" s="163">
        <v>22</v>
      </c>
      <c r="E105" s="163">
        <v>39</v>
      </c>
      <c r="F105" s="163">
        <v>40</v>
      </c>
      <c r="G105" s="163">
        <v>31</v>
      </c>
      <c r="H105" s="164">
        <f t="shared" si="14"/>
        <v>-0.22499999999999998</v>
      </c>
      <c r="I105" s="164">
        <f t="shared" si="15"/>
        <v>5.6160641173358843E-5</v>
      </c>
    </row>
    <row r="106" spans="2:9" x14ac:dyDescent="0.25">
      <c r="B106" s="167" t="s">
        <v>145</v>
      </c>
      <c r="C106" s="168">
        <f>C98-SUM(C99:C105)</f>
        <v>231</v>
      </c>
      <c r="D106" s="168">
        <f>D98-SUM(D99:D105)</f>
        <v>682</v>
      </c>
      <c r="E106" s="168">
        <f>E98-SUM(E99:E105)</f>
        <v>766</v>
      </c>
      <c r="F106" s="168">
        <f>F98-SUM(F99:F105)</f>
        <v>807</v>
      </c>
      <c r="G106" s="168">
        <f>G98-SUM(G99:G105)</f>
        <v>1023</v>
      </c>
      <c r="H106" s="169">
        <f t="shared" si="14"/>
        <v>0.26765799256505574</v>
      </c>
      <c r="I106" s="169">
        <f t="shared" si="15"/>
        <v>1.8533011587208417E-3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3560</v>
      </c>
      <c r="D108" s="175">
        <v>23161</v>
      </c>
      <c r="E108" s="175">
        <v>24082</v>
      </c>
      <c r="F108" s="175">
        <v>24297</v>
      </c>
      <c r="G108" s="175">
        <v>23652</v>
      </c>
      <c r="H108" s="176">
        <f t="shared" ref="H108:H120" si="16">IFERROR(G108/F108-1,"-")</f>
        <v>-2.6546487220644566E-2</v>
      </c>
      <c r="I108" s="176">
        <f t="shared" ref="I108:I120" si="17">G108/G$10</f>
        <v>4.2848757581686561E-2</v>
      </c>
    </row>
    <row r="109" spans="2:9" x14ac:dyDescent="0.25">
      <c r="B109" s="158" t="s">
        <v>97</v>
      </c>
      <c r="C109" s="159">
        <v>2035</v>
      </c>
      <c r="D109" s="159">
        <v>3164</v>
      </c>
      <c r="E109" s="159">
        <v>3939</v>
      </c>
      <c r="F109" s="159">
        <v>3658</v>
      </c>
      <c r="G109" s="159">
        <v>3444</v>
      </c>
      <c r="H109" s="160">
        <f t="shared" si="16"/>
        <v>-5.8501913613996703E-2</v>
      </c>
      <c r="I109" s="160">
        <f t="shared" si="17"/>
        <v>6.2392660710015434E-3</v>
      </c>
    </row>
    <row r="110" spans="2:9" x14ac:dyDescent="0.25">
      <c r="B110" s="162" t="s">
        <v>103</v>
      </c>
      <c r="C110" s="163">
        <v>2035</v>
      </c>
      <c r="D110" s="163">
        <v>1512</v>
      </c>
      <c r="E110" s="163">
        <v>1578</v>
      </c>
      <c r="F110" s="163">
        <v>925</v>
      </c>
      <c r="G110" s="163">
        <v>1164</v>
      </c>
      <c r="H110" s="164">
        <f t="shared" si="16"/>
        <v>0.2583783783783784</v>
      </c>
      <c r="I110" s="164">
        <f t="shared" si="17"/>
        <v>2.1087414943803126E-3</v>
      </c>
    </row>
    <row r="111" spans="2:9" x14ac:dyDescent="0.25">
      <c r="B111" s="162" t="s">
        <v>100</v>
      </c>
      <c r="C111" s="163">
        <v>0</v>
      </c>
      <c r="D111" s="163">
        <v>1652</v>
      </c>
      <c r="E111" s="163">
        <v>2361</v>
      </c>
      <c r="F111" s="163">
        <v>2733</v>
      </c>
      <c r="G111" s="163">
        <v>2280</v>
      </c>
      <c r="H111" s="164">
        <f t="shared" si="16"/>
        <v>-0.16575192096597147</v>
      </c>
      <c r="I111" s="164">
        <f t="shared" si="17"/>
        <v>4.1305245766212308E-3</v>
      </c>
    </row>
    <row r="112" spans="2:9" x14ac:dyDescent="0.25">
      <c r="B112" s="158" t="s">
        <v>107</v>
      </c>
      <c r="C112" s="159">
        <v>1525</v>
      </c>
      <c r="D112" s="159">
        <v>19997</v>
      </c>
      <c r="E112" s="159">
        <v>20143</v>
      </c>
      <c r="F112" s="159">
        <v>20639</v>
      </c>
      <c r="G112" s="159">
        <v>20208</v>
      </c>
      <c r="H112" s="160">
        <f t="shared" si="16"/>
        <v>-2.0882794709045971E-2</v>
      </c>
      <c r="I112" s="160">
        <f t="shared" si="17"/>
        <v>3.6609491510685016E-2</v>
      </c>
    </row>
    <row r="113" spans="2:9" x14ac:dyDescent="0.25">
      <c r="B113" s="162" t="s">
        <v>110</v>
      </c>
      <c r="C113" s="163">
        <v>232</v>
      </c>
      <c r="D113" s="163">
        <v>9733</v>
      </c>
      <c r="E113" s="163">
        <v>12192</v>
      </c>
      <c r="F113" s="163">
        <v>11686</v>
      </c>
      <c r="G113" s="163">
        <v>10964</v>
      </c>
      <c r="H113" s="164">
        <f t="shared" si="16"/>
        <v>-6.1783330480917331E-2</v>
      </c>
      <c r="I113" s="164">
        <f t="shared" si="17"/>
        <v>1.9862750639506654E-2</v>
      </c>
    </row>
    <row r="114" spans="2:9" x14ac:dyDescent="0.25">
      <c r="B114" s="162" t="s">
        <v>113</v>
      </c>
      <c r="C114" s="163">
        <v>420</v>
      </c>
      <c r="D114" s="163">
        <v>1652</v>
      </c>
      <c r="E114" s="163">
        <v>1092</v>
      </c>
      <c r="F114" s="163">
        <v>1205</v>
      </c>
      <c r="G114" s="163">
        <v>1356</v>
      </c>
      <c r="H114" s="164">
        <f t="shared" si="16"/>
        <v>0.12531120331950207</v>
      </c>
      <c r="I114" s="164">
        <f t="shared" si="17"/>
        <v>2.4565751429378902E-3</v>
      </c>
    </row>
    <row r="115" spans="2:9" x14ac:dyDescent="0.25">
      <c r="B115" s="162" t="s">
        <v>116</v>
      </c>
      <c r="C115" s="163">
        <v>482</v>
      </c>
      <c r="D115" s="163">
        <v>1572</v>
      </c>
      <c r="E115" s="163">
        <v>1866</v>
      </c>
      <c r="F115" s="163">
        <v>1098</v>
      </c>
      <c r="G115" s="163">
        <v>1469</v>
      </c>
      <c r="H115" s="164">
        <f t="shared" si="16"/>
        <v>0.33788706739526408</v>
      </c>
      <c r="I115" s="164">
        <f t="shared" si="17"/>
        <v>2.661289738182714E-3</v>
      </c>
    </row>
    <row r="116" spans="2:9" x14ac:dyDescent="0.25">
      <c r="B116" s="162" t="s">
        <v>123</v>
      </c>
      <c r="C116" s="163">
        <v>22</v>
      </c>
      <c r="D116" s="163">
        <v>978</v>
      </c>
      <c r="E116" s="163">
        <v>909</v>
      </c>
      <c r="F116" s="163">
        <v>657</v>
      </c>
      <c r="G116" s="163">
        <v>819</v>
      </c>
      <c r="H116" s="164">
        <f t="shared" si="16"/>
        <v>0.24657534246575352</v>
      </c>
      <c r="I116" s="164">
        <f t="shared" si="17"/>
        <v>1.4837279071284158E-3</v>
      </c>
    </row>
    <row r="117" spans="2:9" x14ac:dyDescent="0.25">
      <c r="B117" s="162" t="s">
        <v>119</v>
      </c>
      <c r="C117" s="163">
        <v>51</v>
      </c>
      <c r="D117" s="163">
        <v>883</v>
      </c>
      <c r="E117" s="163">
        <v>567</v>
      </c>
      <c r="F117" s="163">
        <v>612</v>
      </c>
      <c r="G117" s="163">
        <v>765</v>
      </c>
      <c r="H117" s="164">
        <f t="shared" si="16"/>
        <v>0.25</v>
      </c>
      <c r="I117" s="164">
        <f t="shared" si="17"/>
        <v>1.3858996934715971E-3</v>
      </c>
    </row>
    <row r="118" spans="2:9" x14ac:dyDescent="0.25">
      <c r="B118" s="162" t="s">
        <v>128</v>
      </c>
      <c r="C118" s="163">
        <v>0</v>
      </c>
      <c r="D118" s="163">
        <v>158</v>
      </c>
      <c r="E118" s="163">
        <v>242</v>
      </c>
      <c r="F118" s="163">
        <v>379</v>
      </c>
      <c r="G118" s="163">
        <v>271</v>
      </c>
      <c r="H118" s="164">
        <f t="shared" si="16"/>
        <v>-0.28496042216358841</v>
      </c>
      <c r="I118" s="164">
        <f t="shared" si="17"/>
        <v>4.9095270187033053E-4</v>
      </c>
    </row>
    <row r="119" spans="2:9" x14ac:dyDescent="0.25">
      <c r="B119" s="162" t="s">
        <v>131</v>
      </c>
      <c r="C119" s="163">
        <v>0</v>
      </c>
      <c r="D119" s="163">
        <v>269</v>
      </c>
      <c r="E119" s="163">
        <v>113</v>
      </c>
      <c r="F119" s="163">
        <v>464</v>
      </c>
      <c r="G119" s="163">
        <v>216</v>
      </c>
      <c r="H119" s="164">
        <f t="shared" si="16"/>
        <v>-0.53448275862068972</v>
      </c>
      <c r="I119" s="164">
        <f t="shared" si="17"/>
        <v>3.9131285462727449E-4</v>
      </c>
    </row>
    <row r="120" spans="2:9" x14ac:dyDescent="0.25">
      <c r="B120" s="167" t="s">
        <v>145</v>
      </c>
      <c r="C120" s="168">
        <f>C112-SUM(C113:C119)</f>
        <v>318</v>
      </c>
      <c r="D120" s="168">
        <f>D112-SUM(D113:D119)</f>
        <v>4752</v>
      </c>
      <c r="E120" s="168">
        <f>E112-SUM(E113:E119)</f>
        <v>3162</v>
      </c>
      <c r="F120" s="168">
        <f>F112-SUM(F113:F119)</f>
        <v>4538</v>
      </c>
      <c r="G120" s="168">
        <f>G112-SUM(G113:G119)</f>
        <v>4348</v>
      </c>
      <c r="H120" s="169">
        <f t="shared" si="16"/>
        <v>-4.1868664609960304E-2</v>
      </c>
      <c r="I120" s="169">
        <f t="shared" si="17"/>
        <v>7.876982832960136E-3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10490</v>
      </c>
      <c r="D122" s="175">
        <v>20880</v>
      </c>
      <c r="E122" s="175">
        <v>26239</v>
      </c>
      <c r="F122" s="175">
        <v>24065</v>
      </c>
      <c r="G122" s="175">
        <v>28327</v>
      </c>
      <c r="H122" s="176">
        <f t="shared" ref="H122:H134" si="18">IFERROR(G122/F122-1,"-")</f>
        <v>0.1771036775399959</v>
      </c>
      <c r="I122" s="176">
        <f t="shared" ref="I122:I134" si="19">G122/G$10</f>
        <v>5.1318144597346321E-2</v>
      </c>
    </row>
    <row r="123" spans="2:9" x14ac:dyDescent="0.25">
      <c r="B123" s="158" t="s">
        <v>97</v>
      </c>
      <c r="C123" s="159">
        <v>6257</v>
      </c>
      <c r="D123" s="159">
        <v>11861</v>
      </c>
      <c r="E123" s="159">
        <v>15819</v>
      </c>
      <c r="F123" s="159">
        <v>13139</v>
      </c>
      <c r="G123" s="159">
        <v>16589</v>
      </c>
      <c r="H123" s="160">
        <f t="shared" si="18"/>
        <v>0.26257706065910646</v>
      </c>
      <c r="I123" s="160">
        <f t="shared" si="19"/>
        <v>3.005318956209193E-2</v>
      </c>
    </row>
    <row r="124" spans="2:9" x14ac:dyDescent="0.25">
      <c r="B124" s="162" t="s">
        <v>103</v>
      </c>
      <c r="C124" s="163">
        <v>3506</v>
      </c>
      <c r="D124" s="163">
        <v>5365</v>
      </c>
      <c r="E124" s="163">
        <v>6752</v>
      </c>
      <c r="F124" s="163">
        <v>6033</v>
      </c>
      <c r="G124" s="163">
        <v>8409</v>
      </c>
      <c r="H124" s="164">
        <f t="shared" si="18"/>
        <v>0.39383391347588259</v>
      </c>
      <c r="I124" s="164">
        <f t="shared" si="19"/>
        <v>1.5234026826670145E-2</v>
      </c>
    </row>
    <row r="125" spans="2:9" x14ac:dyDescent="0.25">
      <c r="B125" s="162" t="s">
        <v>100</v>
      </c>
      <c r="C125" s="163">
        <v>2751</v>
      </c>
      <c r="D125" s="163">
        <v>6496</v>
      </c>
      <c r="E125" s="163">
        <v>9067</v>
      </c>
      <c r="F125" s="163">
        <v>7106</v>
      </c>
      <c r="G125" s="163">
        <v>8180</v>
      </c>
      <c r="H125" s="164">
        <f t="shared" si="18"/>
        <v>0.15113988179003668</v>
      </c>
      <c r="I125" s="164">
        <f t="shared" si="19"/>
        <v>1.4819162735421785E-2</v>
      </c>
    </row>
    <row r="126" spans="2:9" x14ac:dyDescent="0.25">
      <c r="B126" s="158" t="s">
        <v>107</v>
      </c>
      <c r="C126" s="159">
        <v>4233</v>
      </c>
      <c r="D126" s="159">
        <v>9019</v>
      </c>
      <c r="E126" s="159">
        <v>10420</v>
      </c>
      <c r="F126" s="159">
        <v>10926</v>
      </c>
      <c r="G126" s="159">
        <v>11738</v>
      </c>
      <c r="H126" s="160">
        <f t="shared" si="18"/>
        <v>7.4318140215998474E-2</v>
      </c>
      <c r="I126" s="160">
        <f t="shared" si="19"/>
        <v>2.1264955035254388E-2</v>
      </c>
    </row>
    <row r="127" spans="2:9" x14ac:dyDescent="0.25">
      <c r="B127" s="162" t="s">
        <v>110</v>
      </c>
      <c r="C127" s="163">
        <v>146</v>
      </c>
      <c r="D127" s="163">
        <v>903</v>
      </c>
      <c r="E127" s="163">
        <v>1235</v>
      </c>
      <c r="F127" s="163">
        <v>1203</v>
      </c>
      <c r="G127" s="163">
        <v>1089</v>
      </c>
      <c r="H127" s="164">
        <f t="shared" si="18"/>
        <v>-9.4763092269326665E-2</v>
      </c>
      <c r="I127" s="164">
        <f t="shared" si="19"/>
        <v>1.972868975412509E-3</v>
      </c>
    </row>
    <row r="128" spans="2:9" x14ac:dyDescent="0.25">
      <c r="B128" s="162" t="s">
        <v>113</v>
      </c>
      <c r="C128" s="163">
        <v>498</v>
      </c>
      <c r="D128" s="163">
        <v>1179</v>
      </c>
      <c r="E128" s="163">
        <v>1891</v>
      </c>
      <c r="F128" s="163">
        <v>1851</v>
      </c>
      <c r="G128" s="163">
        <v>2093</v>
      </c>
      <c r="H128" s="164">
        <f t="shared" si="18"/>
        <v>0.1307401404646138</v>
      </c>
      <c r="I128" s="164">
        <f t="shared" si="19"/>
        <v>3.7917490959948406E-3</v>
      </c>
    </row>
    <row r="129" spans="2:9" x14ac:dyDescent="0.25">
      <c r="B129" s="162" t="s">
        <v>116</v>
      </c>
      <c r="C129" s="163">
        <v>563</v>
      </c>
      <c r="D129" s="163">
        <v>979</v>
      </c>
      <c r="E129" s="163">
        <v>1017</v>
      </c>
      <c r="F129" s="163">
        <v>978</v>
      </c>
      <c r="G129" s="163">
        <v>785</v>
      </c>
      <c r="H129" s="164">
        <f t="shared" si="18"/>
        <v>-0.19734151329243355</v>
      </c>
      <c r="I129" s="164">
        <f t="shared" si="19"/>
        <v>1.4221323651963449E-3</v>
      </c>
    </row>
    <row r="130" spans="2:9" x14ac:dyDescent="0.25">
      <c r="B130" s="162" t="s">
        <v>123</v>
      </c>
      <c r="C130" s="163">
        <v>48</v>
      </c>
      <c r="D130" s="163">
        <v>224</v>
      </c>
      <c r="E130" s="163">
        <v>263</v>
      </c>
      <c r="F130" s="163">
        <v>225</v>
      </c>
      <c r="G130" s="163">
        <v>270</v>
      </c>
      <c r="H130" s="164">
        <f t="shared" si="18"/>
        <v>0.19999999999999996</v>
      </c>
      <c r="I130" s="164">
        <f t="shared" si="19"/>
        <v>4.8914106828409313E-4</v>
      </c>
    </row>
    <row r="131" spans="2:9" x14ac:dyDescent="0.25">
      <c r="B131" s="162" t="s">
        <v>119</v>
      </c>
      <c r="C131" s="163">
        <v>34</v>
      </c>
      <c r="D131" s="163">
        <v>213</v>
      </c>
      <c r="E131" s="163">
        <v>214</v>
      </c>
      <c r="F131" s="163">
        <v>194</v>
      </c>
      <c r="G131" s="163">
        <v>187</v>
      </c>
      <c r="H131" s="164">
        <f t="shared" si="18"/>
        <v>-3.6082474226804107E-2</v>
      </c>
      <c r="I131" s="164">
        <f t="shared" si="19"/>
        <v>3.3877548062639045E-4</v>
      </c>
    </row>
    <row r="132" spans="2:9" x14ac:dyDescent="0.25">
      <c r="B132" s="162" t="s">
        <v>128</v>
      </c>
      <c r="C132" s="163">
        <v>4</v>
      </c>
      <c r="D132" s="163">
        <v>133</v>
      </c>
      <c r="E132" s="163">
        <v>270</v>
      </c>
      <c r="F132" s="163">
        <v>208</v>
      </c>
      <c r="G132" s="163">
        <v>151</v>
      </c>
      <c r="H132" s="164">
        <f t="shared" si="18"/>
        <v>-0.27403846153846156</v>
      </c>
      <c r="I132" s="164">
        <f t="shared" si="19"/>
        <v>2.7355667152184469E-4</v>
      </c>
    </row>
    <row r="133" spans="2:9" x14ac:dyDescent="0.25">
      <c r="B133" s="162" t="s">
        <v>131</v>
      </c>
      <c r="C133" s="163">
        <v>24</v>
      </c>
      <c r="D133" s="163">
        <v>208</v>
      </c>
      <c r="E133" s="163">
        <v>336</v>
      </c>
      <c r="F133" s="163">
        <v>341</v>
      </c>
      <c r="G133" s="163">
        <v>328</v>
      </c>
      <c r="H133" s="164">
        <f t="shared" si="18"/>
        <v>-3.8123167155425186E-2</v>
      </c>
      <c r="I133" s="164">
        <f t="shared" si="19"/>
        <v>5.9421581628586132E-4</v>
      </c>
    </row>
    <row r="134" spans="2:9" x14ac:dyDescent="0.25">
      <c r="B134" s="167" t="s">
        <v>145</v>
      </c>
      <c r="C134" s="168">
        <f>C126-SUM(C127:C133)</f>
        <v>2916</v>
      </c>
      <c r="D134" s="168">
        <f>D126-SUM(D127:D133)</f>
        <v>5180</v>
      </c>
      <c r="E134" s="168">
        <f>E126-SUM(E127:E133)</f>
        <v>5194</v>
      </c>
      <c r="F134" s="168">
        <f>F126-SUM(F127:F133)</f>
        <v>5926</v>
      </c>
      <c r="G134" s="168">
        <f>G126-SUM(G127:G133)</f>
        <v>6835</v>
      </c>
      <c r="H134" s="169">
        <f t="shared" si="18"/>
        <v>0.15339183260209244</v>
      </c>
      <c r="I134" s="169">
        <f t="shared" si="19"/>
        <v>1.2382515561932506E-2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5926</v>
      </c>
      <c r="D136" s="175">
        <v>26538</v>
      </c>
      <c r="E136" s="175">
        <v>26479</v>
      </c>
      <c r="F136" s="175">
        <v>32023</v>
      </c>
      <c r="G136" s="175">
        <v>28645</v>
      </c>
      <c r="H136" s="176">
        <f t="shared" ref="H136:H148" si="20">IFERROR(G136/F136-1,"-")</f>
        <v>-0.10548668144770945</v>
      </c>
      <c r="I136" s="176">
        <f t="shared" ref="I136:I148" si="21">G136/G$10</f>
        <v>5.1894244077769804E-2</v>
      </c>
    </row>
    <row r="137" spans="2:9" x14ac:dyDescent="0.25">
      <c r="B137" s="158" t="s">
        <v>97</v>
      </c>
      <c r="C137" s="159">
        <v>3150</v>
      </c>
      <c r="D137" s="159">
        <v>1626</v>
      </c>
      <c r="E137" s="159">
        <v>1886</v>
      </c>
      <c r="F137" s="159">
        <v>2427</v>
      </c>
      <c r="G137" s="159">
        <v>1026</v>
      </c>
      <c r="H137" s="160">
        <f t="shared" si="20"/>
        <v>-0.57725587144622992</v>
      </c>
      <c r="I137" s="160">
        <f t="shared" si="21"/>
        <v>1.8587360594795538E-3</v>
      </c>
    </row>
    <row r="138" spans="2:9" x14ac:dyDescent="0.25">
      <c r="B138" s="162" t="s">
        <v>103</v>
      </c>
      <c r="C138" s="163">
        <v>2763</v>
      </c>
      <c r="D138" s="163">
        <v>1021</v>
      </c>
      <c r="E138" s="163">
        <v>1069</v>
      </c>
      <c r="F138" s="163">
        <v>1549</v>
      </c>
      <c r="G138" s="163">
        <v>347</v>
      </c>
      <c r="H138" s="164">
        <f t="shared" si="20"/>
        <v>-0.77598450613298908</v>
      </c>
      <c r="I138" s="164">
        <f t="shared" si="21"/>
        <v>6.2863685442437155E-4</v>
      </c>
    </row>
    <row r="139" spans="2:9" x14ac:dyDescent="0.25">
      <c r="B139" s="162" t="s">
        <v>100</v>
      </c>
      <c r="C139" s="163">
        <v>387</v>
      </c>
      <c r="D139" s="163">
        <v>605</v>
      </c>
      <c r="E139" s="163">
        <v>817</v>
      </c>
      <c r="F139" s="163">
        <v>878</v>
      </c>
      <c r="G139" s="163">
        <v>679</v>
      </c>
      <c r="H139" s="164">
        <f t="shared" si="20"/>
        <v>-0.22665148063781326</v>
      </c>
      <c r="I139" s="164">
        <f t="shared" si="21"/>
        <v>1.2300992050551824E-3</v>
      </c>
    </row>
    <row r="140" spans="2:9" x14ac:dyDescent="0.25">
      <c r="B140" s="158" t="s">
        <v>107</v>
      </c>
      <c r="C140" s="159">
        <v>2776</v>
      </c>
      <c r="D140" s="159">
        <v>24912</v>
      </c>
      <c r="E140" s="159">
        <v>24593</v>
      </c>
      <c r="F140" s="159">
        <v>29596</v>
      </c>
      <c r="G140" s="159">
        <v>27619</v>
      </c>
      <c r="H140" s="160">
        <f t="shared" si="20"/>
        <v>-6.6799567509122859E-2</v>
      </c>
      <c r="I140" s="160">
        <f t="shared" si="21"/>
        <v>5.0035508018290251E-2</v>
      </c>
    </row>
    <row r="141" spans="2:9" x14ac:dyDescent="0.25">
      <c r="B141" s="162" t="s">
        <v>110</v>
      </c>
      <c r="C141" s="163">
        <v>78</v>
      </c>
      <c r="D141" s="163">
        <v>10368</v>
      </c>
      <c r="E141" s="163">
        <v>8741</v>
      </c>
      <c r="F141" s="163">
        <v>10716</v>
      </c>
      <c r="G141" s="163">
        <v>11158</v>
      </c>
      <c r="H141" s="164">
        <f t="shared" si="20"/>
        <v>4.1246733855916373E-2</v>
      </c>
      <c r="I141" s="164">
        <f t="shared" si="21"/>
        <v>2.0214207555236709E-2</v>
      </c>
    </row>
    <row r="142" spans="2:9" x14ac:dyDescent="0.25">
      <c r="B142" s="162" t="s">
        <v>113</v>
      </c>
      <c r="C142" s="163">
        <v>366</v>
      </c>
      <c r="D142" s="163">
        <v>1898</v>
      </c>
      <c r="E142" s="163">
        <v>2666</v>
      </c>
      <c r="F142" s="163">
        <v>4103</v>
      </c>
      <c r="G142" s="163">
        <v>2856</v>
      </c>
      <c r="H142" s="164">
        <f t="shared" si="20"/>
        <v>-0.30392395807945405</v>
      </c>
      <c r="I142" s="164">
        <f t="shared" si="21"/>
        <v>5.1740255222939629E-3</v>
      </c>
    </row>
    <row r="143" spans="2:9" x14ac:dyDescent="0.25">
      <c r="B143" s="162" t="s">
        <v>116</v>
      </c>
      <c r="C143" s="163">
        <v>965</v>
      </c>
      <c r="D143" s="163">
        <v>2569</v>
      </c>
      <c r="E143" s="163">
        <v>2191</v>
      </c>
      <c r="F143" s="163">
        <v>3200</v>
      </c>
      <c r="G143" s="163">
        <v>2307</v>
      </c>
      <c r="H143" s="164">
        <f t="shared" si="20"/>
        <v>-0.27906249999999999</v>
      </c>
      <c r="I143" s="164">
        <f t="shared" si="21"/>
        <v>4.1794386834496404E-3</v>
      </c>
    </row>
    <row r="144" spans="2:9" x14ac:dyDescent="0.25">
      <c r="B144" s="162" t="s">
        <v>123</v>
      </c>
      <c r="C144" s="163">
        <v>18</v>
      </c>
      <c r="D144" s="163">
        <v>763</v>
      </c>
      <c r="E144" s="163">
        <v>913</v>
      </c>
      <c r="F144" s="163">
        <v>658</v>
      </c>
      <c r="G144" s="163">
        <v>697</v>
      </c>
      <c r="H144" s="164">
        <f t="shared" si="20"/>
        <v>5.9270516717325306E-2</v>
      </c>
      <c r="I144" s="164">
        <f t="shared" si="21"/>
        <v>1.2627086096074552E-3</v>
      </c>
    </row>
    <row r="145" spans="2:9" x14ac:dyDescent="0.25">
      <c r="B145" s="162" t="s">
        <v>119</v>
      </c>
      <c r="C145" s="163">
        <v>23</v>
      </c>
      <c r="D145" s="163">
        <v>523</v>
      </c>
      <c r="E145" s="163">
        <v>444</v>
      </c>
      <c r="F145" s="163">
        <v>722</v>
      </c>
      <c r="G145" s="163">
        <v>480</v>
      </c>
      <c r="H145" s="164">
        <f t="shared" si="20"/>
        <v>-0.33518005540166207</v>
      </c>
      <c r="I145" s="164">
        <f t="shared" si="21"/>
        <v>8.6958412139394336E-4</v>
      </c>
    </row>
    <row r="146" spans="2:9" x14ac:dyDescent="0.25">
      <c r="B146" s="162" t="s">
        <v>128</v>
      </c>
      <c r="C146" s="163">
        <v>3</v>
      </c>
      <c r="D146" s="163">
        <v>607</v>
      </c>
      <c r="E146" s="163">
        <v>617</v>
      </c>
      <c r="F146" s="163">
        <v>672</v>
      </c>
      <c r="G146" s="163">
        <v>795</v>
      </c>
      <c r="H146" s="164">
        <f t="shared" si="20"/>
        <v>0.18303571428571419</v>
      </c>
      <c r="I146" s="164">
        <f t="shared" si="21"/>
        <v>1.4402487010587188E-3</v>
      </c>
    </row>
    <row r="147" spans="2:9" x14ac:dyDescent="0.25">
      <c r="B147" s="162" t="s">
        <v>131</v>
      </c>
      <c r="C147" s="163">
        <v>15</v>
      </c>
      <c r="D147" s="163">
        <v>342</v>
      </c>
      <c r="E147" s="163">
        <v>358</v>
      </c>
      <c r="F147" s="163">
        <v>570</v>
      </c>
      <c r="G147" s="163">
        <v>367</v>
      </c>
      <c r="H147" s="164">
        <f t="shared" si="20"/>
        <v>-0.35614035087719298</v>
      </c>
      <c r="I147" s="164">
        <f t="shared" si="21"/>
        <v>6.6486952614911918E-4</v>
      </c>
    </row>
    <row r="148" spans="2:9" x14ac:dyDescent="0.25">
      <c r="B148" s="167" t="s">
        <v>145</v>
      </c>
      <c r="C148" s="168">
        <f>C140-SUM(C141:C147)</f>
        <v>1308</v>
      </c>
      <c r="D148" s="168">
        <f>D140-SUM(D141:D147)</f>
        <v>7842</v>
      </c>
      <c r="E148" s="168">
        <f>E140-SUM(E141:E147)</f>
        <v>8663</v>
      </c>
      <c r="F148" s="168">
        <f>F140-SUM(F141:F147)</f>
        <v>8955</v>
      </c>
      <c r="G148" s="168">
        <f>G140-SUM(G141:G147)</f>
        <v>8959</v>
      </c>
      <c r="H148" s="169">
        <f t="shared" si="20"/>
        <v>4.4667783361251878E-4</v>
      </c>
      <c r="I148" s="169">
        <f t="shared" si="21"/>
        <v>1.6230425299100706E-2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3391</v>
      </c>
      <c r="D150" s="175">
        <v>11394</v>
      </c>
      <c r="E150" s="175">
        <v>12620</v>
      </c>
      <c r="F150" s="175">
        <v>13394</v>
      </c>
      <c r="G150" s="175">
        <v>12832</v>
      </c>
      <c r="H150" s="176">
        <f t="shared" ref="H150:H162" si="22">IFERROR(G150/F150-1,"-")</f>
        <v>-4.1959086157981162E-2</v>
      </c>
      <c r="I150" s="176">
        <f t="shared" ref="I150:I162" si="23">G150/G$10</f>
        <v>2.3246882178598084E-2</v>
      </c>
    </row>
    <row r="151" spans="2:9" x14ac:dyDescent="0.25">
      <c r="B151" s="158" t="s">
        <v>97</v>
      </c>
      <c r="C151" s="159">
        <v>2154</v>
      </c>
      <c r="D151" s="159">
        <v>5288</v>
      </c>
      <c r="E151" s="159">
        <v>5119</v>
      </c>
      <c r="F151" s="159">
        <v>4762</v>
      </c>
      <c r="G151" s="159">
        <v>4370</v>
      </c>
      <c r="H151" s="160">
        <f t="shared" si="22"/>
        <v>-8.2318353632927388E-2</v>
      </c>
      <c r="I151" s="160">
        <f t="shared" si="23"/>
        <v>7.91683877185736E-3</v>
      </c>
    </row>
    <row r="152" spans="2:9" x14ac:dyDescent="0.25">
      <c r="B152" s="162" t="s">
        <v>103</v>
      </c>
      <c r="C152" s="163">
        <v>1967</v>
      </c>
      <c r="D152" s="163">
        <v>3564</v>
      </c>
      <c r="E152" s="163">
        <v>3253</v>
      </c>
      <c r="F152" s="163">
        <v>3373</v>
      </c>
      <c r="G152" s="163">
        <v>2974</v>
      </c>
      <c r="H152" s="164">
        <f t="shared" si="22"/>
        <v>-0.11829232137562995</v>
      </c>
      <c r="I152" s="164">
        <f t="shared" si="23"/>
        <v>5.3877982854699741E-3</v>
      </c>
    </row>
    <row r="153" spans="2:9" x14ac:dyDescent="0.25">
      <c r="B153" s="162" t="s">
        <v>100</v>
      </c>
      <c r="C153" s="163">
        <v>187</v>
      </c>
      <c r="D153" s="163">
        <v>1724</v>
      </c>
      <c r="E153" s="163">
        <v>1866</v>
      </c>
      <c r="F153" s="163">
        <v>1389</v>
      </c>
      <c r="G153" s="163">
        <v>1396</v>
      </c>
      <c r="H153" s="164">
        <f t="shared" si="22"/>
        <v>5.0395968322534124E-3</v>
      </c>
      <c r="I153" s="164">
        <f t="shared" si="23"/>
        <v>2.5290404863873854E-3</v>
      </c>
    </row>
    <row r="154" spans="2:9" x14ac:dyDescent="0.25">
      <c r="B154" s="158" t="s">
        <v>107</v>
      </c>
      <c r="C154" s="159">
        <v>1237</v>
      </c>
      <c r="D154" s="159">
        <v>6106</v>
      </c>
      <c r="E154" s="159">
        <v>7501</v>
      </c>
      <c r="F154" s="159">
        <v>8632</v>
      </c>
      <c r="G154" s="159">
        <v>8462</v>
      </c>
      <c r="H154" s="160">
        <f t="shared" si="22"/>
        <v>-1.9694161260426335E-2</v>
      </c>
      <c r="I154" s="160">
        <f t="shared" si="23"/>
        <v>1.5330043406740726E-2</v>
      </c>
    </row>
    <row r="155" spans="2:9" x14ac:dyDescent="0.25">
      <c r="B155" s="162" t="s">
        <v>110</v>
      </c>
      <c r="C155" s="163">
        <v>33</v>
      </c>
      <c r="D155" s="163">
        <v>2263</v>
      </c>
      <c r="E155" s="163">
        <v>2617</v>
      </c>
      <c r="F155" s="163">
        <v>2614</v>
      </c>
      <c r="G155" s="163">
        <v>2192</v>
      </c>
      <c r="H155" s="164">
        <f t="shared" si="22"/>
        <v>-0.16143840856924252</v>
      </c>
      <c r="I155" s="164">
        <f t="shared" si="23"/>
        <v>3.971100821032341E-3</v>
      </c>
    </row>
    <row r="156" spans="2:9" x14ac:dyDescent="0.25">
      <c r="B156" s="162" t="s">
        <v>113</v>
      </c>
      <c r="C156" s="163">
        <v>323</v>
      </c>
      <c r="D156" s="163">
        <v>1600</v>
      </c>
      <c r="E156" s="163">
        <v>1706</v>
      </c>
      <c r="F156" s="163">
        <v>2004</v>
      </c>
      <c r="G156" s="163">
        <v>1864</v>
      </c>
      <c r="H156" s="164">
        <f t="shared" si="22"/>
        <v>-6.9860279441117723E-2</v>
      </c>
      <c r="I156" s="164">
        <f t="shared" si="23"/>
        <v>3.3768850047464802E-3</v>
      </c>
    </row>
    <row r="157" spans="2:9" x14ac:dyDescent="0.25">
      <c r="B157" s="162" t="s">
        <v>116</v>
      </c>
      <c r="C157" s="163">
        <v>396</v>
      </c>
      <c r="D157" s="163">
        <v>658</v>
      </c>
      <c r="E157" s="163">
        <v>904</v>
      </c>
      <c r="F157" s="163">
        <v>1168</v>
      </c>
      <c r="G157" s="163">
        <v>1744</v>
      </c>
      <c r="H157" s="164">
        <f t="shared" si="22"/>
        <v>0.49315068493150682</v>
      </c>
      <c r="I157" s="164">
        <f t="shared" si="23"/>
        <v>3.1594889743979944E-3</v>
      </c>
    </row>
    <row r="158" spans="2:9" x14ac:dyDescent="0.25">
      <c r="B158" s="162" t="s">
        <v>123</v>
      </c>
      <c r="C158" s="163">
        <v>29</v>
      </c>
      <c r="D158" s="163">
        <v>145</v>
      </c>
      <c r="E158" s="163">
        <v>241</v>
      </c>
      <c r="F158" s="163">
        <v>266</v>
      </c>
      <c r="G158" s="163">
        <v>338</v>
      </c>
      <c r="H158" s="164">
        <f t="shared" si="22"/>
        <v>0.27067669172932329</v>
      </c>
      <c r="I158" s="164">
        <f t="shared" si="23"/>
        <v>6.1233215214823514E-4</v>
      </c>
    </row>
    <row r="159" spans="2:9" x14ac:dyDescent="0.25">
      <c r="B159" s="162" t="s">
        <v>119</v>
      </c>
      <c r="C159" s="163">
        <v>43</v>
      </c>
      <c r="D159" s="163">
        <v>228</v>
      </c>
      <c r="E159" s="163">
        <v>328</v>
      </c>
      <c r="F159" s="163">
        <v>347</v>
      </c>
      <c r="G159" s="163">
        <v>204</v>
      </c>
      <c r="H159" s="164">
        <f t="shared" si="22"/>
        <v>-0.41210374639769454</v>
      </c>
      <c r="I159" s="164">
        <f t="shared" si="23"/>
        <v>3.6957325159242592E-4</v>
      </c>
    </row>
    <row r="160" spans="2:9" x14ac:dyDescent="0.25">
      <c r="B160" s="162" t="s">
        <v>128</v>
      </c>
      <c r="C160" s="163">
        <v>6</v>
      </c>
      <c r="D160" s="163">
        <v>56</v>
      </c>
      <c r="E160" s="163">
        <v>132</v>
      </c>
      <c r="F160" s="163">
        <v>76</v>
      </c>
      <c r="G160" s="163">
        <v>84</v>
      </c>
      <c r="H160" s="164">
        <f t="shared" si="22"/>
        <v>0.10526315789473695</v>
      </c>
      <c r="I160" s="164">
        <f t="shared" si="23"/>
        <v>1.5217722124394008E-4</v>
      </c>
    </row>
    <row r="161" spans="2:9" x14ac:dyDescent="0.25">
      <c r="B161" s="162" t="s">
        <v>131</v>
      </c>
      <c r="C161" s="163">
        <v>8</v>
      </c>
      <c r="D161" s="163">
        <v>150</v>
      </c>
      <c r="E161" s="163">
        <v>178</v>
      </c>
      <c r="F161" s="163">
        <v>189</v>
      </c>
      <c r="G161" s="163">
        <v>126</v>
      </c>
      <c r="H161" s="164">
        <f t="shared" si="22"/>
        <v>-0.33333333333333337</v>
      </c>
      <c r="I161" s="164">
        <f t="shared" si="23"/>
        <v>2.2826583186591012E-4</v>
      </c>
    </row>
    <row r="162" spans="2:9" x14ac:dyDescent="0.25">
      <c r="B162" s="167" t="s">
        <v>145</v>
      </c>
      <c r="C162" s="168">
        <f>C154-SUM(C155:C161)</f>
        <v>399</v>
      </c>
      <c r="D162" s="168">
        <f>D154-SUM(D155:D161)</f>
        <v>1006</v>
      </c>
      <c r="E162" s="168">
        <f>E154-SUM(E155:E161)</f>
        <v>1395</v>
      </c>
      <c r="F162" s="168">
        <f>F154-SUM(F155:F161)</f>
        <v>1968</v>
      </c>
      <c r="G162" s="168">
        <f>G154-SUM(G155:G161)</f>
        <v>1910</v>
      </c>
      <c r="H162" s="169">
        <f t="shared" si="22"/>
        <v>-2.9471544715447107E-2</v>
      </c>
      <c r="I162" s="169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34F4-598C-45C9-BBAC-E9A0B6B6A0AE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O4" s="271" t="s">
        <v>269</v>
      </c>
      <c r="P4" s="271"/>
      <c r="Q4" s="271"/>
      <c r="R4" s="271"/>
      <c r="S4" s="271"/>
      <c r="T4" s="271"/>
      <c r="U4" s="271"/>
      <c r="V4" s="271"/>
      <c r="W4" s="271"/>
      <c r="X4" s="271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44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1418392</v>
      </c>
      <c r="D9" s="175">
        <v>1198031</v>
      </c>
      <c r="E9" s="175">
        <v>202722</v>
      </c>
      <c r="F9" s="175">
        <v>1218488</v>
      </c>
      <c r="G9" s="175">
        <v>1511252</v>
      </c>
      <c r="H9" s="175">
        <v>1617046</v>
      </c>
      <c r="I9" s="175">
        <v>1586834</v>
      </c>
      <c r="J9" s="176">
        <f>IFERROR(I9/H9-1,"-")</f>
        <v>-1.8683451181970123E-2</v>
      </c>
      <c r="K9" s="175">
        <f t="shared" ref="K9:K21" si="0">I9-H9</f>
        <v>-30212</v>
      </c>
      <c r="L9" s="176">
        <f t="shared" ref="L9:L21" si="1">I9/I$9</f>
        <v>1</v>
      </c>
      <c r="O9" s="155" t="s">
        <v>68</v>
      </c>
      <c r="P9" s="175">
        <v>439711</v>
      </c>
      <c r="Q9" s="175">
        <v>69940</v>
      </c>
      <c r="R9" s="175">
        <v>453371</v>
      </c>
      <c r="S9" s="175">
        <v>540430</v>
      </c>
      <c r="T9" s="175">
        <v>585078</v>
      </c>
      <c r="U9" s="175">
        <v>551213</v>
      </c>
      <c r="V9" s="176">
        <f>IFERROR(U9/T9-1,"-")</f>
        <v>-5.7881171399368991E-2</v>
      </c>
      <c r="W9" s="175">
        <f>U9-T9</f>
        <v>-33865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186525</v>
      </c>
      <c r="D10" s="159">
        <v>163202</v>
      </c>
      <c r="E10" s="159">
        <v>88465</v>
      </c>
      <c r="F10" s="159">
        <v>178730</v>
      </c>
      <c r="G10" s="159">
        <v>208927</v>
      </c>
      <c r="H10" s="159">
        <v>204587</v>
      </c>
      <c r="I10" s="159">
        <v>196663</v>
      </c>
      <c r="J10" s="177">
        <f>IFERROR(I10/H10-1,"-")</f>
        <v>-3.8731688719224611E-2</v>
      </c>
      <c r="K10" s="158">
        <f t="shared" si="0"/>
        <v>-7924</v>
      </c>
      <c r="L10" s="160">
        <f t="shared" si="1"/>
        <v>0.1239341985362048</v>
      </c>
      <c r="O10" s="158" t="s">
        <v>97</v>
      </c>
      <c r="P10" s="159">
        <v>24401</v>
      </c>
      <c r="Q10" s="159">
        <v>29626</v>
      </c>
      <c r="R10" s="159">
        <v>31298</v>
      </c>
      <c r="S10" s="159">
        <v>27916</v>
      </c>
      <c r="T10" s="159">
        <v>29950</v>
      </c>
      <c r="U10" s="159">
        <v>22570</v>
      </c>
      <c r="V10" s="177">
        <f>IFERROR(U10/T10-1,"-")</f>
        <v>-0.24641068447412351</v>
      </c>
      <c r="W10" s="158">
        <f t="shared" ref="W10:W20" si="3">U10-T10</f>
        <v>-7380</v>
      </c>
      <c r="X10" s="160">
        <f t="shared" si="2"/>
        <v>4.0946058964501923E-2</v>
      </c>
    </row>
    <row r="11" spans="1:24" x14ac:dyDescent="0.25">
      <c r="A11" s="161" t="s">
        <v>103</v>
      </c>
      <c r="B11" s="162" t="s">
        <v>103</v>
      </c>
      <c r="C11" s="163">
        <v>62838</v>
      </c>
      <c r="D11" s="163">
        <v>56449</v>
      </c>
      <c r="E11" s="163">
        <v>63592</v>
      </c>
      <c r="F11" s="163">
        <v>71040</v>
      </c>
      <c r="G11" s="163">
        <v>74968</v>
      </c>
      <c r="H11" s="163">
        <v>72920</v>
      </c>
      <c r="I11" s="163">
        <v>64168</v>
      </c>
      <c r="J11" s="178">
        <f>IFERROR(I11/H11-1,"-")</f>
        <v>-0.12002194185408666</v>
      </c>
      <c r="K11" s="162">
        <f t="shared" si="0"/>
        <v>-8752</v>
      </c>
      <c r="L11" s="164">
        <f t="shared" si="1"/>
        <v>4.0437752153029242E-2</v>
      </c>
      <c r="O11" s="162" t="s">
        <v>103</v>
      </c>
      <c r="P11" s="163">
        <v>10723</v>
      </c>
      <c r="Q11" s="163">
        <v>20843</v>
      </c>
      <c r="R11" s="163">
        <v>13203</v>
      </c>
      <c r="S11" s="163">
        <v>10889</v>
      </c>
      <c r="T11" s="163">
        <v>10155</v>
      </c>
      <c r="U11" s="163">
        <v>7585</v>
      </c>
      <c r="V11" s="178">
        <f>IFERROR(U11/T11-1,"-")</f>
        <v>-0.25307730182176269</v>
      </c>
      <c r="W11" s="162">
        <f t="shared" si="3"/>
        <v>-2570</v>
      </c>
      <c r="X11" s="164">
        <f t="shared" si="2"/>
        <v>1.376056079954573E-2</v>
      </c>
    </row>
    <row r="12" spans="1:24" x14ac:dyDescent="0.25">
      <c r="A12" s="161" t="s">
        <v>100</v>
      </c>
      <c r="B12" s="162" t="s">
        <v>100</v>
      </c>
      <c r="C12" s="163">
        <v>123687</v>
      </c>
      <c r="D12" s="163">
        <v>106753</v>
      </c>
      <c r="E12" s="163">
        <v>24873</v>
      </c>
      <c r="F12" s="163">
        <v>107690</v>
      </c>
      <c r="G12" s="163">
        <v>133959</v>
      </c>
      <c r="H12" s="163">
        <v>131667</v>
      </c>
      <c r="I12" s="163">
        <v>132495</v>
      </c>
      <c r="J12" s="178">
        <f>IFERROR(I12/H12-1,"-")</f>
        <v>6.2885916744515047E-3</v>
      </c>
      <c r="K12" s="162">
        <f t="shared" si="0"/>
        <v>828</v>
      </c>
      <c r="L12" s="164">
        <f t="shared" si="1"/>
        <v>8.3496446383175563E-2</v>
      </c>
      <c r="O12" s="162" t="s">
        <v>100</v>
      </c>
      <c r="P12" s="163">
        <v>13678</v>
      </c>
      <c r="Q12" s="163">
        <v>8783</v>
      </c>
      <c r="R12" s="163">
        <v>18095</v>
      </c>
      <c r="S12" s="163">
        <v>17027</v>
      </c>
      <c r="T12" s="163">
        <v>19795</v>
      </c>
      <c r="U12" s="163">
        <v>14985</v>
      </c>
      <c r="V12" s="178">
        <f>IFERROR(U12/T12-1,"-")</f>
        <v>-0.2429906542056075</v>
      </c>
      <c r="W12" s="162">
        <f t="shared" si="3"/>
        <v>-4810</v>
      </c>
      <c r="X12" s="164">
        <f t="shared" si="2"/>
        <v>2.7185498164956197E-2</v>
      </c>
    </row>
    <row r="13" spans="1:24" x14ac:dyDescent="0.25">
      <c r="A13" s="1"/>
      <c r="B13" s="158" t="s">
        <v>107</v>
      </c>
      <c r="C13" s="159">
        <v>1231867</v>
      </c>
      <c r="D13" s="159">
        <v>1034829</v>
      </c>
      <c r="E13" s="159">
        <v>114257</v>
      </c>
      <c r="F13" s="159">
        <v>1039758</v>
      </c>
      <c r="G13" s="159">
        <v>1302325</v>
      </c>
      <c r="H13" s="159">
        <v>1412459</v>
      </c>
      <c r="I13" s="159">
        <v>1390171</v>
      </c>
      <c r="J13" s="177">
        <f>IFERROR(I13/H13-1,"-")</f>
        <v>-1.5779573070793584E-2</v>
      </c>
      <c r="K13" s="158">
        <f t="shared" si="0"/>
        <v>-22288</v>
      </c>
      <c r="L13" s="160">
        <f t="shared" si="1"/>
        <v>0.8760658014637952</v>
      </c>
      <c r="O13" s="158" t="s">
        <v>107</v>
      </c>
      <c r="P13" s="159">
        <v>415310</v>
      </c>
      <c r="Q13" s="159">
        <v>40314</v>
      </c>
      <c r="R13" s="159">
        <v>422073</v>
      </c>
      <c r="S13" s="159">
        <v>512514</v>
      </c>
      <c r="T13" s="159">
        <v>555128</v>
      </c>
      <c r="U13" s="159">
        <v>528643</v>
      </c>
      <c r="V13" s="177">
        <f>IFERROR(U13/T13-1,"-")</f>
        <v>-4.7709717398509932E-2</v>
      </c>
      <c r="W13" s="158">
        <f t="shared" si="3"/>
        <v>-26485</v>
      </c>
      <c r="X13" s="160">
        <f t="shared" si="2"/>
        <v>0.95905394103549813</v>
      </c>
    </row>
    <row r="14" spans="1:24" s="56" customFormat="1" x14ac:dyDescent="0.25">
      <c r="B14" s="162" t="s">
        <v>110</v>
      </c>
      <c r="C14" s="163">
        <v>495817</v>
      </c>
      <c r="D14" s="163">
        <v>424155</v>
      </c>
      <c r="E14" s="163">
        <v>7940</v>
      </c>
      <c r="F14" s="163">
        <v>397630</v>
      </c>
      <c r="G14" s="163">
        <v>529626</v>
      </c>
      <c r="H14" s="163">
        <v>567899</v>
      </c>
      <c r="I14" s="163">
        <v>573062</v>
      </c>
      <c r="J14" s="178">
        <f t="shared" ref="J14:J21" si="4">IFERROR(I14/H14-1,"-")</f>
        <v>9.0914053379209658E-3</v>
      </c>
      <c r="K14" s="162">
        <f t="shared" si="0"/>
        <v>5163</v>
      </c>
      <c r="L14" s="164">
        <f t="shared" si="1"/>
        <v>0.36113544327888109</v>
      </c>
      <c r="O14" s="162" t="s">
        <v>110</v>
      </c>
      <c r="P14" s="163">
        <v>190725</v>
      </c>
      <c r="Q14" s="163">
        <v>2629</v>
      </c>
      <c r="R14" s="163">
        <v>185437</v>
      </c>
      <c r="S14" s="163">
        <v>240350</v>
      </c>
      <c r="T14" s="163">
        <v>256995</v>
      </c>
      <c r="U14" s="163">
        <v>254576</v>
      </c>
      <c r="V14" s="178">
        <f t="shared" ref="V14:V21" si="5">IFERROR(U14/T14-1,"-")</f>
        <v>-9.4126344870523182E-3</v>
      </c>
      <c r="W14" s="162">
        <f t="shared" si="3"/>
        <v>-2419</v>
      </c>
      <c r="X14" s="164">
        <f t="shared" si="2"/>
        <v>0.46184687226172094</v>
      </c>
    </row>
    <row r="15" spans="1:24" s="56" customFormat="1" x14ac:dyDescent="0.25">
      <c r="B15" s="162" t="s">
        <v>113</v>
      </c>
      <c r="C15" s="163">
        <v>175293</v>
      </c>
      <c r="D15" s="163">
        <v>134689</v>
      </c>
      <c r="E15" s="163">
        <v>18228</v>
      </c>
      <c r="F15" s="163">
        <v>118018</v>
      </c>
      <c r="G15" s="163">
        <v>150820</v>
      </c>
      <c r="H15" s="163">
        <v>169942</v>
      </c>
      <c r="I15" s="163">
        <v>159770</v>
      </c>
      <c r="J15" s="178">
        <f t="shared" si="4"/>
        <v>-5.985571547939883E-2</v>
      </c>
      <c r="K15" s="162">
        <f t="shared" si="0"/>
        <v>-10172</v>
      </c>
      <c r="L15" s="164">
        <f t="shared" si="1"/>
        <v>0.10068475971651729</v>
      </c>
      <c r="O15" s="162" t="s">
        <v>113</v>
      </c>
      <c r="P15" s="163">
        <v>50910</v>
      </c>
      <c r="Q15" s="163">
        <v>6726</v>
      </c>
      <c r="R15" s="163">
        <v>45786</v>
      </c>
      <c r="S15" s="163">
        <v>55501</v>
      </c>
      <c r="T15" s="163">
        <v>60299</v>
      </c>
      <c r="U15" s="163">
        <v>54508</v>
      </c>
      <c r="V15" s="178">
        <f t="shared" si="5"/>
        <v>-9.6038076916698412E-2</v>
      </c>
      <c r="W15" s="162">
        <f t="shared" si="3"/>
        <v>-5791</v>
      </c>
      <c r="X15" s="164">
        <f t="shared" si="2"/>
        <v>9.8887362961323486E-2</v>
      </c>
    </row>
    <row r="16" spans="1:24" x14ac:dyDescent="0.25">
      <c r="A16" s="1"/>
      <c r="B16" s="162" t="s">
        <v>116</v>
      </c>
      <c r="C16" s="163">
        <v>51017</v>
      </c>
      <c r="D16" s="163">
        <v>44764</v>
      </c>
      <c r="E16" s="163">
        <v>23804</v>
      </c>
      <c r="F16" s="163">
        <v>54900</v>
      </c>
      <c r="G16" s="163">
        <v>69052</v>
      </c>
      <c r="H16" s="163">
        <v>75069</v>
      </c>
      <c r="I16" s="163">
        <v>67341</v>
      </c>
      <c r="J16" s="178">
        <f t="shared" si="4"/>
        <v>-0.10294529033289379</v>
      </c>
      <c r="K16" s="162">
        <f t="shared" si="0"/>
        <v>-7728</v>
      </c>
      <c r="L16" s="164">
        <f t="shared" si="1"/>
        <v>4.2437331189021661E-2</v>
      </c>
      <c r="O16" s="162" t="s">
        <v>116</v>
      </c>
      <c r="P16" s="163">
        <v>16130</v>
      </c>
      <c r="Q16" s="163">
        <v>9108</v>
      </c>
      <c r="R16" s="163">
        <v>17904</v>
      </c>
      <c r="S16" s="163">
        <v>20407</v>
      </c>
      <c r="T16" s="163">
        <v>23375</v>
      </c>
      <c r="U16" s="163">
        <v>16880</v>
      </c>
      <c r="V16" s="178">
        <f t="shared" si="5"/>
        <v>-0.27786096256684489</v>
      </c>
      <c r="W16" s="162">
        <f t="shared" si="3"/>
        <v>-6495</v>
      </c>
      <c r="X16" s="164">
        <f t="shared" si="2"/>
        <v>3.0623370638936311E-2</v>
      </c>
    </row>
    <row r="17" spans="1:24" x14ac:dyDescent="0.25">
      <c r="A17" s="1"/>
      <c r="B17" s="162" t="s">
        <v>123</v>
      </c>
      <c r="C17" s="163">
        <v>40272</v>
      </c>
      <c r="D17" s="163">
        <v>34076</v>
      </c>
      <c r="E17" s="163">
        <v>1842</v>
      </c>
      <c r="F17" s="163">
        <v>52851</v>
      </c>
      <c r="G17" s="163">
        <v>46763</v>
      </c>
      <c r="H17" s="163">
        <v>50004</v>
      </c>
      <c r="I17" s="163">
        <v>50241</v>
      </c>
      <c r="J17" s="178">
        <f t="shared" si="4"/>
        <v>4.7396208303336351E-3</v>
      </c>
      <c r="K17" s="162">
        <f t="shared" si="0"/>
        <v>237</v>
      </c>
      <c r="L17" s="164">
        <f t="shared" si="1"/>
        <v>3.1661156743553513E-2</v>
      </c>
      <c r="O17" s="162" t="s">
        <v>123</v>
      </c>
      <c r="P17" s="163">
        <v>15632</v>
      </c>
      <c r="Q17" s="163">
        <v>602</v>
      </c>
      <c r="R17" s="163">
        <v>23853</v>
      </c>
      <c r="S17" s="163">
        <v>19532</v>
      </c>
      <c r="T17" s="163">
        <v>19844</v>
      </c>
      <c r="U17" s="163">
        <v>19572</v>
      </c>
      <c r="V17" s="178">
        <f t="shared" si="5"/>
        <v>-1.3706913928643427E-2</v>
      </c>
      <c r="W17" s="162">
        <f t="shared" si="3"/>
        <v>-272</v>
      </c>
      <c r="X17" s="164">
        <f t="shared" si="2"/>
        <v>3.5507145150785631E-2</v>
      </c>
    </row>
    <row r="18" spans="1:24" x14ac:dyDescent="0.25">
      <c r="A18" s="1"/>
      <c r="B18" s="162" t="s">
        <v>119</v>
      </c>
      <c r="C18" s="163">
        <v>43048</v>
      </c>
      <c r="D18" s="163">
        <v>38356</v>
      </c>
      <c r="E18" s="163">
        <v>3708</v>
      </c>
      <c r="F18" s="163">
        <v>50089</v>
      </c>
      <c r="G18" s="163">
        <v>46373</v>
      </c>
      <c r="H18" s="163">
        <v>51109</v>
      </c>
      <c r="I18" s="163">
        <v>47709</v>
      </c>
      <c r="J18" s="178">
        <f t="shared" si="4"/>
        <v>-6.6524486880979894E-2</v>
      </c>
      <c r="K18" s="162">
        <f t="shared" si="0"/>
        <v>-3400</v>
      </c>
      <c r="L18" s="164">
        <f t="shared" si="1"/>
        <v>3.0065526702856126E-2</v>
      </c>
      <c r="O18" s="162" t="s">
        <v>119</v>
      </c>
      <c r="P18" s="163">
        <v>20897</v>
      </c>
      <c r="Q18" s="163">
        <v>1795</v>
      </c>
      <c r="R18" s="163">
        <v>29820</v>
      </c>
      <c r="S18" s="163">
        <v>25092</v>
      </c>
      <c r="T18" s="163">
        <v>26291</v>
      </c>
      <c r="U18" s="163">
        <v>25874</v>
      </c>
      <c r="V18" s="178">
        <f t="shared" si="5"/>
        <v>-1.5860941006428098E-2</v>
      </c>
      <c r="W18" s="162">
        <f t="shared" si="3"/>
        <v>-417</v>
      </c>
      <c r="X18" s="164">
        <f t="shared" si="2"/>
        <v>4.6940112080085195E-2</v>
      </c>
    </row>
    <row r="19" spans="1:24" x14ac:dyDescent="0.25">
      <c r="A19" s="1"/>
      <c r="B19" s="162" t="s">
        <v>128</v>
      </c>
      <c r="C19" s="163">
        <v>44304</v>
      </c>
      <c r="D19" s="163">
        <v>35444</v>
      </c>
      <c r="E19" s="163">
        <v>407</v>
      </c>
      <c r="F19" s="163">
        <v>31178</v>
      </c>
      <c r="G19" s="163">
        <v>42287</v>
      </c>
      <c r="H19" s="163">
        <v>39423</v>
      </c>
      <c r="I19" s="163">
        <v>35461</v>
      </c>
      <c r="J19" s="178">
        <f t="shared" si="4"/>
        <v>-0.10049970829211374</v>
      </c>
      <c r="K19" s="162">
        <f t="shared" si="0"/>
        <v>-3962</v>
      </c>
      <c r="L19" s="164">
        <f t="shared" si="1"/>
        <v>2.2347012983084558E-2</v>
      </c>
      <c r="O19" s="162" t="s">
        <v>128</v>
      </c>
      <c r="P19" s="163">
        <v>14159</v>
      </c>
      <c r="Q19" s="163">
        <v>88</v>
      </c>
      <c r="R19" s="163">
        <v>11318</v>
      </c>
      <c r="S19" s="163">
        <v>14544</v>
      </c>
      <c r="T19" s="163">
        <v>13609</v>
      </c>
      <c r="U19" s="163">
        <v>11536</v>
      </c>
      <c r="V19" s="178">
        <f t="shared" si="5"/>
        <v>-0.15232566683812188</v>
      </c>
      <c r="W19" s="162">
        <f t="shared" si="3"/>
        <v>-2073</v>
      </c>
      <c r="X19" s="164">
        <f t="shared" si="2"/>
        <v>2.0928388844239885E-2</v>
      </c>
    </row>
    <row r="20" spans="1:24" x14ac:dyDescent="0.25">
      <c r="A20" s="161" t="s">
        <v>144</v>
      </c>
      <c r="B20" s="162" t="s">
        <v>131</v>
      </c>
      <c r="C20" s="163">
        <v>60980</v>
      </c>
      <c r="D20" s="163">
        <v>51500</v>
      </c>
      <c r="E20" s="163">
        <v>2569</v>
      </c>
      <c r="F20" s="163">
        <v>25512</v>
      </c>
      <c r="G20" s="163">
        <v>38602</v>
      </c>
      <c r="H20" s="163">
        <v>44708</v>
      </c>
      <c r="I20" s="163">
        <v>34684</v>
      </c>
      <c r="J20" s="178">
        <f t="shared" si="4"/>
        <v>-0.22421043213742509</v>
      </c>
      <c r="K20" s="162">
        <f t="shared" si="0"/>
        <v>-10024</v>
      </c>
      <c r="L20" s="164">
        <f t="shared" si="1"/>
        <v>2.1857358740737846E-2</v>
      </c>
      <c r="O20" s="162" t="s">
        <v>131</v>
      </c>
      <c r="P20" s="163">
        <v>16043</v>
      </c>
      <c r="Q20" s="163">
        <v>266</v>
      </c>
      <c r="R20" s="163">
        <v>7378</v>
      </c>
      <c r="S20" s="163">
        <v>13514</v>
      </c>
      <c r="T20" s="163">
        <v>14635</v>
      </c>
      <c r="U20" s="163">
        <v>11128</v>
      </c>
      <c r="V20" s="178">
        <f t="shared" si="5"/>
        <v>-0.23963102152374449</v>
      </c>
      <c r="W20" s="162">
        <f t="shared" si="3"/>
        <v>-3507</v>
      </c>
      <c r="X20" s="164">
        <f t="shared" si="2"/>
        <v>2.0188203108417253E-2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321136</v>
      </c>
      <c r="D21" s="168">
        <f t="shared" ref="D21:I21" si="7">D13-SUM(D14:D20)</f>
        <v>271845</v>
      </c>
      <c r="E21" s="168">
        <f t="shared" si="7"/>
        <v>55759</v>
      </c>
      <c r="F21" s="168">
        <f t="shared" si="7"/>
        <v>309580</v>
      </c>
      <c r="G21" s="168">
        <f t="shared" si="7"/>
        <v>378802</v>
      </c>
      <c r="H21" s="168">
        <f t="shared" si="7"/>
        <v>414305</v>
      </c>
      <c r="I21" s="168">
        <f t="shared" si="7"/>
        <v>421903</v>
      </c>
      <c r="J21" s="179">
        <f t="shared" si="4"/>
        <v>1.8339146281121321E-2</v>
      </c>
      <c r="K21" s="167">
        <f t="shared" si="0"/>
        <v>7598</v>
      </c>
      <c r="L21" s="169">
        <f t="shared" si="1"/>
        <v>0.26587721210914311</v>
      </c>
      <c r="O21" s="167" t="s">
        <v>145</v>
      </c>
      <c r="P21" s="168">
        <f t="shared" ref="P21:U21" si="8">P13-SUM(P14:P20)</f>
        <v>90814</v>
      </c>
      <c r="Q21" s="168">
        <f t="shared" si="8"/>
        <v>19100</v>
      </c>
      <c r="R21" s="168">
        <f t="shared" si="8"/>
        <v>100577</v>
      </c>
      <c r="S21" s="168">
        <f t="shared" si="8"/>
        <v>123574</v>
      </c>
      <c r="T21" s="168">
        <f t="shared" si="8"/>
        <v>140080</v>
      </c>
      <c r="U21" s="168">
        <f t="shared" si="8"/>
        <v>134569</v>
      </c>
      <c r="V21" s="179">
        <f t="shared" si="5"/>
        <v>-3.9341804683038273E-2</v>
      </c>
      <c r="W21" s="167">
        <f>U21-T21</f>
        <v>-5511</v>
      </c>
      <c r="X21" s="169">
        <f t="shared" si="2"/>
        <v>0.24413248598998935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511330</v>
      </c>
      <c r="D23" s="175">
        <v>439711</v>
      </c>
      <c r="E23" s="175">
        <v>69940</v>
      </c>
      <c r="F23" s="175">
        <v>453371</v>
      </c>
      <c r="G23" s="175">
        <v>540430</v>
      </c>
      <c r="H23" s="175">
        <v>585078</v>
      </c>
      <c r="I23" s="175">
        <v>551213</v>
      </c>
      <c r="J23" s="176">
        <f>IFERROR(I23/H23-1,"-")</f>
        <v>-5.7881171399368991E-2</v>
      </c>
      <c r="K23" s="175">
        <f>I23-H23</f>
        <v>-33865</v>
      </c>
      <c r="L23" s="176">
        <f t="shared" ref="L23:L35" si="9">I23/I$9</f>
        <v>0.3473665172286452</v>
      </c>
    </row>
    <row r="24" spans="1:24" x14ac:dyDescent="0.25">
      <c r="A24" s="1" t="s">
        <v>96</v>
      </c>
      <c r="B24" s="158" t="s">
        <v>97</v>
      </c>
      <c r="C24" s="159">
        <v>29647</v>
      </c>
      <c r="D24" s="159">
        <v>24401</v>
      </c>
      <c r="E24" s="159">
        <v>29626</v>
      </c>
      <c r="F24" s="159">
        <v>31298</v>
      </c>
      <c r="G24" s="159">
        <v>27916</v>
      </c>
      <c r="H24" s="159">
        <v>29950</v>
      </c>
      <c r="I24" s="159">
        <v>22570</v>
      </c>
      <c r="J24" s="177">
        <f>IFERROR(I24/H24-1,"-")</f>
        <v>-0.24641068447412351</v>
      </c>
      <c r="K24" s="158">
        <f t="shared" ref="K24:K34" si="10">I24-H24</f>
        <v>-7380</v>
      </c>
      <c r="L24" s="160">
        <f t="shared" si="9"/>
        <v>1.4223289896737781E-2</v>
      </c>
    </row>
    <row r="25" spans="1:24" x14ac:dyDescent="0.25">
      <c r="A25" s="161" t="s">
        <v>103</v>
      </c>
      <c r="B25" s="162" t="s">
        <v>103</v>
      </c>
      <c r="C25" s="163">
        <v>12542</v>
      </c>
      <c r="D25" s="163">
        <v>10723</v>
      </c>
      <c r="E25" s="163">
        <v>20843</v>
      </c>
      <c r="F25" s="163">
        <v>13203</v>
      </c>
      <c r="G25" s="163">
        <v>10889</v>
      </c>
      <c r="H25" s="163">
        <v>10155</v>
      </c>
      <c r="I25" s="163">
        <v>7585</v>
      </c>
      <c r="J25" s="178">
        <f>IFERROR(I25/H25-1,"-")</f>
        <v>-0.25307730182176269</v>
      </c>
      <c r="K25" s="162">
        <f t="shared" si="10"/>
        <v>-2570</v>
      </c>
      <c r="L25" s="164">
        <f t="shared" si="9"/>
        <v>4.7799580800512217E-3</v>
      </c>
    </row>
    <row r="26" spans="1:24" x14ac:dyDescent="0.25">
      <c r="A26" s="161" t="s">
        <v>100</v>
      </c>
      <c r="B26" s="162" t="s">
        <v>100</v>
      </c>
      <c r="C26" s="163">
        <v>17105</v>
      </c>
      <c r="D26" s="163">
        <v>13678</v>
      </c>
      <c r="E26" s="163">
        <v>8783</v>
      </c>
      <c r="F26" s="163">
        <v>18095</v>
      </c>
      <c r="G26" s="163">
        <v>17027</v>
      </c>
      <c r="H26" s="163">
        <v>19795</v>
      </c>
      <c r="I26" s="163">
        <v>14985</v>
      </c>
      <c r="J26" s="178">
        <f>IFERROR(I26/H26-1,"-")</f>
        <v>-0.2429906542056075</v>
      </c>
      <c r="K26" s="162">
        <f t="shared" si="10"/>
        <v>-4810</v>
      </c>
      <c r="L26" s="164">
        <f t="shared" si="9"/>
        <v>9.4433318166865596E-3</v>
      </c>
    </row>
    <row r="27" spans="1:24" x14ac:dyDescent="0.25">
      <c r="A27" s="1"/>
      <c r="B27" s="158" t="s">
        <v>107</v>
      </c>
      <c r="C27" s="159">
        <v>481683</v>
      </c>
      <c r="D27" s="159">
        <v>415310</v>
      </c>
      <c r="E27" s="159">
        <v>40314</v>
      </c>
      <c r="F27" s="159">
        <v>422073</v>
      </c>
      <c r="G27" s="159">
        <v>512514</v>
      </c>
      <c r="H27" s="159">
        <v>555128</v>
      </c>
      <c r="I27" s="159">
        <v>528643</v>
      </c>
      <c r="J27" s="177">
        <f>IFERROR(I27/H27-1,"-")</f>
        <v>-4.7709717398509932E-2</v>
      </c>
      <c r="K27" s="158">
        <f t="shared" si="10"/>
        <v>-26485</v>
      </c>
      <c r="L27" s="160">
        <f t="shared" si="9"/>
        <v>0.33314322733190743</v>
      </c>
    </row>
    <row r="28" spans="1:24" s="56" customFormat="1" x14ac:dyDescent="0.25">
      <c r="B28" s="162" t="s">
        <v>110</v>
      </c>
      <c r="C28" s="163">
        <v>224202</v>
      </c>
      <c r="D28" s="163">
        <v>190725</v>
      </c>
      <c r="E28" s="163">
        <v>2629</v>
      </c>
      <c r="F28" s="163">
        <v>185437</v>
      </c>
      <c r="G28" s="163">
        <v>240350</v>
      </c>
      <c r="H28" s="163">
        <v>256995</v>
      </c>
      <c r="I28" s="163">
        <v>254576</v>
      </c>
      <c r="J28" s="178">
        <f t="shared" ref="J28:J35" si="11">IFERROR(I28/H28-1,"-")</f>
        <v>-9.4126344870523182E-3</v>
      </c>
      <c r="K28" s="162">
        <f t="shared" si="10"/>
        <v>-2419</v>
      </c>
      <c r="L28" s="164">
        <f t="shared" si="9"/>
        <v>0.16043013951049701</v>
      </c>
    </row>
    <row r="29" spans="1:24" s="56" customFormat="1" x14ac:dyDescent="0.25">
      <c r="B29" s="162" t="s">
        <v>113</v>
      </c>
      <c r="C29" s="163">
        <v>62050</v>
      </c>
      <c r="D29" s="163">
        <v>50910</v>
      </c>
      <c r="E29" s="163">
        <v>6726</v>
      </c>
      <c r="F29" s="163">
        <v>45786</v>
      </c>
      <c r="G29" s="163">
        <v>55501</v>
      </c>
      <c r="H29" s="163">
        <v>60299</v>
      </c>
      <c r="I29" s="163">
        <v>54508</v>
      </c>
      <c r="J29" s="178">
        <f t="shared" si="11"/>
        <v>-9.6038076916698412E-2</v>
      </c>
      <c r="K29" s="162">
        <f t="shared" si="10"/>
        <v>-5791</v>
      </c>
      <c r="L29" s="164">
        <f t="shared" si="9"/>
        <v>3.4350158869799863E-2</v>
      </c>
    </row>
    <row r="30" spans="1:24" x14ac:dyDescent="0.25">
      <c r="A30" s="1"/>
      <c r="B30" s="162" t="s">
        <v>116</v>
      </c>
      <c r="C30" s="163">
        <v>17209</v>
      </c>
      <c r="D30" s="163">
        <v>16130</v>
      </c>
      <c r="E30" s="163">
        <v>9108</v>
      </c>
      <c r="F30" s="163">
        <v>17904</v>
      </c>
      <c r="G30" s="163">
        <v>20407</v>
      </c>
      <c r="H30" s="163">
        <v>23375</v>
      </c>
      <c r="I30" s="163">
        <v>16880</v>
      </c>
      <c r="J30" s="178">
        <f t="shared" si="11"/>
        <v>-0.27786096256684489</v>
      </c>
      <c r="K30" s="162">
        <f t="shared" si="10"/>
        <v>-6495</v>
      </c>
      <c r="L30" s="164">
        <f t="shared" si="9"/>
        <v>1.0637533604649257E-2</v>
      </c>
    </row>
    <row r="31" spans="1:24" x14ac:dyDescent="0.25">
      <c r="A31" s="1"/>
      <c r="B31" s="162" t="s">
        <v>123</v>
      </c>
      <c r="C31" s="163">
        <v>17504</v>
      </c>
      <c r="D31" s="163">
        <v>15632</v>
      </c>
      <c r="E31" s="163">
        <v>602</v>
      </c>
      <c r="F31" s="163">
        <v>23853</v>
      </c>
      <c r="G31" s="163">
        <v>19532</v>
      </c>
      <c r="H31" s="163">
        <v>19844</v>
      </c>
      <c r="I31" s="163">
        <v>19572</v>
      </c>
      <c r="J31" s="178">
        <f t="shared" si="11"/>
        <v>-1.3706913928643427E-2</v>
      </c>
      <c r="K31" s="162">
        <f t="shared" si="10"/>
        <v>-272</v>
      </c>
      <c r="L31" s="164">
        <f t="shared" si="9"/>
        <v>1.2333993347760383E-2</v>
      </c>
    </row>
    <row r="32" spans="1:24" x14ac:dyDescent="0.25">
      <c r="A32" s="1"/>
      <c r="B32" s="162" t="s">
        <v>119</v>
      </c>
      <c r="C32" s="163">
        <v>23826</v>
      </c>
      <c r="D32" s="163">
        <v>20897</v>
      </c>
      <c r="E32" s="163">
        <v>1795</v>
      </c>
      <c r="F32" s="163">
        <v>29820</v>
      </c>
      <c r="G32" s="163">
        <v>25092</v>
      </c>
      <c r="H32" s="163">
        <v>26291</v>
      </c>
      <c r="I32" s="163">
        <v>25874</v>
      </c>
      <c r="J32" s="178">
        <f t="shared" si="11"/>
        <v>-1.5860941006428098E-2</v>
      </c>
      <c r="K32" s="162">
        <f t="shared" si="10"/>
        <v>-417</v>
      </c>
      <c r="L32" s="164">
        <f t="shared" si="9"/>
        <v>1.630542325158145E-2</v>
      </c>
    </row>
    <row r="33" spans="1:12" x14ac:dyDescent="0.25">
      <c r="A33" s="1"/>
      <c r="B33" s="162" t="s">
        <v>128</v>
      </c>
      <c r="C33" s="163">
        <v>17349</v>
      </c>
      <c r="D33" s="163">
        <v>14159</v>
      </c>
      <c r="E33" s="163">
        <v>88</v>
      </c>
      <c r="F33" s="163">
        <v>11318</v>
      </c>
      <c r="G33" s="163">
        <v>14544</v>
      </c>
      <c r="H33" s="163">
        <v>13609</v>
      </c>
      <c r="I33" s="163">
        <v>11536</v>
      </c>
      <c r="J33" s="178">
        <f t="shared" si="11"/>
        <v>-0.15232566683812188</v>
      </c>
      <c r="K33" s="162">
        <f t="shared" si="10"/>
        <v>-2073</v>
      </c>
      <c r="L33" s="164">
        <f t="shared" si="9"/>
        <v>7.2698215440304406E-3</v>
      </c>
    </row>
    <row r="34" spans="1:12" x14ac:dyDescent="0.25">
      <c r="A34" s="161" t="s">
        <v>144</v>
      </c>
      <c r="B34" s="162" t="s">
        <v>131</v>
      </c>
      <c r="C34" s="163">
        <v>18080</v>
      </c>
      <c r="D34" s="163">
        <v>16043</v>
      </c>
      <c r="E34" s="163">
        <v>266</v>
      </c>
      <c r="F34" s="163">
        <v>7378</v>
      </c>
      <c r="G34" s="163">
        <v>13514</v>
      </c>
      <c r="H34" s="163">
        <v>14635</v>
      </c>
      <c r="I34" s="163">
        <v>11128</v>
      </c>
      <c r="J34" s="178">
        <f t="shared" si="11"/>
        <v>-0.23963102152374449</v>
      </c>
      <c r="K34" s="162">
        <f t="shared" si="10"/>
        <v>-3507</v>
      </c>
      <c r="L34" s="164">
        <f t="shared" si="9"/>
        <v>7.0127058028754113E-3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101463</v>
      </c>
      <c r="D35" s="168">
        <f t="shared" ref="D35:I35" si="13">D27-SUM(D28:D34)</f>
        <v>90814</v>
      </c>
      <c r="E35" s="168">
        <f t="shared" si="13"/>
        <v>19100</v>
      </c>
      <c r="F35" s="168">
        <f t="shared" si="13"/>
        <v>100577</v>
      </c>
      <c r="G35" s="168">
        <f t="shared" si="13"/>
        <v>123574</v>
      </c>
      <c r="H35" s="168">
        <f t="shared" si="13"/>
        <v>140080</v>
      </c>
      <c r="I35" s="168">
        <f t="shared" si="13"/>
        <v>134569</v>
      </c>
      <c r="J35" s="179">
        <f t="shared" si="11"/>
        <v>-3.9341804683038273E-2</v>
      </c>
      <c r="K35" s="167">
        <f>I35-H35</f>
        <v>-5511</v>
      </c>
      <c r="L35" s="169">
        <f t="shared" si="9"/>
        <v>8.4803451400713617E-2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397954</v>
      </c>
      <c r="D37" s="175">
        <v>324285</v>
      </c>
      <c r="E37" s="175">
        <v>36614</v>
      </c>
      <c r="F37" s="175">
        <v>323244</v>
      </c>
      <c r="G37" s="175">
        <v>392398</v>
      </c>
      <c r="H37" s="175">
        <v>411104</v>
      </c>
      <c r="I37" s="175">
        <v>423038</v>
      </c>
      <c r="J37" s="176">
        <f>IFERROR(I37/H37-1,"-")</f>
        <v>2.9029150774499968E-2</v>
      </c>
      <c r="K37" s="175">
        <f>I37-H37</f>
        <v>11934</v>
      </c>
      <c r="L37" s="176">
        <f t="shared" ref="L37:L49" si="14">I37/I$9</f>
        <v>0.26659247281064058</v>
      </c>
    </row>
    <row r="38" spans="1:12" x14ac:dyDescent="0.25">
      <c r="A38" s="1" t="s">
        <v>96</v>
      </c>
      <c r="B38" s="158" t="s">
        <v>97</v>
      </c>
      <c r="C38" s="159">
        <v>21470</v>
      </c>
      <c r="D38" s="159">
        <v>17239</v>
      </c>
      <c r="E38" s="159">
        <v>9714</v>
      </c>
      <c r="F38" s="159">
        <v>18351</v>
      </c>
      <c r="G38" s="159">
        <v>18414</v>
      </c>
      <c r="H38" s="159">
        <v>20657</v>
      </c>
      <c r="I38" s="159">
        <v>20059</v>
      </c>
      <c r="J38" s="177">
        <f>IFERROR(I38/H38-1,"-")</f>
        <v>-2.8949024543738155E-2</v>
      </c>
      <c r="K38" s="158">
        <f t="shared" ref="K38:K48" si="15">I38-H38</f>
        <v>-598</v>
      </c>
      <c r="L38" s="160">
        <f t="shared" si="14"/>
        <v>1.2640893754482196E-2</v>
      </c>
    </row>
    <row r="39" spans="1:12" x14ac:dyDescent="0.25">
      <c r="A39" s="161" t="s">
        <v>103</v>
      </c>
      <c r="B39" s="162" t="s">
        <v>103</v>
      </c>
      <c r="C39" s="163">
        <v>5972</v>
      </c>
      <c r="D39" s="163">
        <v>6178</v>
      </c>
      <c r="E39" s="163">
        <v>7620</v>
      </c>
      <c r="F39" s="163">
        <v>7165</v>
      </c>
      <c r="G39" s="163">
        <v>5312</v>
      </c>
      <c r="H39" s="163">
        <v>7991</v>
      </c>
      <c r="I39" s="163">
        <v>6742</v>
      </c>
      <c r="J39" s="178">
        <f>IFERROR(I39/H39-1,"-")</f>
        <v>-0.1563008384432486</v>
      </c>
      <c r="K39" s="162">
        <f t="shared" si="15"/>
        <v>-1249</v>
      </c>
      <c r="L39" s="164">
        <f t="shared" si="14"/>
        <v>4.2487115854588442E-3</v>
      </c>
    </row>
    <row r="40" spans="1:12" x14ac:dyDescent="0.25">
      <c r="A40" s="161" t="s">
        <v>100</v>
      </c>
      <c r="B40" s="162" t="s">
        <v>100</v>
      </c>
      <c r="C40" s="163">
        <v>15498</v>
      </c>
      <c r="D40" s="163">
        <v>11061</v>
      </c>
      <c r="E40" s="163">
        <v>2094</v>
      </c>
      <c r="F40" s="163">
        <v>11186</v>
      </c>
      <c r="G40" s="163">
        <v>13102</v>
      </c>
      <c r="H40" s="163">
        <v>12666</v>
      </c>
      <c r="I40" s="163">
        <v>13317</v>
      </c>
      <c r="J40" s="178">
        <f>IFERROR(I40/H40-1,"-")</f>
        <v>5.1397441970630009E-2</v>
      </c>
      <c r="K40" s="162">
        <f t="shared" si="15"/>
        <v>651</v>
      </c>
      <c r="L40" s="164">
        <f t="shared" si="14"/>
        <v>8.3921821690233506E-3</v>
      </c>
    </row>
    <row r="41" spans="1:12" x14ac:dyDescent="0.25">
      <c r="A41" s="1"/>
      <c r="B41" s="158" t="s">
        <v>107</v>
      </c>
      <c r="C41" s="159">
        <v>376484</v>
      </c>
      <c r="D41" s="159">
        <v>307046</v>
      </c>
      <c r="E41" s="159">
        <v>26900</v>
      </c>
      <c r="F41" s="159">
        <v>304893</v>
      </c>
      <c r="G41" s="159">
        <v>373984</v>
      </c>
      <c r="H41" s="159">
        <v>390447</v>
      </c>
      <c r="I41" s="159">
        <v>402979</v>
      </c>
      <c r="J41" s="177">
        <f>IFERROR(I41/H41-1,"-")</f>
        <v>3.2096545753969252E-2</v>
      </c>
      <c r="K41" s="158">
        <f t="shared" si="15"/>
        <v>12532</v>
      </c>
      <c r="L41" s="160">
        <f t="shared" si="14"/>
        <v>0.25395157905615834</v>
      </c>
    </row>
    <row r="42" spans="1:12" s="56" customFormat="1" x14ac:dyDescent="0.25">
      <c r="B42" s="162" t="s">
        <v>110</v>
      </c>
      <c r="C42" s="163">
        <v>169754</v>
      </c>
      <c r="D42" s="163">
        <v>140970</v>
      </c>
      <c r="E42" s="163">
        <v>1671</v>
      </c>
      <c r="F42" s="163">
        <v>124004</v>
      </c>
      <c r="G42" s="163">
        <v>165667</v>
      </c>
      <c r="H42" s="163">
        <v>173639</v>
      </c>
      <c r="I42" s="163">
        <v>182176</v>
      </c>
      <c r="J42" s="178">
        <f t="shared" ref="J42:J49" si="16">IFERROR(I42/H42-1,"-")</f>
        <v>4.9165222098721983E-2</v>
      </c>
      <c r="K42" s="162">
        <f t="shared" si="15"/>
        <v>8537</v>
      </c>
      <c r="L42" s="164">
        <f t="shared" si="14"/>
        <v>0.114804699168281</v>
      </c>
    </row>
    <row r="43" spans="1:12" s="56" customFormat="1" x14ac:dyDescent="0.25">
      <c r="B43" s="162" t="s">
        <v>113</v>
      </c>
      <c r="C43" s="163">
        <v>19519</v>
      </c>
      <c r="D43" s="163">
        <v>14886</v>
      </c>
      <c r="E43" s="163">
        <v>2342</v>
      </c>
      <c r="F43" s="163">
        <v>12616</v>
      </c>
      <c r="G43" s="163">
        <v>16955</v>
      </c>
      <c r="H43" s="163">
        <v>16823</v>
      </c>
      <c r="I43" s="163">
        <v>16497</v>
      </c>
      <c r="J43" s="178">
        <f t="shared" si="16"/>
        <v>-1.9378232182131638E-2</v>
      </c>
      <c r="K43" s="162">
        <f t="shared" si="15"/>
        <v>-326</v>
      </c>
      <c r="L43" s="164">
        <f t="shared" si="14"/>
        <v>1.0396172504496374E-2</v>
      </c>
    </row>
    <row r="44" spans="1:12" x14ac:dyDescent="0.25">
      <c r="A44" s="1"/>
      <c r="B44" s="162" t="s">
        <v>116</v>
      </c>
      <c r="C44" s="163">
        <v>7843</v>
      </c>
      <c r="D44" s="163">
        <v>7059</v>
      </c>
      <c r="E44" s="163">
        <v>3827</v>
      </c>
      <c r="F44" s="163">
        <v>7892</v>
      </c>
      <c r="G44" s="163">
        <v>8869</v>
      </c>
      <c r="H44" s="163">
        <v>9235</v>
      </c>
      <c r="I44" s="163">
        <v>9906</v>
      </c>
      <c r="J44" s="178">
        <f t="shared" si="16"/>
        <v>7.2658364916080131E-2</v>
      </c>
      <c r="K44" s="162">
        <f t="shared" si="15"/>
        <v>671</v>
      </c>
      <c r="L44" s="164">
        <f t="shared" si="14"/>
        <v>6.2426189506904943E-3</v>
      </c>
    </row>
    <row r="45" spans="1:12" x14ac:dyDescent="0.25">
      <c r="A45" s="1"/>
      <c r="B45" s="162" t="s">
        <v>123</v>
      </c>
      <c r="C45" s="163">
        <v>15576</v>
      </c>
      <c r="D45" s="163">
        <v>13054</v>
      </c>
      <c r="E45" s="163">
        <v>543</v>
      </c>
      <c r="F45" s="163">
        <v>16814</v>
      </c>
      <c r="G45" s="163">
        <v>15862</v>
      </c>
      <c r="H45" s="163">
        <v>16045</v>
      </c>
      <c r="I45" s="163">
        <v>15995</v>
      </c>
      <c r="J45" s="178">
        <f t="shared" si="16"/>
        <v>-3.1162355874103653E-3</v>
      </c>
      <c r="K45" s="162">
        <f t="shared" si="15"/>
        <v>-50</v>
      </c>
      <c r="L45" s="164">
        <f t="shared" si="14"/>
        <v>1.0079819313173274E-2</v>
      </c>
    </row>
    <row r="46" spans="1:12" x14ac:dyDescent="0.25">
      <c r="A46" s="1"/>
      <c r="B46" s="162" t="s">
        <v>119</v>
      </c>
      <c r="C46" s="163">
        <v>12446</v>
      </c>
      <c r="D46" s="163">
        <v>11786</v>
      </c>
      <c r="E46" s="163">
        <v>567</v>
      </c>
      <c r="F46" s="163">
        <v>11600</v>
      </c>
      <c r="G46" s="163">
        <v>12796</v>
      </c>
      <c r="H46" s="163">
        <v>14838</v>
      </c>
      <c r="I46" s="163">
        <v>12294</v>
      </c>
      <c r="J46" s="178">
        <f t="shared" si="16"/>
        <v>-0.17145167812373641</v>
      </c>
      <c r="K46" s="162">
        <f t="shared" si="15"/>
        <v>-2544</v>
      </c>
      <c r="L46" s="164">
        <f t="shared" si="14"/>
        <v>7.7475022592155196E-3</v>
      </c>
    </row>
    <row r="47" spans="1:12" x14ac:dyDescent="0.25">
      <c r="A47" s="1"/>
      <c r="B47" s="162" t="s">
        <v>128</v>
      </c>
      <c r="C47" s="163">
        <v>17204</v>
      </c>
      <c r="D47" s="163">
        <v>12179</v>
      </c>
      <c r="E47" s="163">
        <v>195</v>
      </c>
      <c r="F47" s="163">
        <v>12144</v>
      </c>
      <c r="G47" s="163">
        <v>14107</v>
      </c>
      <c r="H47" s="163">
        <v>13541</v>
      </c>
      <c r="I47" s="163">
        <v>13310</v>
      </c>
      <c r="J47" s="178">
        <f t="shared" si="16"/>
        <v>-1.7059301380991099E-2</v>
      </c>
      <c r="K47" s="162">
        <f t="shared" si="15"/>
        <v>-231</v>
      </c>
      <c r="L47" s="164">
        <f t="shared" si="14"/>
        <v>8.3877708695427496E-3</v>
      </c>
    </row>
    <row r="48" spans="1:12" x14ac:dyDescent="0.25">
      <c r="A48" s="161" t="s">
        <v>144</v>
      </c>
      <c r="B48" s="162" t="s">
        <v>131</v>
      </c>
      <c r="C48" s="163">
        <v>26410</v>
      </c>
      <c r="D48" s="163">
        <v>20180</v>
      </c>
      <c r="E48" s="163">
        <v>1864</v>
      </c>
      <c r="F48" s="163">
        <v>11869</v>
      </c>
      <c r="G48" s="163">
        <v>14654</v>
      </c>
      <c r="H48" s="163">
        <v>17051</v>
      </c>
      <c r="I48" s="163">
        <v>13291</v>
      </c>
      <c r="J48" s="178">
        <f t="shared" si="16"/>
        <v>-0.2205149258108029</v>
      </c>
      <c r="K48" s="162">
        <f t="shared" si="15"/>
        <v>-3760</v>
      </c>
      <c r="L48" s="164">
        <f t="shared" si="14"/>
        <v>8.375797342381119E-3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107732</v>
      </c>
      <c r="D49" s="168">
        <f t="shared" ref="D49:I49" si="18">D41-SUM(D42:D48)</f>
        <v>86932</v>
      </c>
      <c r="E49" s="168">
        <f t="shared" si="18"/>
        <v>15891</v>
      </c>
      <c r="F49" s="168">
        <f t="shared" si="18"/>
        <v>107954</v>
      </c>
      <c r="G49" s="168">
        <f t="shared" si="18"/>
        <v>125074</v>
      </c>
      <c r="H49" s="168">
        <f t="shared" si="18"/>
        <v>129275</v>
      </c>
      <c r="I49" s="168">
        <f t="shared" si="18"/>
        <v>139510</v>
      </c>
      <c r="J49" s="179">
        <f t="shared" si="16"/>
        <v>7.9172307097273187E-2</v>
      </c>
      <c r="K49" s="167">
        <f>I49-H49</f>
        <v>10235</v>
      </c>
      <c r="L49" s="169">
        <f t="shared" si="14"/>
        <v>8.7917198648377839E-2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15264</v>
      </c>
      <c r="D51" s="175">
        <v>11900</v>
      </c>
      <c r="E51" s="175">
        <v>2013</v>
      </c>
      <c r="F51" s="175">
        <v>10149</v>
      </c>
      <c r="G51" s="175">
        <v>17619</v>
      </c>
      <c r="H51" s="175">
        <v>16662</v>
      </c>
      <c r="I51" s="175">
        <v>14149</v>
      </c>
      <c r="J51" s="176">
        <f>IFERROR(I51/H51-1,"-")</f>
        <v>-0.15082223022446284</v>
      </c>
      <c r="K51" s="175">
        <f>I51-H51</f>
        <v>-2513</v>
      </c>
      <c r="L51" s="176">
        <f t="shared" ref="L51:L63" si="19">I51/I$9</f>
        <v>8.9164966215747841E-3</v>
      </c>
    </row>
    <row r="52" spans="1:12" x14ac:dyDescent="0.25">
      <c r="A52" s="1" t="s">
        <v>96</v>
      </c>
      <c r="B52" s="158" t="s">
        <v>97</v>
      </c>
      <c r="C52" s="159">
        <v>2531</v>
      </c>
      <c r="D52" s="159">
        <v>1180</v>
      </c>
      <c r="E52" s="159">
        <v>370</v>
      </c>
      <c r="F52" s="159">
        <v>853</v>
      </c>
      <c r="G52" s="159">
        <v>6802</v>
      </c>
      <c r="H52" s="159">
        <v>3938</v>
      </c>
      <c r="I52" s="159">
        <v>2379</v>
      </c>
      <c r="J52" s="177">
        <f>IFERROR(I52/H52-1,"-")</f>
        <v>-0.39588623666835954</v>
      </c>
      <c r="K52" s="158">
        <f t="shared" ref="K52:K62" si="20">I52-H52</f>
        <v>-1559</v>
      </c>
      <c r="L52" s="160">
        <f t="shared" si="19"/>
        <v>1.4992116377642525E-3</v>
      </c>
    </row>
    <row r="53" spans="1:12" x14ac:dyDescent="0.25">
      <c r="A53" s="161" t="s">
        <v>103</v>
      </c>
      <c r="B53" s="162" t="s">
        <v>103</v>
      </c>
      <c r="C53" s="163">
        <v>1354</v>
      </c>
      <c r="D53" s="163">
        <v>576</v>
      </c>
      <c r="E53" s="163">
        <v>165</v>
      </c>
      <c r="F53" s="163">
        <v>203</v>
      </c>
      <c r="G53" s="163">
        <v>4898</v>
      </c>
      <c r="H53" s="163">
        <v>2414</v>
      </c>
      <c r="I53" s="163">
        <v>1382</v>
      </c>
      <c r="J53" s="178">
        <f>IFERROR(I53/H53-1,"-")</f>
        <v>-0.42750621375310682</v>
      </c>
      <c r="K53" s="162">
        <f t="shared" si="20"/>
        <v>-1032</v>
      </c>
      <c r="L53" s="164">
        <f t="shared" si="19"/>
        <v>8.7091655459865368E-4</v>
      </c>
    </row>
    <row r="54" spans="1:12" x14ac:dyDescent="0.25">
      <c r="A54" s="161" t="s">
        <v>100</v>
      </c>
      <c r="B54" s="162" t="s">
        <v>100</v>
      </c>
      <c r="C54" s="163">
        <v>1177</v>
      </c>
      <c r="D54" s="163">
        <v>604</v>
      </c>
      <c r="E54" s="163">
        <v>205</v>
      </c>
      <c r="F54" s="163">
        <v>650</v>
      </c>
      <c r="G54" s="163">
        <v>1904</v>
      </c>
      <c r="H54" s="163">
        <v>1524</v>
      </c>
      <c r="I54" s="163">
        <v>997</v>
      </c>
      <c r="J54" s="178">
        <f>IFERROR(I54/H54-1,"-")</f>
        <v>-0.34580052493438318</v>
      </c>
      <c r="K54" s="162">
        <f t="shared" si="20"/>
        <v>-527</v>
      </c>
      <c r="L54" s="164">
        <f t="shared" si="19"/>
        <v>6.2829508316559893E-4</v>
      </c>
    </row>
    <row r="55" spans="1:12" x14ac:dyDescent="0.25">
      <c r="A55" s="1"/>
      <c r="B55" s="158" t="s">
        <v>107</v>
      </c>
      <c r="C55" s="159">
        <v>12733</v>
      </c>
      <c r="D55" s="159">
        <v>10720</v>
      </c>
      <c r="E55" s="159">
        <v>1643</v>
      </c>
      <c r="F55" s="159">
        <v>9296</v>
      </c>
      <c r="G55" s="159">
        <v>10817</v>
      </c>
      <c r="H55" s="159">
        <v>12724</v>
      </c>
      <c r="I55" s="159">
        <v>11770</v>
      </c>
      <c r="J55" s="177">
        <f>IFERROR(I55/H55-1,"-")</f>
        <v>-7.4976422508645113E-2</v>
      </c>
      <c r="K55" s="158">
        <f t="shared" si="20"/>
        <v>-954</v>
      </c>
      <c r="L55" s="160">
        <f t="shared" si="19"/>
        <v>7.417284983810531E-3</v>
      </c>
    </row>
    <row r="56" spans="1:12" s="56" customFormat="1" x14ac:dyDescent="0.25">
      <c r="B56" s="162" t="s">
        <v>110</v>
      </c>
      <c r="C56" s="163">
        <v>3328</v>
      </c>
      <c r="D56" s="163">
        <v>3648</v>
      </c>
      <c r="E56" s="163">
        <v>44</v>
      </c>
      <c r="F56" s="163">
        <v>3097</v>
      </c>
      <c r="G56" s="163">
        <v>3193</v>
      </c>
      <c r="H56" s="163">
        <v>3451</v>
      </c>
      <c r="I56" s="163">
        <v>3937</v>
      </c>
      <c r="J56" s="178">
        <f t="shared" ref="J56:J63" si="21">IFERROR(I56/H56-1,"-")</f>
        <v>0.14082874529122003</v>
      </c>
      <c r="K56" s="162">
        <f t="shared" si="20"/>
        <v>486</v>
      </c>
      <c r="L56" s="164">
        <f t="shared" si="19"/>
        <v>2.4810408650180172E-3</v>
      </c>
    </row>
    <row r="57" spans="1:12" s="56" customFormat="1" x14ac:dyDescent="0.25">
      <c r="B57" s="162" t="s">
        <v>113</v>
      </c>
      <c r="C57" s="163">
        <v>3917</v>
      </c>
      <c r="D57" s="163">
        <v>2760</v>
      </c>
      <c r="E57" s="163">
        <v>737</v>
      </c>
      <c r="F57" s="163">
        <v>2585</v>
      </c>
      <c r="G57" s="163">
        <v>2210</v>
      </c>
      <c r="H57" s="163">
        <v>3157</v>
      </c>
      <c r="I57" s="163">
        <v>2783</v>
      </c>
      <c r="J57" s="178">
        <f t="shared" si="21"/>
        <v>-0.11846689895470386</v>
      </c>
      <c r="K57" s="162">
        <f t="shared" si="20"/>
        <v>-374</v>
      </c>
      <c r="L57" s="164">
        <f t="shared" si="19"/>
        <v>1.7538066363589385E-3</v>
      </c>
    </row>
    <row r="58" spans="1:12" x14ac:dyDescent="0.25">
      <c r="A58" s="1"/>
      <c r="B58" s="162" t="s">
        <v>116</v>
      </c>
      <c r="C58" s="163">
        <v>779</v>
      </c>
      <c r="D58" s="163">
        <v>468</v>
      </c>
      <c r="E58" s="163">
        <v>225</v>
      </c>
      <c r="F58" s="163">
        <v>540</v>
      </c>
      <c r="G58" s="163">
        <v>1027</v>
      </c>
      <c r="H58" s="163">
        <v>919</v>
      </c>
      <c r="I58" s="163">
        <v>606</v>
      </c>
      <c r="J58" s="178">
        <f t="shared" si="21"/>
        <v>-0.34058759521218718</v>
      </c>
      <c r="K58" s="162">
        <f t="shared" si="20"/>
        <v>-313</v>
      </c>
      <c r="L58" s="164">
        <f t="shared" si="19"/>
        <v>3.8189249789202903E-4</v>
      </c>
    </row>
    <row r="59" spans="1:12" x14ac:dyDescent="0.25">
      <c r="A59" s="1"/>
      <c r="B59" s="162" t="s">
        <v>123</v>
      </c>
      <c r="C59" s="163">
        <v>355</v>
      </c>
      <c r="D59" s="163">
        <v>223</v>
      </c>
      <c r="E59" s="163">
        <v>30</v>
      </c>
      <c r="F59" s="163">
        <v>295</v>
      </c>
      <c r="G59" s="163">
        <v>256</v>
      </c>
      <c r="H59" s="163">
        <v>482</v>
      </c>
      <c r="I59" s="163">
        <v>365</v>
      </c>
      <c r="J59" s="178">
        <f t="shared" si="21"/>
        <v>-0.24273858921161828</v>
      </c>
      <c r="K59" s="162">
        <f t="shared" si="20"/>
        <v>-117</v>
      </c>
      <c r="L59" s="164">
        <f t="shared" si="19"/>
        <v>2.3001775863133763E-4</v>
      </c>
    </row>
    <row r="60" spans="1:12" x14ac:dyDescent="0.25">
      <c r="A60" s="1"/>
      <c r="B60" s="162" t="s">
        <v>119</v>
      </c>
      <c r="C60" s="163">
        <v>353</v>
      </c>
      <c r="D60" s="163">
        <v>213</v>
      </c>
      <c r="E60" s="163">
        <v>42</v>
      </c>
      <c r="F60" s="163">
        <v>284</v>
      </c>
      <c r="G60" s="163">
        <v>262</v>
      </c>
      <c r="H60" s="163">
        <v>384</v>
      </c>
      <c r="I60" s="163">
        <v>348</v>
      </c>
      <c r="J60" s="178">
        <f t="shared" si="21"/>
        <v>-9.375E-2</v>
      </c>
      <c r="K60" s="162">
        <f t="shared" si="20"/>
        <v>-36</v>
      </c>
      <c r="L60" s="164">
        <f t="shared" si="19"/>
        <v>2.1930460274987806E-4</v>
      </c>
    </row>
    <row r="61" spans="1:12" x14ac:dyDescent="0.25">
      <c r="A61" s="1"/>
      <c r="B61" s="162" t="s">
        <v>128</v>
      </c>
      <c r="C61" s="163">
        <v>166</v>
      </c>
      <c r="D61" s="163">
        <v>147</v>
      </c>
      <c r="E61" s="163">
        <v>11</v>
      </c>
      <c r="F61" s="163">
        <v>48</v>
      </c>
      <c r="G61" s="163">
        <v>143</v>
      </c>
      <c r="H61" s="163">
        <v>91</v>
      </c>
      <c r="I61" s="163">
        <v>150</v>
      </c>
      <c r="J61" s="178">
        <f t="shared" si="21"/>
        <v>0.64835164835164827</v>
      </c>
      <c r="K61" s="162">
        <f t="shared" si="20"/>
        <v>59</v>
      </c>
      <c r="L61" s="164">
        <f t="shared" si="19"/>
        <v>9.4527846012878471E-5</v>
      </c>
    </row>
    <row r="62" spans="1:12" x14ac:dyDescent="0.25">
      <c r="A62" s="161" t="s">
        <v>144</v>
      </c>
      <c r="B62" s="162" t="s">
        <v>131</v>
      </c>
      <c r="C62" s="163">
        <v>260</v>
      </c>
      <c r="D62" s="163">
        <v>253</v>
      </c>
      <c r="E62" s="163">
        <v>11</v>
      </c>
      <c r="F62" s="163">
        <v>85</v>
      </c>
      <c r="G62" s="163">
        <v>135</v>
      </c>
      <c r="H62" s="163">
        <v>77</v>
      </c>
      <c r="I62" s="163">
        <v>122</v>
      </c>
      <c r="J62" s="178">
        <f t="shared" si="21"/>
        <v>0.5844155844155845</v>
      </c>
      <c r="K62" s="162">
        <f t="shared" si="20"/>
        <v>45</v>
      </c>
      <c r="L62" s="164">
        <f t="shared" si="19"/>
        <v>7.6882648090474489E-5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3575</v>
      </c>
      <c r="D63" s="168">
        <f t="shared" ref="D63:I63" si="23">D55-SUM(D56:D62)</f>
        <v>3008</v>
      </c>
      <c r="E63" s="168">
        <f t="shared" si="23"/>
        <v>543</v>
      </c>
      <c r="F63" s="168">
        <f t="shared" si="23"/>
        <v>2362</v>
      </c>
      <c r="G63" s="168">
        <f t="shared" si="23"/>
        <v>3591</v>
      </c>
      <c r="H63" s="168">
        <f t="shared" si="23"/>
        <v>4163</v>
      </c>
      <c r="I63" s="168">
        <f t="shared" si="23"/>
        <v>3459</v>
      </c>
      <c r="J63" s="179">
        <f t="shared" si="21"/>
        <v>-0.16910881575786696</v>
      </c>
      <c r="K63" s="167">
        <f>I63-H63</f>
        <v>-704</v>
      </c>
      <c r="L63" s="169">
        <f t="shared" si="19"/>
        <v>2.1798121290569775E-3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36503</v>
      </c>
      <c r="D65" s="175">
        <v>29538</v>
      </c>
      <c r="E65" s="175">
        <v>7492</v>
      </c>
      <c r="F65" s="175">
        <v>37512</v>
      </c>
      <c r="G65" s="175">
        <v>62678</v>
      </c>
      <c r="H65" s="175">
        <v>71090</v>
      </c>
      <c r="I65" s="175">
        <v>54219</v>
      </c>
      <c r="J65" s="176">
        <f>IFERROR(I65/H65-1,"-")</f>
        <v>-0.23731889154592767</v>
      </c>
      <c r="K65" s="175">
        <f>I65-H65</f>
        <v>-16871</v>
      </c>
      <c r="L65" s="176">
        <f t="shared" ref="L65:L77" si="24">I65/I$9</f>
        <v>3.4168035219815054E-2</v>
      </c>
    </row>
    <row r="66" spans="1:12" x14ac:dyDescent="0.25">
      <c r="A66" s="1" t="s">
        <v>96</v>
      </c>
      <c r="B66" s="158" t="s">
        <v>97</v>
      </c>
      <c r="C66" s="159">
        <v>5903</v>
      </c>
      <c r="D66" s="159">
        <v>6589</v>
      </c>
      <c r="E66" s="159">
        <v>3409</v>
      </c>
      <c r="F66" s="159">
        <v>7246</v>
      </c>
      <c r="G66" s="159">
        <v>6833</v>
      </c>
      <c r="H66" s="159">
        <v>9688</v>
      </c>
      <c r="I66" s="159">
        <v>7358</v>
      </c>
      <c r="J66" s="177">
        <f>IFERROR(I66/H66-1,"-")</f>
        <v>-0.24050371593724196</v>
      </c>
      <c r="K66" s="158">
        <f t="shared" ref="K66:K76" si="25">I66-H66</f>
        <v>-2330</v>
      </c>
      <c r="L66" s="160">
        <f t="shared" si="24"/>
        <v>4.6369059397517324E-3</v>
      </c>
    </row>
    <row r="67" spans="1:12" x14ac:dyDescent="0.25">
      <c r="A67" s="161" t="s">
        <v>103</v>
      </c>
      <c r="B67" s="162" t="s">
        <v>103</v>
      </c>
      <c r="C67" s="163">
        <v>2487</v>
      </c>
      <c r="D67" s="163">
        <v>2565</v>
      </c>
      <c r="E67" s="163">
        <v>3349</v>
      </c>
      <c r="F67" s="163">
        <v>4482</v>
      </c>
      <c r="G67" s="163">
        <v>5011</v>
      </c>
      <c r="H67" s="163">
        <v>4728</v>
      </c>
      <c r="I67" s="163">
        <v>2105</v>
      </c>
      <c r="J67" s="178">
        <f>IFERROR(I67/H67-1,"-")</f>
        <v>-0.55478003384094754</v>
      </c>
      <c r="K67" s="162">
        <f t="shared" si="25"/>
        <v>-2623</v>
      </c>
      <c r="L67" s="164">
        <f t="shared" si="24"/>
        <v>1.3265407723807279E-3</v>
      </c>
    </row>
    <row r="68" spans="1:12" x14ac:dyDescent="0.25">
      <c r="A68" s="161" t="s">
        <v>100</v>
      </c>
      <c r="B68" s="162" t="s">
        <v>100</v>
      </c>
      <c r="C68" s="163">
        <v>3416</v>
      </c>
      <c r="D68" s="163">
        <v>4024</v>
      </c>
      <c r="E68" s="163">
        <v>60</v>
      </c>
      <c r="F68" s="163">
        <v>2764</v>
      </c>
      <c r="G68" s="163">
        <v>1822</v>
      </c>
      <c r="H68" s="163">
        <v>4960</v>
      </c>
      <c r="I68" s="163">
        <v>5253</v>
      </c>
      <c r="J68" s="178">
        <f>IFERROR(I68/H68-1,"-")</f>
        <v>5.9072580645161299E-2</v>
      </c>
      <c r="K68" s="162">
        <f t="shared" si="25"/>
        <v>293</v>
      </c>
      <c r="L68" s="164">
        <f t="shared" si="24"/>
        <v>3.3103651673710042E-3</v>
      </c>
    </row>
    <row r="69" spans="1:12" x14ac:dyDescent="0.25">
      <c r="A69" s="1"/>
      <c r="B69" s="158" t="s">
        <v>107</v>
      </c>
      <c r="C69" s="159">
        <v>30600</v>
      </c>
      <c r="D69" s="159">
        <v>22949</v>
      </c>
      <c r="E69" s="159">
        <v>4083</v>
      </c>
      <c r="F69" s="159">
        <v>30266</v>
      </c>
      <c r="G69" s="159">
        <v>55845</v>
      </c>
      <c r="H69" s="159">
        <v>61402</v>
      </c>
      <c r="I69" s="159">
        <v>46861</v>
      </c>
      <c r="J69" s="177">
        <f>IFERROR(I69/H69-1,"-")</f>
        <v>-0.23681639034559132</v>
      </c>
      <c r="K69" s="158">
        <f t="shared" si="25"/>
        <v>-14541</v>
      </c>
      <c r="L69" s="160">
        <f t="shared" si="24"/>
        <v>2.9531129280063319E-2</v>
      </c>
    </row>
    <row r="70" spans="1:12" s="56" customFormat="1" x14ac:dyDescent="0.25">
      <c r="B70" s="162" t="s">
        <v>110</v>
      </c>
      <c r="C70" s="163">
        <v>12705</v>
      </c>
      <c r="D70" s="163">
        <v>9198</v>
      </c>
      <c r="E70" s="163">
        <v>17</v>
      </c>
      <c r="F70" s="163">
        <v>10434</v>
      </c>
      <c r="G70" s="163">
        <v>18574</v>
      </c>
      <c r="H70" s="163">
        <v>21409</v>
      </c>
      <c r="I70" s="163">
        <v>20968</v>
      </c>
      <c r="J70" s="178">
        <f t="shared" ref="J70:J77" si="26">IFERROR(I70/H70-1,"-")</f>
        <v>-2.0598813583072584E-2</v>
      </c>
      <c r="K70" s="162">
        <f t="shared" si="25"/>
        <v>-441</v>
      </c>
      <c r="L70" s="164">
        <f t="shared" si="24"/>
        <v>1.3213732501320239E-2</v>
      </c>
    </row>
    <row r="71" spans="1:12" s="56" customFormat="1" x14ac:dyDescent="0.25">
      <c r="B71" s="162" t="s">
        <v>113</v>
      </c>
      <c r="C71" s="163">
        <v>3985</v>
      </c>
      <c r="D71" s="163">
        <v>2626</v>
      </c>
      <c r="E71" s="163">
        <v>1174</v>
      </c>
      <c r="F71" s="163">
        <v>3840</v>
      </c>
      <c r="G71" s="163">
        <v>3173</v>
      </c>
      <c r="H71" s="163">
        <v>5185</v>
      </c>
      <c r="I71" s="163">
        <v>3946</v>
      </c>
      <c r="J71" s="178">
        <f t="shared" si="26"/>
        <v>-0.23895853423336544</v>
      </c>
      <c r="K71" s="162">
        <f t="shared" si="25"/>
        <v>-1239</v>
      </c>
      <c r="L71" s="164">
        <f t="shared" si="24"/>
        <v>2.4867125357787897E-3</v>
      </c>
    </row>
    <row r="72" spans="1:12" x14ac:dyDescent="0.25">
      <c r="A72" s="1"/>
      <c r="B72" s="162" t="s">
        <v>116</v>
      </c>
      <c r="C72" s="163">
        <v>2881</v>
      </c>
      <c r="D72" s="163">
        <v>2915</v>
      </c>
      <c r="E72" s="163">
        <v>540</v>
      </c>
      <c r="F72" s="163">
        <v>3255</v>
      </c>
      <c r="G72" s="163">
        <v>8159</v>
      </c>
      <c r="H72" s="163">
        <v>6554</v>
      </c>
      <c r="I72" s="163">
        <v>2740</v>
      </c>
      <c r="J72" s="178">
        <f t="shared" si="26"/>
        <v>-0.58193469636862982</v>
      </c>
      <c r="K72" s="162">
        <f t="shared" si="25"/>
        <v>-3814</v>
      </c>
      <c r="L72" s="164">
        <f t="shared" si="24"/>
        <v>1.7267086538352468E-3</v>
      </c>
    </row>
    <row r="73" spans="1:12" x14ac:dyDescent="0.25">
      <c r="A73" s="1"/>
      <c r="B73" s="162" t="s">
        <v>123</v>
      </c>
      <c r="C73" s="163">
        <v>746</v>
      </c>
      <c r="D73" s="163">
        <v>233</v>
      </c>
      <c r="E73" s="163">
        <v>61</v>
      </c>
      <c r="F73" s="163">
        <v>1623</v>
      </c>
      <c r="G73" s="163">
        <v>1397</v>
      </c>
      <c r="H73" s="163">
        <v>2469</v>
      </c>
      <c r="I73" s="163">
        <v>1927</v>
      </c>
      <c r="J73" s="178">
        <f t="shared" si="26"/>
        <v>-0.2195220737140543</v>
      </c>
      <c r="K73" s="162">
        <f t="shared" si="25"/>
        <v>-542</v>
      </c>
      <c r="L73" s="164">
        <f t="shared" si="24"/>
        <v>1.2143677284454455E-3</v>
      </c>
    </row>
    <row r="74" spans="1:12" x14ac:dyDescent="0.25">
      <c r="A74" s="1"/>
      <c r="B74" s="162" t="s">
        <v>119</v>
      </c>
      <c r="C74" s="163">
        <v>759</v>
      </c>
      <c r="D74" s="163">
        <v>590</v>
      </c>
      <c r="E74" s="163">
        <v>521</v>
      </c>
      <c r="F74" s="163">
        <v>1108</v>
      </c>
      <c r="G74" s="163">
        <v>1001</v>
      </c>
      <c r="H74" s="163">
        <v>1489</v>
      </c>
      <c r="I74" s="163">
        <v>1087</v>
      </c>
      <c r="J74" s="178">
        <f t="shared" si="26"/>
        <v>-0.26997985224983212</v>
      </c>
      <c r="K74" s="162">
        <f t="shared" si="25"/>
        <v>-402</v>
      </c>
      <c r="L74" s="164">
        <f t="shared" si="24"/>
        <v>6.8501179077332596E-4</v>
      </c>
    </row>
    <row r="75" spans="1:12" x14ac:dyDescent="0.25">
      <c r="A75" s="1"/>
      <c r="B75" s="162" t="s">
        <v>128</v>
      </c>
      <c r="C75" s="163">
        <v>1102</v>
      </c>
      <c r="D75" s="163">
        <v>833</v>
      </c>
      <c r="E75" s="163">
        <v>0</v>
      </c>
      <c r="F75" s="163">
        <v>1241</v>
      </c>
      <c r="G75" s="163">
        <v>3715</v>
      </c>
      <c r="H75" s="163">
        <v>2656</v>
      </c>
      <c r="I75" s="163">
        <v>1431</v>
      </c>
      <c r="J75" s="178">
        <f t="shared" si="26"/>
        <v>-0.46121987951807231</v>
      </c>
      <c r="K75" s="162">
        <f t="shared" si="25"/>
        <v>-1225</v>
      </c>
      <c r="L75" s="164">
        <f t="shared" si="24"/>
        <v>9.017956509628606E-4</v>
      </c>
    </row>
    <row r="76" spans="1:12" x14ac:dyDescent="0.25">
      <c r="A76" s="161" t="s">
        <v>144</v>
      </c>
      <c r="B76" s="162" t="s">
        <v>131</v>
      </c>
      <c r="C76" s="163">
        <v>1235</v>
      </c>
      <c r="D76" s="163">
        <v>961</v>
      </c>
      <c r="E76" s="163">
        <v>0</v>
      </c>
      <c r="F76" s="163">
        <v>367</v>
      </c>
      <c r="G76" s="163">
        <v>839</v>
      </c>
      <c r="H76" s="163">
        <v>1596</v>
      </c>
      <c r="I76" s="163">
        <v>1950</v>
      </c>
      <c r="J76" s="178">
        <f t="shared" si="26"/>
        <v>0.22180451127819545</v>
      </c>
      <c r="K76" s="162">
        <f t="shared" si="25"/>
        <v>354</v>
      </c>
      <c r="L76" s="164">
        <f t="shared" si="24"/>
        <v>1.2288619981674202E-3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7187</v>
      </c>
      <c r="D77" s="168">
        <f t="shared" ref="D77:I77" si="28">D69-SUM(D70:D76)</f>
        <v>5593</v>
      </c>
      <c r="E77" s="168">
        <f t="shared" si="28"/>
        <v>1770</v>
      </c>
      <c r="F77" s="168">
        <f t="shared" si="28"/>
        <v>8398</v>
      </c>
      <c r="G77" s="168">
        <f t="shared" si="28"/>
        <v>18987</v>
      </c>
      <c r="H77" s="168">
        <f t="shared" si="28"/>
        <v>20044</v>
      </c>
      <c r="I77" s="168">
        <f t="shared" si="28"/>
        <v>12812</v>
      </c>
      <c r="J77" s="179">
        <f t="shared" si="26"/>
        <v>-0.36080622630213532</v>
      </c>
      <c r="K77" s="167">
        <f>I77-H77</f>
        <v>-7232</v>
      </c>
      <c r="L77" s="169">
        <f t="shared" si="24"/>
        <v>8.0739384207799934E-3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219581</v>
      </c>
      <c r="D79" s="175">
        <v>183101</v>
      </c>
      <c r="E79" s="175">
        <v>21429</v>
      </c>
      <c r="F79" s="175">
        <v>170075</v>
      </c>
      <c r="G79" s="175">
        <v>221849</v>
      </c>
      <c r="H79" s="175">
        <v>249669</v>
      </c>
      <c r="I79" s="175">
        <v>256625</v>
      </c>
      <c r="J79" s="176">
        <f>IFERROR(I79/H79-1,"-")</f>
        <v>2.7860887815467583E-2</v>
      </c>
      <c r="K79" s="175">
        <f>I79-H79</f>
        <v>6956</v>
      </c>
      <c r="L79" s="176">
        <f t="shared" ref="L79:L91" si="29">I79/I$9</f>
        <v>0.16172138988703291</v>
      </c>
    </row>
    <row r="80" spans="1:12" x14ac:dyDescent="0.25">
      <c r="A80" s="1" t="s">
        <v>96</v>
      </c>
      <c r="B80" s="158" t="s">
        <v>97</v>
      </c>
      <c r="C80" s="159">
        <v>62695</v>
      </c>
      <c r="D80" s="159">
        <v>56011</v>
      </c>
      <c r="E80" s="159">
        <v>9111</v>
      </c>
      <c r="F80" s="159">
        <v>60446</v>
      </c>
      <c r="G80" s="159">
        <v>70682</v>
      </c>
      <c r="H80" s="159">
        <v>67699</v>
      </c>
      <c r="I80" s="159">
        <v>70189</v>
      </c>
      <c r="J80" s="177">
        <f>IFERROR(I80/H80-1,"-")</f>
        <v>3.6780454659596229E-2</v>
      </c>
      <c r="K80" s="158">
        <f t="shared" ref="K80:K90" si="30">I80-H80</f>
        <v>2490</v>
      </c>
      <c r="L80" s="160">
        <f t="shared" si="29"/>
        <v>4.4232099891986183E-2</v>
      </c>
    </row>
    <row r="81" spans="1:12" x14ac:dyDescent="0.25">
      <c r="A81" s="161" t="s">
        <v>103</v>
      </c>
      <c r="B81" s="162" t="s">
        <v>103</v>
      </c>
      <c r="C81" s="163">
        <v>9742</v>
      </c>
      <c r="D81" s="163">
        <v>9469</v>
      </c>
      <c r="E81" s="163">
        <v>4866</v>
      </c>
      <c r="F81" s="163">
        <v>15081</v>
      </c>
      <c r="G81" s="163">
        <v>12574</v>
      </c>
      <c r="H81" s="163">
        <v>13374</v>
      </c>
      <c r="I81" s="163">
        <v>13019</v>
      </c>
      <c r="J81" s="178">
        <f>IFERROR(I81/H81-1,"-")</f>
        <v>-2.6544040675938407E-2</v>
      </c>
      <c r="K81" s="162">
        <f t="shared" si="30"/>
        <v>-355</v>
      </c>
      <c r="L81" s="164">
        <f t="shared" si="29"/>
        <v>8.204386848277765E-3</v>
      </c>
    </row>
    <row r="82" spans="1:12" x14ac:dyDescent="0.25">
      <c r="A82" s="161" t="s">
        <v>100</v>
      </c>
      <c r="B82" s="162" t="s">
        <v>100</v>
      </c>
      <c r="C82" s="163">
        <v>52953</v>
      </c>
      <c r="D82" s="163">
        <v>46542</v>
      </c>
      <c r="E82" s="163">
        <v>4245</v>
      </c>
      <c r="F82" s="163">
        <v>45365</v>
      </c>
      <c r="G82" s="163">
        <v>58108</v>
      </c>
      <c r="H82" s="163">
        <v>54325</v>
      </c>
      <c r="I82" s="163">
        <v>57170</v>
      </c>
      <c r="J82" s="178">
        <f>IFERROR(I82/H82-1,"-")</f>
        <v>5.2369995398067193E-2</v>
      </c>
      <c r="K82" s="162">
        <f t="shared" si="30"/>
        <v>2845</v>
      </c>
      <c r="L82" s="164">
        <f t="shared" si="29"/>
        <v>3.6027713043708415E-2</v>
      </c>
    </row>
    <row r="83" spans="1:12" x14ac:dyDescent="0.25">
      <c r="A83" s="1"/>
      <c r="B83" s="158" t="s">
        <v>107</v>
      </c>
      <c r="C83" s="159">
        <v>156886</v>
      </c>
      <c r="D83" s="159">
        <v>127090</v>
      </c>
      <c r="E83" s="159">
        <v>12318</v>
      </c>
      <c r="F83" s="159">
        <v>109629</v>
      </c>
      <c r="G83" s="159">
        <v>151167</v>
      </c>
      <c r="H83" s="159">
        <v>181970</v>
      </c>
      <c r="I83" s="159">
        <v>186436</v>
      </c>
      <c r="J83" s="177">
        <f>IFERROR(I83/H83-1,"-")</f>
        <v>2.4542507006649394E-2</v>
      </c>
      <c r="K83" s="158">
        <f t="shared" si="30"/>
        <v>4466</v>
      </c>
      <c r="L83" s="160">
        <f t="shared" si="29"/>
        <v>0.11748928999504674</v>
      </c>
    </row>
    <row r="84" spans="1:12" s="56" customFormat="1" x14ac:dyDescent="0.25">
      <c r="B84" s="162" t="s">
        <v>110</v>
      </c>
      <c r="C84" s="163">
        <v>23461</v>
      </c>
      <c r="D84" s="163">
        <v>21229</v>
      </c>
      <c r="E84" s="163">
        <v>971</v>
      </c>
      <c r="F84" s="163">
        <v>16285</v>
      </c>
      <c r="G84" s="163">
        <v>26898</v>
      </c>
      <c r="H84" s="163">
        <v>33857</v>
      </c>
      <c r="I84" s="163">
        <v>33708</v>
      </c>
      <c r="J84" s="178">
        <f t="shared" ref="J84:J91" si="31">IFERROR(I84/H84-1,"-")</f>
        <v>-4.4008624508964367E-3</v>
      </c>
      <c r="K84" s="162">
        <f t="shared" si="30"/>
        <v>-149</v>
      </c>
      <c r="L84" s="164">
        <f t="shared" si="29"/>
        <v>2.1242297556014051E-2</v>
      </c>
    </row>
    <row r="85" spans="1:12" s="56" customFormat="1" x14ac:dyDescent="0.25">
      <c r="B85" s="162" t="s">
        <v>113</v>
      </c>
      <c r="C85" s="163">
        <v>63415</v>
      </c>
      <c r="D85" s="163">
        <v>46896</v>
      </c>
      <c r="E85" s="163">
        <v>2981</v>
      </c>
      <c r="F85" s="163">
        <v>36185</v>
      </c>
      <c r="G85" s="163">
        <v>50012</v>
      </c>
      <c r="H85" s="163">
        <v>59075</v>
      </c>
      <c r="I85" s="163">
        <v>57678</v>
      </c>
      <c r="J85" s="178">
        <f t="shared" si="31"/>
        <v>-2.3647905205247621E-2</v>
      </c>
      <c r="K85" s="162">
        <f t="shared" si="30"/>
        <v>-1397</v>
      </c>
      <c r="L85" s="164">
        <f t="shared" si="29"/>
        <v>3.6347847348872031E-2</v>
      </c>
    </row>
    <row r="86" spans="1:12" x14ac:dyDescent="0.25">
      <c r="A86" s="1"/>
      <c r="B86" s="162" t="s">
        <v>116</v>
      </c>
      <c r="C86" s="163">
        <v>6437</v>
      </c>
      <c r="D86" s="163">
        <v>6810</v>
      </c>
      <c r="E86" s="163">
        <v>2822</v>
      </c>
      <c r="F86" s="163">
        <v>9214</v>
      </c>
      <c r="G86" s="163">
        <v>11948</v>
      </c>
      <c r="H86" s="163">
        <v>16483</v>
      </c>
      <c r="I86" s="163">
        <v>16502</v>
      </c>
      <c r="J86" s="178">
        <f t="shared" si="31"/>
        <v>1.152702784687154E-3</v>
      </c>
      <c r="K86" s="162">
        <f t="shared" si="30"/>
        <v>19</v>
      </c>
      <c r="L86" s="164">
        <f t="shared" si="29"/>
        <v>1.0399323432696804E-2</v>
      </c>
    </row>
    <row r="87" spans="1:12" x14ac:dyDescent="0.25">
      <c r="A87" s="1"/>
      <c r="B87" s="162" t="s">
        <v>123</v>
      </c>
      <c r="C87" s="163">
        <v>2375</v>
      </c>
      <c r="D87" s="163">
        <v>1878</v>
      </c>
      <c r="E87" s="163">
        <v>159</v>
      </c>
      <c r="F87" s="163">
        <v>3290</v>
      </c>
      <c r="G87" s="163">
        <v>2961</v>
      </c>
      <c r="H87" s="163">
        <v>4177</v>
      </c>
      <c r="I87" s="163">
        <v>5311</v>
      </c>
      <c r="J87" s="178">
        <f t="shared" si="31"/>
        <v>0.27148671295187943</v>
      </c>
      <c r="K87" s="162">
        <f t="shared" si="30"/>
        <v>1134</v>
      </c>
      <c r="L87" s="164">
        <f t="shared" si="29"/>
        <v>3.3469159344959839E-3</v>
      </c>
    </row>
    <row r="88" spans="1:12" x14ac:dyDescent="0.25">
      <c r="A88" s="1"/>
      <c r="B88" s="162" t="s">
        <v>119</v>
      </c>
      <c r="C88" s="163">
        <v>1743</v>
      </c>
      <c r="D88" s="163">
        <v>1330</v>
      </c>
      <c r="E88" s="163">
        <v>177</v>
      </c>
      <c r="F88" s="163">
        <v>1960</v>
      </c>
      <c r="G88" s="163">
        <v>1957</v>
      </c>
      <c r="H88" s="163">
        <v>2235</v>
      </c>
      <c r="I88" s="163">
        <v>2794</v>
      </c>
      <c r="J88" s="178">
        <f t="shared" si="31"/>
        <v>0.25011185682326631</v>
      </c>
      <c r="K88" s="162">
        <f t="shared" si="30"/>
        <v>559</v>
      </c>
      <c r="L88" s="164">
        <f t="shared" si="29"/>
        <v>1.7607386783998831E-3</v>
      </c>
    </row>
    <row r="89" spans="1:12" x14ac:dyDescent="0.25">
      <c r="A89" s="1"/>
      <c r="B89" s="162" t="s">
        <v>128</v>
      </c>
      <c r="C89" s="163">
        <v>5102</v>
      </c>
      <c r="D89" s="163">
        <v>4100</v>
      </c>
      <c r="E89" s="163">
        <v>53</v>
      </c>
      <c r="F89" s="163">
        <v>3299</v>
      </c>
      <c r="G89" s="163">
        <v>5519</v>
      </c>
      <c r="H89" s="163">
        <v>5064</v>
      </c>
      <c r="I89" s="163">
        <v>4998</v>
      </c>
      <c r="J89" s="178">
        <f t="shared" si="31"/>
        <v>-1.3033175355450233E-2</v>
      </c>
      <c r="K89" s="162">
        <f t="shared" si="30"/>
        <v>-66</v>
      </c>
      <c r="L89" s="164">
        <f t="shared" si="29"/>
        <v>3.1496678291491106E-3</v>
      </c>
    </row>
    <row r="90" spans="1:12" x14ac:dyDescent="0.25">
      <c r="A90" s="161" t="s">
        <v>144</v>
      </c>
      <c r="B90" s="162" t="s">
        <v>131</v>
      </c>
      <c r="C90" s="163">
        <v>7361</v>
      </c>
      <c r="D90" s="163">
        <v>6540</v>
      </c>
      <c r="E90" s="163">
        <v>279</v>
      </c>
      <c r="F90" s="163">
        <v>3026</v>
      </c>
      <c r="G90" s="163">
        <v>5540</v>
      </c>
      <c r="H90" s="163">
        <v>6471</v>
      </c>
      <c r="I90" s="163">
        <v>4639</v>
      </c>
      <c r="J90" s="178">
        <f t="shared" si="31"/>
        <v>-0.2831092566836656</v>
      </c>
      <c r="K90" s="162">
        <f t="shared" si="30"/>
        <v>-1832</v>
      </c>
      <c r="L90" s="164">
        <f t="shared" si="29"/>
        <v>2.9234311843582884E-3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46992</v>
      </c>
      <c r="D91" s="168">
        <f t="shared" ref="D91:I91" si="33">D83-SUM(D84:D90)</f>
        <v>38307</v>
      </c>
      <c r="E91" s="168">
        <f t="shared" si="33"/>
        <v>4876</v>
      </c>
      <c r="F91" s="168">
        <f t="shared" si="33"/>
        <v>36370</v>
      </c>
      <c r="G91" s="168">
        <f t="shared" si="33"/>
        <v>46332</v>
      </c>
      <c r="H91" s="168">
        <f t="shared" si="33"/>
        <v>54608</v>
      </c>
      <c r="I91" s="168">
        <f t="shared" si="33"/>
        <v>60806</v>
      </c>
      <c r="J91" s="179">
        <f t="shared" si="31"/>
        <v>0.11349985350131853</v>
      </c>
      <c r="K91" s="167">
        <f>I91-H91</f>
        <v>6198</v>
      </c>
      <c r="L91" s="169">
        <f t="shared" si="29"/>
        <v>3.8319068031060589E-2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15621</v>
      </c>
      <c r="D93" s="175">
        <v>13511</v>
      </c>
      <c r="E93" s="175">
        <v>4972</v>
      </c>
      <c r="F93" s="175">
        <v>13259</v>
      </c>
      <c r="G93" s="175">
        <v>17148</v>
      </c>
      <c r="H93" s="175">
        <v>16173</v>
      </c>
      <c r="I93" s="175">
        <v>15767</v>
      </c>
      <c r="J93" s="176">
        <f>IFERROR(I93/H93-1,"-")</f>
        <v>-2.5103567674519267E-2</v>
      </c>
      <c r="K93" s="175">
        <f>I93-H93</f>
        <v>-406</v>
      </c>
      <c r="L93" s="176">
        <f t="shared" ref="L93:L105" si="34">I93/I$9</f>
        <v>9.9361369872336992E-3</v>
      </c>
    </row>
    <row r="94" spans="1:12" x14ac:dyDescent="0.25">
      <c r="A94" s="1" t="s">
        <v>96</v>
      </c>
      <c r="B94" s="158" t="s">
        <v>97</v>
      </c>
      <c r="C94" s="159">
        <v>8792</v>
      </c>
      <c r="D94" s="159">
        <v>7669</v>
      </c>
      <c r="E94" s="159">
        <v>2785</v>
      </c>
      <c r="F94" s="159">
        <v>6936</v>
      </c>
      <c r="G94" s="159">
        <v>9786</v>
      </c>
      <c r="H94" s="159">
        <v>7188</v>
      </c>
      <c r="I94" s="159">
        <v>7442</v>
      </c>
      <c r="J94" s="177">
        <f>IFERROR(I94/H94-1,"-")</f>
        <v>3.5336672231496946E-2</v>
      </c>
      <c r="K94" s="158">
        <f t="shared" ref="K94:K104" si="35">I94-H94</f>
        <v>254</v>
      </c>
      <c r="L94" s="160">
        <f t="shared" si="34"/>
        <v>4.6898415335189436E-3</v>
      </c>
    </row>
    <row r="95" spans="1:12" x14ac:dyDescent="0.25">
      <c r="A95" s="161" t="s">
        <v>103</v>
      </c>
      <c r="B95" s="162" t="s">
        <v>103</v>
      </c>
      <c r="C95" s="163">
        <v>4283</v>
      </c>
      <c r="D95" s="163">
        <v>4352</v>
      </c>
      <c r="E95" s="163">
        <v>1627</v>
      </c>
      <c r="F95" s="163">
        <v>3274</v>
      </c>
      <c r="G95" s="163">
        <v>2632</v>
      </c>
      <c r="H95" s="163">
        <v>1804</v>
      </c>
      <c r="I95" s="163">
        <v>2212</v>
      </c>
      <c r="J95" s="178">
        <f>IFERROR(I95/H95-1,"-")</f>
        <v>0.22616407982261633</v>
      </c>
      <c r="K95" s="162">
        <f t="shared" si="35"/>
        <v>408</v>
      </c>
      <c r="L95" s="164">
        <f t="shared" si="34"/>
        <v>1.3939706358699145E-3</v>
      </c>
    </row>
    <row r="96" spans="1:12" x14ac:dyDescent="0.25">
      <c r="A96" s="161" t="s">
        <v>100</v>
      </c>
      <c r="B96" s="162" t="s">
        <v>100</v>
      </c>
      <c r="C96" s="163">
        <v>4509</v>
      </c>
      <c r="D96" s="163">
        <v>3317</v>
      </c>
      <c r="E96" s="163">
        <v>1158</v>
      </c>
      <c r="F96" s="163">
        <v>3662</v>
      </c>
      <c r="G96" s="163">
        <v>7154</v>
      </c>
      <c r="H96" s="163">
        <v>5384</v>
      </c>
      <c r="I96" s="163">
        <v>5230</v>
      </c>
      <c r="J96" s="178">
        <f>IFERROR(I96/H96-1,"-")</f>
        <v>-2.8603268945022298E-2</v>
      </c>
      <c r="K96" s="162">
        <f t="shared" si="35"/>
        <v>-154</v>
      </c>
      <c r="L96" s="164">
        <f t="shared" si="34"/>
        <v>3.2958708976490295E-3</v>
      </c>
    </row>
    <row r="97" spans="1:12" x14ac:dyDescent="0.25">
      <c r="A97" s="1"/>
      <c r="B97" s="158" t="s">
        <v>107</v>
      </c>
      <c r="C97" s="159">
        <v>6829</v>
      </c>
      <c r="D97" s="159">
        <v>5842</v>
      </c>
      <c r="E97" s="159">
        <v>2187</v>
      </c>
      <c r="F97" s="159">
        <v>6323</v>
      </c>
      <c r="G97" s="159">
        <v>7362</v>
      </c>
      <c r="H97" s="159">
        <v>8985</v>
      </c>
      <c r="I97" s="159">
        <v>8325</v>
      </c>
      <c r="J97" s="177">
        <f>IFERROR(I97/H97-1,"-")</f>
        <v>-7.345575959933226E-2</v>
      </c>
      <c r="K97" s="158">
        <f t="shared" si="35"/>
        <v>-660</v>
      </c>
      <c r="L97" s="160">
        <f t="shared" si="34"/>
        <v>5.2462954537147556E-3</v>
      </c>
    </row>
    <row r="98" spans="1:12" s="56" customFormat="1" x14ac:dyDescent="0.25">
      <c r="B98" s="162" t="s">
        <v>110</v>
      </c>
      <c r="C98" s="163">
        <v>1094</v>
      </c>
      <c r="D98" s="163">
        <v>1092</v>
      </c>
      <c r="E98" s="163">
        <v>84</v>
      </c>
      <c r="F98" s="163">
        <v>1031</v>
      </c>
      <c r="G98" s="163">
        <v>1281</v>
      </c>
      <c r="H98" s="163">
        <v>1485</v>
      </c>
      <c r="I98" s="163">
        <v>1279</v>
      </c>
      <c r="J98" s="178">
        <f t="shared" ref="J98:J105" si="36">IFERROR(I98/H98-1,"-")</f>
        <v>-0.13872053872053869</v>
      </c>
      <c r="K98" s="162">
        <f t="shared" si="35"/>
        <v>-206</v>
      </c>
      <c r="L98" s="164">
        <f t="shared" si="34"/>
        <v>8.0600743366981043E-4</v>
      </c>
    </row>
    <row r="99" spans="1:12" s="56" customFormat="1" x14ac:dyDescent="0.25">
      <c r="B99" s="162" t="s">
        <v>113</v>
      </c>
      <c r="C99" s="163">
        <v>1750</v>
      </c>
      <c r="D99" s="163">
        <v>1303</v>
      </c>
      <c r="E99" s="163">
        <v>389</v>
      </c>
      <c r="F99" s="163">
        <v>1342</v>
      </c>
      <c r="G99" s="163">
        <v>1580</v>
      </c>
      <c r="H99" s="163">
        <v>2034</v>
      </c>
      <c r="I99" s="163">
        <v>1815</v>
      </c>
      <c r="J99" s="178">
        <f t="shared" si="36"/>
        <v>-0.10766961651917406</v>
      </c>
      <c r="K99" s="162">
        <f t="shared" si="35"/>
        <v>-219</v>
      </c>
      <c r="L99" s="164">
        <f t="shared" si="34"/>
        <v>1.1437869367558295E-3</v>
      </c>
    </row>
    <row r="100" spans="1:12" x14ac:dyDescent="0.25">
      <c r="A100" s="1"/>
      <c r="B100" s="162" t="s">
        <v>116</v>
      </c>
      <c r="C100" s="163">
        <v>1208</v>
      </c>
      <c r="D100" s="163">
        <v>1217</v>
      </c>
      <c r="E100" s="163">
        <v>976</v>
      </c>
      <c r="F100" s="163">
        <v>1168</v>
      </c>
      <c r="G100" s="163">
        <v>1381</v>
      </c>
      <c r="H100" s="163">
        <v>1389</v>
      </c>
      <c r="I100" s="163">
        <v>1378</v>
      </c>
      <c r="J100" s="178">
        <f t="shared" si="36"/>
        <v>-7.9193664506839179E-3</v>
      </c>
      <c r="K100" s="162">
        <f t="shared" si="35"/>
        <v>-11</v>
      </c>
      <c r="L100" s="164">
        <f t="shared" si="34"/>
        <v>8.6839581203831029E-4</v>
      </c>
    </row>
    <row r="101" spans="1:12" x14ac:dyDescent="0.25">
      <c r="A101" s="1"/>
      <c r="B101" s="162" t="s">
        <v>123</v>
      </c>
      <c r="C101" s="163">
        <v>250</v>
      </c>
      <c r="D101" s="163">
        <v>278</v>
      </c>
      <c r="E101" s="163">
        <v>38</v>
      </c>
      <c r="F101" s="163">
        <v>428</v>
      </c>
      <c r="G101" s="163">
        <v>420</v>
      </c>
      <c r="H101" s="163">
        <v>489</v>
      </c>
      <c r="I101" s="163">
        <v>446</v>
      </c>
      <c r="J101" s="178">
        <f t="shared" si="36"/>
        <v>-8.7934560327198374E-2</v>
      </c>
      <c r="K101" s="162">
        <f t="shared" si="35"/>
        <v>-43</v>
      </c>
      <c r="L101" s="164">
        <f t="shared" si="34"/>
        <v>2.8106279547829202E-4</v>
      </c>
    </row>
    <row r="102" spans="1:12" x14ac:dyDescent="0.25">
      <c r="A102" s="1"/>
      <c r="B102" s="162" t="s">
        <v>119</v>
      </c>
      <c r="C102" s="163">
        <v>211</v>
      </c>
      <c r="D102" s="163">
        <v>141</v>
      </c>
      <c r="E102" s="163">
        <v>52</v>
      </c>
      <c r="F102" s="163">
        <v>276</v>
      </c>
      <c r="G102" s="163">
        <v>197</v>
      </c>
      <c r="H102" s="163">
        <v>387</v>
      </c>
      <c r="I102" s="163">
        <v>362</v>
      </c>
      <c r="J102" s="178">
        <f t="shared" si="36"/>
        <v>-6.4599483204134334E-2</v>
      </c>
      <c r="K102" s="162">
        <f t="shared" si="35"/>
        <v>-25</v>
      </c>
      <c r="L102" s="164">
        <f t="shared" si="34"/>
        <v>2.2812720171108006E-4</v>
      </c>
    </row>
    <row r="103" spans="1:12" x14ac:dyDescent="0.25">
      <c r="A103" s="1"/>
      <c r="B103" s="162" t="s">
        <v>128</v>
      </c>
      <c r="C103" s="163">
        <v>104</v>
      </c>
      <c r="D103" s="163">
        <v>125</v>
      </c>
      <c r="E103" s="163">
        <v>10</v>
      </c>
      <c r="F103" s="163">
        <v>159</v>
      </c>
      <c r="G103" s="163">
        <v>70</v>
      </c>
      <c r="H103" s="163">
        <v>115</v>
      </c>
      <c r="I103" s="163">
        <v>110</v>
      </c>
      <c r="J103" s="178">
        <f t="shared" si="36"/>
        <v>-4.3478260869565188E-2</v>
      </c>
      <c r="K103" s="162">
        <f t="shared" si="35"/>
        <v>-5</v>
      </c>
      <c r="L103" s="164">
        <f t="shared" si="34"/>
        <v>6.9320420409444216E-5</v>
      </c>
    </row>
    <row r="104" spans="1:12" x14ac:dyDescent="0.25">
      <c r="A104" s="161" t="s">
        <v>144</v>
      </c>
      <c r="B104" s="162" t="s">
        <v>131</v>
      </c>
      <c r="C104" s="163">
        <v>92</v>
      </c>
      <c r="D104" s="163">
        <v>70</v>
      </c>
      <c r="E104" s="163">
        <v>18</v>
      </c>
      <c r="F104" s="163">
        <v>69</v>
      </c>
      <c r="G104" s="163">
        <v>119</v>
      </c>
      <c r="H104" s="163">
        <v>282</v>
      </c>
      <c r="I104" s="163">
        <v>125</v>
      </c>
      <c r="J104" s="178">
        <f t="shared" si="36"/>
        <v>-0.55673758865248235</v>
      </c>
      <c r="K104" s="162">
        <f t="shared" si="35"/>
        <v>-157</v>
      </c>
      <c r="L104" s="164">
        <f t="shared" si="34"/>
        <v>7.8773205010732064E-5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2120</v>
      </c>
      <c r="D105" s="168">
        <f t="shared" ref="D105:I105" si="38">D97-SUM(D98:D104)</f>
        <v>1616</v>
      </c>
      <c r="E105" s="168">
        <f t="shared" si="38"/>
        <v>620</v>
      </c>
      <c r="F105" s="168">
        <f t="shared" si="38"/>
        <v>1850</v>
      </c>
      <c r="G105" s="168">
        <f t="shared" si="38"/>
        <v>2314</v>
      </c>
      <c r="H105" s="168">
        <f t="shared" si="38"/>
        <v>2804</v>
      </c>
      <c r="I105" s="168">
        <f t="shared" si="38"/>
        <v>2810</v>
      </c>
      <c r="J105" s="179">
        <f t="shared" si="36"/>
        <v>2.1398002853068032E-3</v>
      </c>
      <c r="K105" s="167">
        <f>I105-H105</f>
        <v>6</v>
      </c>
      <c r="L105" s="169">
        <f t="shared" si="34"/>
        <v>1.7708216486412567E-3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44424</v>
      </c>
      <c r="D107" s="175">
        <v>44636</v>
      </c>
      <c r="E107" s="175">
        <v>9175</v>
      </c>
      <c r="F107" s="175">
        <v>55125</v>
      </c>
      <c r="G107" s="175">
        <v>65883</v>
      </c>
      <c r="H107" s="175">
        <v>66247</v>
      </c>
      <c r="I107" s="175">
        <v>69978</v>
      </c>
      <c r="J107" s="176">
        <f>IFERROR(I107/H107-1,"-")</f>
        <v>5.6319531450480742E-2</v>
      </c>
      <c r="K107" s="175">
        <f>I107-H107</f>
        <v>3731</v>
      </c>
      <c r="L107" s="176">
        <f t="shared" ref="L107:L119" si="39">I107/I$9</f>
        <v>4.4099130721928066E-2</v>
      </c>
    </row>
    <row r="108" spans="1:12" x14ac:dyDescent="0.25">
      <c r="A108" s="1" t="s">
        <v>96</v>
      </c>
      <c r="B108" s="158" t="s">
        <v>97</v>
      </c>
      <c r="C108" s="159">
        <v>4834</v>
      </c>
      <c r="D108" s="159">
        <v>9051</v>
      </c>
      <c r="E108" s="159">
        <v>4079</v>
      </c>
      <c r="F108" s="159">
        <v>8076</v>
      </c>
      <c r="G108" s="159">
        <v>9902</v>
      </c>
      <c r="H108" s="159">
        <v>8769</v>
      </c>
      <c r="I108" s="159">
        <v>9374</v>
      </c>
      <c r="J108" s="177">
        <f>IFERROR(I108/H108-1,"-")</f>
        <v>6.8993043676587984E-2</v>
      </c>
      <c r="K108" s="158">
        <f t="shared" ref="K108:K118" si="40">I108-H108</f>
        <v>605</v>
      </c>
      <c r="L108" s="160">
        <f t="shared" si="39"/>
        <v>5.9073601901648192E-3</v>
      </c>
    </row>
    <row r="109" spans="1:12" x14ac:dyDescent="0.25">
      <c r="A109" s="161" t="s">
        <v>103</v>
      </c>
      <c r="B109" s="162" t="s">
        <v>103</v>
      </c>
      <c r="C109" s="163">
        <v>1488</v>
      </c>
      <c r="D109" s="163">
        <v>1581</v>
      </c>
      <c r="E109" s="163">
        <v>3931</v>
      </c>
      <c r="F109" s="163">
        <v>3690</v>
      </c>
      <c r="G109" s="163">
        <v>3193</v>
      </c>
      <c r="H109" s="163">
        <v>2294</v>
      </c>
      <c r="I109" s="163">
        <v>2623</v>
      </c>
      <c r="J109" s="178">
        <f>IFERROR(I109/H109-1,"-")</f>
        <v>0.14341761115954665</v>
      </c>
      <c r="K109" s="162">
        <f t="shared" si="40"/>
        <v>329</v>
      </c>
      <c r="L109" s="164">
        <f t="shared" si="39"/>
        <v>1.6529769339452016E-3</v>
      </c>
    </row>
    <row r="110" spans="1:12" x14ac:dyDescent="0.25">
      <c r="A110" s="161" t="s">
        <v>100</v>
      </c>
      <c r="B110" s="162" t="s">
        <v>100</v>
      </c>
      <c r="C110" s="163">
        <v>3346</v>
      </c>
      <c r="D110" s="163">
        <v>7470</v>
      </c>
      <c r="E110" s="163">
        <v>148</v>
      </c>
      <c r="F110" s="163">
        <v>4386</v>
      </c>
      <c r="G110" s="163">
        <v>6709</v>
      </c>
      <c r="H110" s="163">
        <v>6475</v>
      </c>
      <c r="I110" s="163">
        <v>6751</v>
      </c>
      <c r="J110" s="178">
        <f>IFERROR(I110/H110-1,"-")</f>
        <v>4.2625482625482602E-2</v>
      </c>
      <c r="K110" s="162">
        <f t="shared" si="40"/>
        <v>276</v>
      </c>
      <c r="L110" s="164">
        <f t="shared" si="39"/>
        <v>4.2543832562196172E-3</v>
      </c>
    </row>
    <row r="111" spans="1:12" x14ac:dyDescent="0.25">
      <c r="A111" s="1"/>
      <c r="B111" s="158" t="s">
        <v>107</v>
      </c>
      <c r="C111" s="159">
        <v>39590</v>
      </c>
      <c r="D111" s="159">
        <v>35585</v>
      </c>
      <c r="E111" s="159">
        <v>5096</v>
      </c>
      <c r="F111" s="159">
        <v>47049</v>
      </c>
      <c r="G111" s="159">
        <v>55981</v>
      </c>
      <c r="H111" s="159">
        <v>57478</v>
      </c>
      <c r="I111" s="159">
        <v>60604</v>
      </c>
      <c r="J111" s="177">
        <f>IFERROR(I111/H111-1,"-")</f>
        <v>5.4386025957757766E-2</v>
      </c>
      <c r="K111" s="158">
        <f t="shared" si="40"/>
        <v>3126</v>
      </c>
      <c r="L111" s="160">
        <f t="shared" si="39"/>
        <v>3.8191770531763244E-2</v>
      </c>
    </row>
    <row r="112" spans="1:12" s="56" customFormat="1" x14ac:dyDescent="0.25">
      <c r="B112" s="162" t="s">
        <v>110</v>
      </c>
      <c r="C112" s="163">
        <v>20062</v>
      </c>
      <c r="D112" s="163">
        <v>19611</v>
      </c>
      <c r="E112" s="163">
        <v>1752</v>
      </c>
      <c r="F112" s="163">
        <v>24016</v>
      </c>
      <c r="G112" s="163">
        <v>33574</v>
      </c>
      <c r="H112" s="163">
        <v>32465</v>
      </c>
      <c r="I112" s="163">
        <v>32657</v>
      </c>
      <c r="J112" s="178">
        <f t="shared" ref="J112:J119" si="41">IFERROR(I112/H112-1,"-")</f>
        <v>5.9140612967811812E-3</v>
      </c>
      <c r="K112" s="162">
        <f t="shared" si="40"/>
        <v>192</v>
      </c>
      <c r="L112" s="164">
        <f t="shared" si="39"/>
        <v>2.0579972448283815E-2</v>
      </c>
    </row>
    <row r="113" spans="1:12" s="56" customFormat="1" x14ac:dyDescent="0.25">
      <c r="B113" s="162" t="s">
        <v>113</v>
      </c>
      <c r="C113" s="163">
        <v>4437</v>
      </c>
      <c r="D113" s="163">
        <v>2289</v>
      </c>
      <c r="E113" s="163">
        <v>1081</v>
      </c>
      <c r="F113" s="163">
        <v>3073</v>
      </c>
      <c r="G113" s="163">
        <v>3175</v>
      </c>
      <c r="H113" s="163">
        <v>3146</v>
      </c>
      <c r="I113" s="163">
        <v>3398</v>
      </c>
      <c r="J113" s="178">
        <f t="shared" si="41"/>
        <v>8.0101716465352801E-2</v>
      </c>
      <c r="K113" s="162">
        <f t="shared" si="40"/>
        <v>252</v>
      </c>
      <c r="L113" s="164">
        <f t="shared" si="39"/>
        <v>2.1413708050117405E-3</v>
      </c>
    </row>
    <row r="114" spans="1:12" x14ac:dyDescent="0.25">
      <c r="A114" s="1"/>
      <c r="B114" s="162" t="s">
        <v>116</v>
      </c>
      <c r="C114" s="163">
        <v>4246</v>
      </c>
      <c r="D114" s="163">
        <v>1751</v>
      </c>
      <c r="E114" s="163">
        <v>1127</v>
      </c>
      <c r="F114" s="163">
        <v>3214</v>
      </c>
      <c r="G114" s="163">
        <v>4891</v>
      </c>
      <c r="H114" s="163">
        <v>3394</v>
      </c>
      <c r="I114" s="163">
        <v>4505</v>
      </c>
      <c r="J114" s="178">
        <f t="shared" si="41"/>
        <v>0.32734236888627</v>
      </c>
      <c r="K114" s="162">
        <f t="shared" si="40"/>
        <v>1111</v>
      </c>
      <c r="L114" s="164">
        <f t="shared" si="39"/>
        <v>2.8389863085867837E-3</v>
      </c>
    </row>
    <row r="115" spans="1:12" x14ac:dyDescent="0.25">
      <c r="A115" s="1"/>
      <c r="B115" s="162" t="s">
        <v>123</v>
      </c>
      <c r="C115" s="163">
        <v>1037</v>
      </c>
      <c r="D115" s="163">
        <v>686</v>
      </c>
      <c r="E115" s="163">
        <v>58</v>
      </c>
      <c r="F115" s="163">
        <v>2491</v>
      </c>
      <c r="G115" s="163">
        <v>2074</v>
      </c>
      <c r="H115" s="163">
        <v>2394</v>
      </c>
      <c r="I115" s="163">
        <v>2476</v>
      </c>
      <c r="J115" s="178">
        <f t="shared" si="41"/>
        <v>3.4252297410192201E-2</v>
      </c>
      <c r="K115" s="162">
        <f t="shared" si="40"/>
        <v>82</v>
      </c>
      <c r="L115" s="164">
        <f t="shared" si="39"/>
        <v>1.5603396448525806E-3</v>
      </c>
    </row>
    <row r="116" spans="1:12" x14ac:dyDescent="0.25">
      <c r="A116" s="1"/>
      <c r="B116" s="162" t="s">
        <v>119</v>
      </c>
      <c r="C116" s="163">
        <v>1118</v>
      </c>
      <c r="D116" s="163">
        <v>1071</v>
      </c>
      <c r="E116" s="163">
        <v>91</v>
      </c>
      <c r="F116" s="163">
        <v>2048</v>
      </c>
      <c r="G116" s="163">
        <v>1871</v>
      </c>
      <c r="H116" s="163">
        <v>1988</v>
      </c>
      <c r="I116" s="163">
        <v>1849</v>
      </c>
      <c r="J116" s="178">
        <f t="shared" si="41"/>
        <v>-6.991951710261568E-2</v>
      </c>
      <c r="K116" s="162">
        <f t="shared" si="40"/>
        <v>-139</v>
      </c>
      <c r="L116" s="164">
        <f t="shared" si="39"/>
        <v>1.1652132485187486E-3</v>
      </c>
    </row>
    <row r="117" spans="1:12" x14ac:dyDescent="0.25">
      <c r="A117" s="1"/>
      <c r="B117" s="162" t="s">
        <v>128</v>
      </c>
      <c r="C117" s="163">
        <v>457</v>
      </c>
      <c r="D117" s="163">
        <v>440</v>
      </c>
      <c r="E117" s="163">
        <v>0</v>
      </c>
      <c r="F117" s="163">
        <v>466</v>
      </c>
      <c r="G117" s="163">
        <v>717</v>
      </c>
      <c r="H117" s="163">
        <v>1069</v>
      </c>
      <c r="I117" s="163">
        <v>810</v>
      </c>
      <c r="J117" s="178">
        <f t="shared" si="41"/>
        <v>-0.2422825070159027</v>
      </c>
      <c r="K117" s="162">
        <f t="shared" si="40"/>
        <v>-259</v>
      </c>
      <c r="L117" s="164">
        <f t="shared" si="39"/>
        <v>5.104503684695438E-4</v>
      </c>
    </row>
    <row r="118" spans="1:12" x14ac:dyDescent="0.25">
      <c r="A118" s="161" t="s">
        <v>144</v>
      </c>
      <c r="B118" s="162" t="s">
        <v>131</v>
      </c>
      <c r="C118" s="163">
        <v>891</v>
      </c>
      <c r="D118" s="163">
        <v>1160</v>
      </c>
      <c r="E118" s="163">
        <v>0</v>
      </c>
      <c r="F118" s="163">
        <v>696</v>
      </c>
      <c r="G118" s="163">
        <v>517</v>
      </c>
      <c r="H118" s="163">
        <v>1269</v>
      </c>
      <c r="I118" s="163">
        <v>696</v>
      </c>
      <c r="J118" s="178">
        <f t="shared" si="41"/>
        <v>-0.45153664302600471</v>
      </c>
      <c r="K118" s="162">
        <f t="shared" si="40"/>
        <v>-573</v>
      </c>
      <c r="L118" s="164">
        <f t="shared" si="39"/>
        <v>4.3860920549975612E-4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7342</v>
      </c>
      <c r="D119" s="168">
        <f t="shared" ref="D119:I119" si="43">D111-SUM(D112:D118)</f>
        <v>8577</v>
      </c>
      <c r="E119" s="168">
        <f t="shared" si="43"/>
        <v>987</v>
      </c>
      <c r="F119" s="168">
        <f t="shared" si="43"/>
        <v>11045</v>
      </c>
      <c r="G119" s="168">
        <f t="shared" si="43"/>
        <v>9162</v>
      </c>
      <c r="H119" s="168">
        <f t="shared" si="43"/>
        <v>11753</v>
      </c>
      <c r="I119" s="168">
        <f t="shared" si="43"/>
        <v>14213</v>
      </c>
      <c r="J119" s="179">
        <f t="shared" si="41"/>
        <v>0.20930826172041184</v>
      </c>
      <c r="K119" s="167">
        <f>I119-H119</f>
        <v>2460</v>
      </c>
      <c r="L119" s="169">
        <f t="shared" si="39"/>
        <v>8.9568285025402785E-3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66614</v>
      </c>
      <c r="D121" s="175">
        <v>55825</v>
      </c>
      <c r="E121" s="175">
        <v>23605</v>
      </c>
      <c r="F121" s="175">
        <v>54074</v>
      </c>
      <c r="G121" s="175">
        <v>75037</v>
      </c>
      <c r="H121" s="175">
        <v>73283</v>
      </c>
      <c r="I121" s="175">
        <v>80448</v>
      </c>
      <c r="J121" s="176">
        <f>IFERROR(I121/H121-1,"-")</f>
        <v>9.7771652361393402E-2</v>
      </c>
      <c r="K121" s="175">
        <f>I121-H121</f>
        <v>7165</v>
      </c>
      <c r="L121" s="176">
        <f t="shared" ref="L121:L133" si="44">I121/I$9</f>
        <v>5.0697174373626981E-2</v>
      </c>
    </row>
    <row r="122" spans="1:12" x14ac:dyDescent="0.25">
      <c r="A122" s="1" t="s">
        <v>96</v>
      </c>
      <c r="B122" s="158" t="s">
        <v>97</v>
      </c>
      <c r="C122" s="159">
        <v>30598</v>
      </c>
      <c r="D122" s="159">
        <v>28023</v>
      </c>
      <c r="E122" s="159">
        <v>14052</v>
      </c>
      <c r="F122" s="159">
        <v>28088</v>
      </c>
      <c r="G122" s="159">
        <v>39118</v>
      </c>
      <c r="H122" s="159">
        <v>37803</v>
      </c>
      <c r="I122" s="159">
        <v>42901</v>
      </c>
      <c r="J122" s="177">
        <f>IFERROR(I122/H122-1,"-")</f>
        <v>0.13485702192947646</v>
      </c>
      <c r="K122" s="158">
        <f t="shared" ref="K122:K132" si="45">I122-H122</f>
        <v>5098</v>
      </c>
      <c r="L122" s="160">
        <f t="shared" si="44"/>
        <v>2.7035594145323329E-2</v>
      </c>
    </row>
    <row r="123" spans="1:12" x14ac:dyDescent="0.25">
      <c r="A123" s="161" t="s">
        <v>103</v>
      </c>
      <c r="B123" s="162" t="s">
        <v>103</v>
      </c>
      <c r="C123" s="163">
        <v>13892</v>
      </c>
      <c r="D123" s="163">
        <v>14178</v>
      </c>
      <c r="E123" s="163">
        <v>7605</v>
      </c>
      <c r="F123" s="163">
        <v>12261</v>
      </c>
      <c r="G123" s="163">
        <v>17699</v>
      </c>
      <c r="H123" s="163">
        <v>16732</v>
      </c>
      <c r="I123" s="163">
        <v>19747</v>
      </c>
      <c r="J123" s="178">
        <f>IFERROR(I123/H123-1,"-")</f>
        <v>0.18019364092756396</v>
      </c>
      <c r="K123" s="162">
        <f t="shared" si="45"/>
        <v>3015</v>
      </c>
      <c r="L123" s="164">
        <f t="shared" si="44"/>
        <v>1.2444275834775408E-2</v>
      </c>
    </row>
    <row r="124" spans="1:12" x14ac:dyDescent="0.25">
      <c r="A124" s="161" t="s">
        <v>100</v>
      </c>
      <c r="B124" s="162" t="s">
        <v>100</v>
      </c>
      <c r="C124" s="163">
        <v>16706</v>
      </c>
      <c r="D124" s="163">
        <v>13845</v>
      </c>
      <c r="E124" s="163">
        <v>6447</v>
      </c>
      <c r="F124" s="163">
        <v>15827</v>
      </c>
      <c r="G124" s="163">
        <v>21419</v>
      </c>
      <c r="H124" s="163">
        <v>21071</v>
      </c>
      <c r="I124" s="163">
        <v>23154</v>
      </c>
      <c r="J124" s="178">
        <f>IFERROR(I124/H124-1,"-")</f>
        <v>9.8856247923686524E-2</v>
      </c>
      <c r="K124" s="162">
        <f t="shared" si="45"/>
        <v>2083</v>
      </c>
      <c r="L124" s="164">
        <f t="shared" si="44"/>
        <v>1.4591318310547921E-2</v>
      </c>
    </row>
    <row r="125" spans="1:12" x14ac:dyDescent="0.25">
      <c r="A125" s="1"/>
      <c r="B125" s="158" t="s">
        <v>107</v>
      </c>
      <c r="C125" s="159">
        <v>36016</v>
      </c>
      <c r="D125" s="159">
        <v>27802</v>
      </c>
      <c r="E125" s="159">
        <v>9553</v>
      </c>
      <c r="F125" s="159">
        <v>25986</v>
      </c>
      <c r="G125" s="159">
        <v>35919</v>
      </c>
      <c r="H125" s="159">
        <v>35480</v>
      </c>
      <c r="I125" s="159">
        <v>37547</v>
      </c>
      <c r="J125" s="177">
        <f>IFERROR(I125/H125-1,"-")</f>
        <v>5.8258173618940257E-2</v>
      </c>
      <c r="K125" s="158">
        <f t="shared" si="45"/>
        <v>2067</v>
      </c>
      <c r="L125" s="160">
        <f t="shared" si="44"/>
        <v>2.3661580228303655E-2</v>
      </c>
    </row>
    <row r="126" spans="1:12" s="56" customFormat="1" x14ac:dyDescent="0.25">
      <c r="B126" s="162" t="s">
        <v>110</v>
      </c>
      <c r="C126" s="163">
        <v>4042</v>
      </c>
      <c r="D126" s="163">
        <v>3076</v>
      </c>
      <c r="E126" s="163">
        <v>279</v>
      </c>
      <c r="F126" s="163">
        <v>2750</v>
      </c>
      <c r="G126" s="163">
        <v>4371</v>
      </c>
      <c r="H126" s="163">
        <v>4588</v>
      </c>
      <c r="I126" s="163">
        <v>4181</v>
      </c>
      <c r="J126" s="178">
        <f t="shared" ref="J126:J133" si="46">IFERROR(I126/H126-1,"-")</f>
        <v>-8.8709677419354871E-2</v>
      </c>
      <c r="K126" s="162">
        <f t="shared" si="45"/>
        <v>-407</v>
      </c>
      <c r="L126" s="164">
        <f t="shared" si="44"/>
        <v>2.634806161198966E-3</v>
      </c>
    </row>
    <row r="127" spans="1:12" s="56" customFormat="1" x14ac:dyDescent="0.25">
      <c r="B127" s="162" t="s">
        <v>113</v>
      </c>
      <c r="C127" s="163">
        <v>4324</v>
      </c>
      <c r="D127" s="163">
        <v>3190</v>
      </c>
      <c r="E127" s="163">
        <v>1100</v>
      </c>
      <c r="F127" s="163">
        <v>3307</v>
      </c>
      <c r="G127" s="163">
        <v>5986</v>
      </c>
      <c r="H127" s="163">
        <v>5783</v>
      </c>
      <c r="I127" s="163">
        <v>6587</v>
      </c>
      <c r="J127" s="178">
        <f t="shared" si="46"/>
        <v>0.13902818606259726</v>
      </c>
      <c r="K127" s="162">
        <f t="shared" si="45"/>
        <v>804</v>
      </c>
      <c r="L127" s="164">
        <f t="shared" si="44"/>
        <v>4.1510328112455367E-3</v>
      </c>
    </row>
    <row r="128" spans="1:12" x14ac:dyDescent="0.25">
      <c r="A128" s="1"/>
      <c r="B128" s="162" t="s">
        <v>116</v>
      </c>
      <c r="C128" s="163">
        <v>2234</v>
      </c>
      <c r="D128" s="163">
        <v>2062</v>
      </c>
      <c r="E128" s="163">
        <v>1200</v>
      </c>
      <c r="F128" s="163">
        <v>2618</v>
      </c>
      <c r="G128" s="163">
        <v>3047</v>
      </c>
      <c r="H128" s="163">
        <v>2759</v>
      </c>
      <c r="I128" s="163">
        <v>2818</v>
      </c>
      <c r="J128" s="178">
        <f t="shared" si="46"/>
        <v>2.1384559623051747E-2</v>
      </c>
      <c r="K128" s="162">
        <f t="shared" si="45"/>
        <v>59</v>
      </c>
      <c r="L128" s="164">
        <f t="shared" si="44"/>
        <v>1.7758631337619435E-3</v>
      </c>
    </row>
    <row r="129" spans="1:12" x14ac:dyDescent="0.25">
      <c r="A129" s="1"/>
      <c r="B129" s="162" t="s">
        <v>123</v>
      </c>
      <c r="C129" s="163">
        <v>661</v>
      </c>
      <c r="D129" s="163">
        <v>560</v>
      </c>
      <c r="E129" s="163">
        <v>135</v>
      </c>
      <c r="F129" s="163">
        <v>810</v>
      </c>
      <c r="G129" s="163">
        <v>874</v>
      </c>
      <c r="H129" s="163">
        <v>876</v>
      </c>
      <c r="I129" s="163">
        <v>1009</v>
      </c>
      <c r="J129" s="178">
        <f t="shared" si="46"/>
        <v>0.15182648401826482</v>
      </c>
      <c r="K129" s="162">
        <f t="shared" si="45"/>
        <v>133</v>
      </c>
      <c r="L129" s="164">
        <f t="shared" si="44"/>
        <v>6.3585731084662923E-4</v>
      </c>
    </row>
    <row r="130" spans="1:12" x14ac:dyDescent="0.25">
      <c r="A130" s="1"/>
      <c r="B130" s="162" t="s">
        <v>119</v>
      </c>
      <c r="C130" s="163">
        <v>452</v>
      </c>
      <c r="D130" s="163">
        <v>480</v>
      </c>
      <c r="E130" s="163">
        <v>120</v>
      </c>
      <c r="F130" s="163">
        <v>588</v>
      </c>
      <c r="G130" s="163">
        <v>685</v>
      </c>
      <c r="H130" s="163">
        <v>699</v>
      </c>
      <c r="I130" s="163">
        <v>782</v>
      </c>
      <c r="J130" s="178">
        <f t="shared" si="46"/>
        <v>0.11874105865522178</v>
      </c>
      <c r="K130" s="162">
        <f t="shared" si="45"/>
        <v>83</v>
      </c>
      <c r="L130" s="164">
        <f t="shared" si="44"/>
        <v>4.928051705471398E-4</v>
      </c>
    </row>
    <row r="131" spans="1:12" x14ac:dyDescent="0.25">
      <c r="A131" s="1"/>
      <c r="B131" s="162" t="s">
        <v>128</v>
      </c>
      <c r="C131" s="163">
        <v>842</v>
      </c>
      <c r="D131" s="163">
        <v>673</v>
      </c>
      <c r="E131" s="163">
        <v>8</v>
      </c>
      <c r="F131" s="163">
        <v>439</v>
      </c>
      <c r="G131" s="163">
        <v>638</v>
      </c>
      <c r="H131" s="163">
        <v>756</v>
      </c>
      <c r="I131" s="163">
        <v>593</v>
      </c>
      <c r="J131" s="178">
        <f t="shared" si="46"/>
        <v>-0.21560846560846558</v>
      </c>
      <c r="K131" s="162">
        <f t="shared" si="45"/>
        <v>-163</v>
      </c>
      <c r="L131" s="164">
        <f t="shared" si="44"/>
        <v>3.7370008457091291E-4</v>
      </c>
    </row>
    <row r="132" spans="1:12" x14ac:dyDescent="0.25">
      <c r="A132" s="161" t="s">
        <v>144</v>
      </c>
      <c r="B132" s="162" t="s">
        <v>131</v>
      </c>
      <c r="C132" s="163">
        <v>1298</v>
      </c>
      <c r="D132" s="163">
        <v>1018</v>
      </c>
      <c r="E132" s="163">
        <v>58</v>
      </c>
      <c r="F132" s="163">
        <v>755</v>
      </c>
      <c r="G132" s="163">
        <v>1141</v>
      </c>
      <c r="H132" s="163">
        <v>1116</v>
      </c>
      <c r="I132" s="163">
        <v>1161</v>
      </c>
      <c r="J132" s="178">
        <f t="shared" si="46"/>
        <v>4.0322580645161255E-2</v>
      </c>
      <c r="K132" s="162">
        <f t="shared" si="45"/>
        <v>45</v>
      </c>
      <c r="L132" s="164">
        <f t="shared" si="44"/>
        <v>7.316455281396794E-4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22163</v>
      </c>
      <c r="D133" s="168">
        <f t="shared" ref="D133:I133" si="48">D125-SUM(D126:D132)</f>
        <v>16743</v>
      </c>
      <c r="E133" s="168">
        <f t="shared" si="48"/>
        <v>6653</v>
      </c>
      <c r="F133" s="168">
        <f t="shared" si="48"/>
        <v>14719</v>
      </c>
      <c r="G133" s="168">
        <f t="shared" si="48"/>
        <v>19177</v>
      </c>
      <c r="H133" s="168">
        <f t="shared" si="48"/>
        <v>18903</v>
      </c>
      <c r="I133" s="168">
        <f t="shared" si="48"/>
        <v>20416</v>
      </c>
      <c r="J133" s="179">
        <f t="shared" si="46"/>
        <v>8.004020525842459E-2</v>
      </c>
      <c r="K133" s="167">
        <f>I133-H133</f>
        <v>1513</v>
      </c>
      <c r="L133" s="169">
        <f t="shared" si="44"/>
        <v>1.2865870027992846E-2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73058</v>
      </c>
      <c r="D135" s="175">
        <v>65963</v>
      </c>
      <c r="E135" s="175">
        <v>18747</v>
      </c>
      <c r="F135" s="175">
        <v>71327</v>
      </c>
      <c r="G135" s="175">
        <v>81676</v>
      </c>
      <c r="H135" s="175">
        <v>88443</v>
      </c>
      <c r="I135" s="175">
        <v>84505</v>
      </c>
      <c r="J135" s="176">
        <f>IFERROR(I135/H135-1,"-")</f>
        <v>-4.4525852809153887E-2</v>
      </c>
      <c r="K135" s="175">
        <f>I135-H135</f>
        <v>-3938</v>
      </c>
      <c r="L135" s="176">
        <f t="shared" ref="L135:L147" si="49">I135/I$9</f>
        <v>5.3253837515455302E-2</v>
      </c>
    </row>
    <row r="136" spans="1:12" x14ac:dyDescent="0.25">
      <c r="A136" s="1" t="s">
        <v>96</v>
      </c>
      <c r="B136" s="158" t="s">
        <v>97</v>
      </c>
      <c r="C136" s="159">
        <v>7730</v>
      </c>
      <c r="D136" s="159">
        <v>2995</v>
      </c>
      <c r="E136" s="159">
        <v>9730</v>
      </c>
      <c r="F136" s="159">
        <v>4157</v>
      </c>
      <c r="G136" s="159">
        <v>5174</v>
      </c>
      <c r="H136" s="159">
        <v>5086</v>
      </c>
      <c r="I136" s="159">
        <v>2882</v>
      </c>
      <c r="J136" s="177">
        <f>IFERROR(I136/H136-1,"-")</f>
        <v>-0.43334644121116794</v>
      </c>
      <c r="K136" s="158">
        <f t="shared" ref="K136:K146" si="50">I136-H136</f>
        <v>-2204</v>
      </c>
      <c r="L136" s="160">
        <f t="shared" si="49"/>
        <v>1.8161950147274385E-3</v>
      </c>
    </row>
    <row r="137" spans="1:12" x14ac:dyDescent="0.25">
      <c r="A137" s="161" t="s">
        <v>103</v>
      </c>
      <c r="B137" s="162" t="s">
        <v>103</v>
      </c>
      <c r="C137" s="163">
        <v>4024</v>
      </c>
      <c r="D137" s="163">
        <v>1936</v>
      </c>
      <c r="E137" s="163">
        <v>8549</v>
      </c>
      <c r="F137" s="163">
        <v>2206</v>
      </c>
      <c r="G137" s="163">
        <v>2897</v>
      </c>
      <c r="H137" s="163">
        <v>3045</v>
      </c>
      <c r="I137" s="163">
        <v>913</v>
      </c>
      <c r="J137" s="178">
        <f>IFERROR(I137/H137-1,"-")</f>
        <v>-0.70016420361247955</v>
      </c>
      <c r="K137" s="162">
        <f t="shared" si="50"/>
        <v>-2132</v>
      </c>
      <c r="L137" s="164">
        <f t="shared" si="49"/>
        <v>5.7535948939838695E-4</v>
      </c>
    </row>
    <row r="138" spans="1:12" x14ac:dyDescent="0.25">
      <c r="A138" s="161" t="s">
        <v>100</v>
      </c>
      <c r="B138" s="162" t="s">
        <v>100</v>
      </c>
      <c r="C138" s="163">
        <v>3706</v>
      </c>
      <c r="D138" s="163">
        <v>1059</v>
      </c>
      <c r="E138" s="163">
        <v>1181</v>
      </c>
      <c r="F138" s="163">
        <v>1951</v>
      </c>
      <c r="G138" s="163">
        <v>2277</v>
      </c>
      <c r="H138" s="163">
        <v>2041</v>
      </c>
      <c r="I138" s="163">
        <v>1969</v>
      </c>
      <c r="J138" s="178">
        <f>IFERROR(I138/H138-1,"-")</f>
        <v>-3.5276825085742258E-2</v>
      </c>
      <c r="K138" s="162">
        <f t="shared" si="50"/>
        <v>-72</v>
      </c>
      <c r="L138" s="164">
        <f t="shared" si="49"/>
        <v>1.2408355253290513E-3</v>
      </c>
    </row>
    <row r="139" spans="1:12" x14ac:dyDescent="0.25">
      <c r="A139" s="1"/>
      <c r="B139" s="158" t="s">
        <v>107</v>
      </c>
      <c r="C139" s="159">
        <v>65328</v>
      </c>
      <c r="D139" s="159">
        <v>62968</v>
      </c>
      <c r="E139" s="159">
        <v>9017</v>
      </c>
      <c r="F139" s="159">
        <v>67170</v>
      </c>
      <c r="G139" s="159">
        <v>76502</v>
      </c>
      <c r="H139" s="159">
        <v>83357</v>
      </c>
      <c r="I139" s="159">
        <v>81623</v>
      </c>
      <c r="J139" s="177">
        <f>IFERROR(I139/H139-1,"-")</f>
        <v>-2.0802092205813527E-2</v>
      </c>
      <c r="K139" s="158">
        <f t="shared" si="50"/>
        <v>-1734</v>
      </c>
      <c r="L139" s="160">
        <f t="shared" si="49"/>
        <v>5.1437642500727868E-2</v>
      </c>
    </row>
    <row r="140" spans="1:12" s="56" customFormat="1" x14ac:dyDescent="0.25">
      <c r="B140" s="162" t="s">
        <v>110</v>
      </c>
      <c r="C140" s="163">
        <v>29168</v>
      </c>
      <c r="D140" s="163">
        <v>28766</v>
      </c>
      <c r="E140" s="163">
        <v>389</v>
      </c>
      <c r="F140" s="163">
        <v>24876</v>
      </c>
      <c r="G140" s="163">
        <v>28628</v>
      </c>
      <c r="H140" s="163">
        <v>32506</v>
      </c>
      <c r="I140" s="163">
        <v>33889</v>
      </c>
      <c r="J140" s="178">
        <f t="shared" ref="J140:J147" si="51">IFERROR(I140/H140-1,"-")</f>
        <v>4.2545991509259862E-2</v>
      </c>
      <c r="K140" s="162">
        <f t="shared" si="50"/>
        <v>1383</v>
      </c>
      <c r="L140" s="164">
        <f t="shared" si="49"/>
        <v>2.1356361156869591E-2</v>
      </c>
    </row>
    <row r="141" spans="1:12" s="56" customFormat="1" x14ac:dyDescent="0.25">
      <c r="B141" s="162" t="s">
        <v>113</v>
      </c>
      <c r="C141" s="163">
        <v>4448</v>
      </c>
      <c r="D141" s="163">
        <v>4028</v>
      </c>
      <c r="E141" s="163">
        <v>905</v>
      </c>
      <c r="F141" s="163">
        <v>4890</v>
      </c>
      <c r="G141" s="163">
        <v>6989</v>
      </c>
      <c r="H141" s="163">
        <v>8692</v>
      </c>
      <c r="I141" s="163">
        <v>7244</v>
      </c>
      <c r="J141" s="178">
        <f t="shared" si="51"/>
        <v>-0.16658996778647028</v>
      </c>
      <c r="K141" s="162">
        <f t="shared" si="50"/>
        <v>-1448</v>
      </c>
      <c r="L141" s="164">
        <f t="shared" si="49"/>
        <v>4.5650647767819441E-3</v>
      </c>
    </row>
    <row r="142" spans="1:12" x14ac:dyDescent="0.25">
      <c r="A142" s="1"/>
      <c r="B142" s="162" t="s">
        <v>116</v>
      </c>
      <c r="C142" s="163">
        <v>5267</v>
      </c>
      <c r="D142" s="163">
        <v>4260</v>
      </c>
      <c r="E142" s="163">
        <v>3188</v>
      </c>
      <c r="F142" s="163">
        <v>7369</v>
      </c>
      <c r="G142" s="163">
        <v>6547</v>
      </c>
      <c r="H142" s="163">
        <v>7600</v>
      </c>
      <c r="I142" s="163">
        <v>6774</v>
      </c>
      <c r="J142" s="178">
        <f t="shared" si="51"/>
        <v>-0.10868421052631583</v>
      </c>
      <c r="K142" s="162">
        <f t="shared" si="50"/>
        <v>-826</v>
      </c>
      <c r="L142" s="164">
        <f t="shared" si="49"/>
        <v>4.2688775259415923E-3</v>
      </c>
    </row>
    <row r="143" spans="1:12" x14ac:dyDescent="0.25">
      <c r="A143" s="1"/>
      <c r="B143" s="162" t="s">
        <v>123</v>
      </c>
      <c r="C143" s="163">
        <v>1194</v>
      </c>
      <c r="D143" s="163">
        <v>933</v>
      </c>
      <c r="E143" s="163">
        <v>119</v>
      </c>
      <c r="F143" s="163">
        <v>2749</v>
      </c>
      <c r="G143" s="163">
        <v>2646</v>
      </c>
      <c r="H143" s="163">
        <v>2205</v>
      </c>
      <c r="I143" s="163">
        <v>2054</v>
      </c>
      <c r="J143" s="178">
        <f t="shared" si="51"/>
        <v>-6.8480725623582761E-2</v>
      </c>
      <c r="K143" s="162">
        <f t="shared" si="50"/>
        <v>-151</v>
      </c>
      <c r="L143" s="164">
        <f t="shared" si="49"/>
        <v>1.2944013047363491E-3</v>
      </c>
    </row>
    <row r="144" spans="1:12" x14ac:dyDescent="0.25">
      <c r="A144" s="1"/>
      <c r="B144" s="162" t="s">
        <v>119</v>
      </c>
      <c r="C144" s="163">
        <v>1264</v>
      </c>
      <c r="D144" s="163">
        <v>1112</v>
      </c>
      <c r="E144" s="163">
        <v>234</v>
      </c>
      <c r="F144" s="163">
        <v>1634</v>
      </c>
      <c r="G144" s="163">
        <v>1446</v>
      </c>
      <c r="H144" s="163">
        <v>1774</v>
      </c>
      <c r="I144" s="163">
        <v>1328</v>
      </c>
      <c r="J144" s="178">
        <f t="shared" si="51"/>
        <v>-0.25140924464487036</v>
      </c>
      <c r="K144" s="162">
        <f t="shared" si="50"/>
        <v>-446</v>
      </c>
      <c r="L144" s="164">
        <f t="shared" si="49"/>
        <v>8.3688653003401745E-4</v>
      </c>
    </row>
    <row r="145" spans="1:12" x14ac:dyDescent="0.25">
      <c r="A145" s="1"/>
      <c r="B145" s="162" t="s">
        <v>128</v>
      </c>
      <c r="C145" s="163">
        <v>1658</v>
      </c>
      <c r="D145" s="163">
        <v>2356</v>
      </c>
      <c r="E145" s="163">
        <v>26</v>
      </c>
      <c r="F145" s="163">
        <v>1815</v>
      </c>
      <c r="G145" s="163">
        <v>2446</v>
      </c>
      <c r="H145" s="163">
        <v>2209</v>
      </c>
      <c r="I145" s="163">
        <v>2231</v>
      </c>
      <c r="J145" s="178">
        <f t="shared" si="51"/>
        <v>9.9592575826166208E-3</v>
      </c>
      <c r="K145" s="162">
        <f t="shared" si="50"/>
        <v>22</v>
      </c>
      <c r="L145" s="164">
        <f t="shared" si="49"/>
        <v>1.4059441630315458E-3</v>
      </c>
    </row>
    <row r="146" spans="1:12" x14ac:dyDescent="0.25">
      <c r="A146" s="161" t="s">
        <v>144</v>
      </c>
      <c r="B146" s="162" t="s">
        <v>131</v>
      </c>
      <c r="C146" s="163">
        <v>4710</v>
      </c>
      <c r="D146" s="163">
        <v>4700</v>
      </c>
      <c r="E146" s="163">
        <v>46</v>
      </c>
      <c r="F146" s="163">
        <v>848</v>
      </c>
      <c r="G146" s="163">
        <v>1588</v>
      </c>
      <c r="H146" s="163">
        <v>1650</v>
      </c>
      <c r="I146" s="163">
        <v>1168</v>
      </c>
      <c r="J146" s="178">
        <f t="shared" si="51"/>
        <v>-0.29212121212121211</v>
      </c>
      <c r="K146" s="162">
        <f t="shared" si="50"/>
        <v>-482</v>
      </c>
      <c r="L146" s="164">
        <f t="shared" si="49"/>
        <v>7.3605682762028037E-4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17619</v>
      </c>
      <c r="D147" s="168">
        <f t="shared" ref="D147:I147" si="53">D139-SUM(D140:D146)</f>
        <v>16813</v>
      </c>
      <c r="E147" s="168">
        <f t="shared" si="53"/>
        <v>4110</v>
      </c>
      <c r="F147" s="168">
        <f t="shared" si="53"/>
        <v>22989</v>
      </c>
      <c r="G147" s="168">
        <f t="shared" si="53"/>
        <v>26212</v>
      </c>
      <c r="H147" s="168">
        <f t="shared" si="53"/>
        <v>26721</v>
      </c>
      <c r="I147" s="168">
        <f t="shared" si="53"/>
        <v>26935</v>
      </c>
      <c r="J147" s="179">
        <f t="shared" si="51"/>
        <v>8.0086823097937909E-3</v>
      </c>
      <c r="K147" s="167">
        <f>I147-H147</f>
        <v>214</v>
      </c>
      <c r="L147" s="169">
        <f t="shared" si="49"/>
        <v>1.6974050215712546E-2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38043</v>
      </c>
      <c r="D149" s="175">
        <v>29561</v>
      </c>
      <c r="E149" s="175">
        <v>8735</v>
      </c>
      <c r="F149" s="175">
        <v>30352</v>
      </c>
      <c r="G149" s="175">
        <v>36534</v>
      </c>
      <c r="H149" s="175">
        <v>39297</v>
      </c>
      <c r="I149" s="175">
        <v>36892</v>
      </c>
      <c r="J149" s="176">
        <f>IFERROR(I149/H149-1,"-")</f>
        <v>-6.120060055474974E-2</v>
      </c>
      <c r="K149" s="175">
        <f>I149-H149</f>
        <v>-2405</v>
      </c>
      <c r="L149" s="176">
        <f t="shared" ref="L149:L161" si="54">I149/I$9</f>
        <v>2.3248808634047418E-2</v>
      </c>
    </row>
    <row r="150" spans="1:12" x14ac:dyDescent="0.25">
      <c r="A150" s="1" t="s">
        <v>96</v>
      </c>
      <c r="B150" s="158" t="s">
        <v>97</v>
      </c>
      <c r="C150" s="159">
        <v>12325</v>
      </c>
      <c r="D150" s="159">
        <v>10044</v>
      </c>
      <c r="E150" s="159">
        <v>5589</v>
      </c>
      <c r="F150" s="159">
        <v>13279</v>
      </c>
      <c r="G150" s="159">
        <v>14300</v>
      </c>
      <c r="H150" s="159">
        <v>13809</v>
      </c>
      <c r="I150" s="159">
        <v>11509</v>
      </c>
      <c r="J150" s="177">
        <f>IFERROR(I150/H150-1,"-")</f>
        <v>-0.16655804185676004</v>
      </c>
      <c r="K150" s="158">
        <f t="shared" ref="K150:K160" si="55">I150-H150</f>
        <v>-2300</v>
      </c>
      <c r="L150" s="160">
        <f t="shared" si="54"/>
        <v>7.2528065317481226E-3</v>
      </c>
    </row>
    <row r="151" spans="1:12" x14ac:dyDescent="0.25">
      <c r="A151" s="161" t="s">
        <v>103</v>
      </c>
      <c r="B151" s="162" t="s">
        <v>103</v>
      </c>
      <c r="C151" s="163">
        <v>7054</v>
      </c>
      <c r="D151" s="163">
        <v>4891</v>
      </c>
      <c r="E151" s="163">
        <v>5037</v>
      </c>
      <c r="F151" s="163">
        <v>9475</v>
      </c>
      <c r="G151" s="163">
        <v>9863</v>
      </c>
      <c r="H151" s="163">
        <v>10383</v>
      </c>
      <c r="I151" s="163">
        <v>7840</v>
      </c>
      <c r="J151" s="178">
        <f>IFERROR(I151/H151-1,"-")</f>
        <v>-0.24491958008282766</v>
      </c>
      <c r="K151" s="162">
        <f t="shared" si="55"/>
        <v>-2543</v>
      </c>
      <c r="L151" s="164">
        <f t="shared" si="54"/>
        <v>4.9406554182731153E-3</v>
      </c>
    </row>
    <row r="152" spans="1:12" x14ac:dyDescent="0.25">
      <c r="A152" s="161" t="s">
        <v>100</v>
      </c>
      <c r="B152" s="162" t="s">
        <v>100</v>
      </c>
      <c r="C152" s="163">
        <v>5271</v>
      </c>
      <c r="D152" s="163">
        <v>5153</v>
      </c>
      <c r="E152" s="163">
        <v>552</v>
      </c>
      <c r="F152" s="163">
        <v>3804</v>
      </c>
      <c r="G152" s="163">
        <v>4437</v>
      </c>
      <c r="H152" s="163">
        <v>3426</v>
      </c>
      <c r="I152" s="163">
        <v>3669</v>
      </c>
      <c r="J152" s="178">
        <f>IFERROR(I152/H152-1,"-")</f>
        <v>7.0928196147110434E-2</v>
      </c>
      <c r="K152" s="162">
        <f t="shared" si="55"/>
        <v>243</v>
      </c>
      <c r="L152" s="164">
        <f t="shared" si="54"/>
        <v>2.3121511134750073E-3</v>
      </c>
    </row>
    <row r="153" spans="1:12" x14ac:dyDescent="0.25">
      <c r="A153" s="1"/>
      <c r="B153" s="158" t="s">
        <v>107</v>
      </c>
      <c r="C153" s="159">
        <v>25718</v>
      </c>
      <c r="D153" s="159">
        <v>19517</v>
      </c>
      <c r="E153" s="159">
        <v>3146</v>
      </c>
      <c r="F153" s="159">
        <v>17073</v>
      </c>
      <c r="G153" s="159">
        <v>22234</v>
      </c>
      <c r="H153" s="159">
        <v>25488</v>
      </c>
      <c r="I153" s="159">
        <v>25383</v>
      </c>
      <c r="J153" s="177">
        <f>IFERROR(I153/H153-1,"-")</f>
        <v>-4.1195856873822434E-3</v>
      </c>
      <c r="K153" s="158">
        <f t="shared" si="55"/>
        <v>-105</v>
      </c>
      <c r="L153" s="160">
        <f t="shared" si="54"/>
        <v>1.5996002102299296E-2</v>
      </c>
    </row>
    <row r="154" spans="1:12" s="56" customFormat="1" x14ac:dyDescent="0.25">
      <c r="B154" s="162" t="s">
        <v>110</v>
      </c>
      <c r="C154" s="163">
        <v>8001</v>
      </c>
      <c r="D154" s="163">
        <v>5840</v>
      </c>
      <c r="E154" s="163">
        <v>104</v>
      </c>
      <c r="F154" s="163">
        <v>5700</v>
      </c>
      <c r="G154" s="163">
        <v>7090</v>
      </c>
      <c r="H154" s="163">
        <v>7504</v>
      </c>
      <c r="I154" s="163">
        <v>5691</v>
      </c>
      <c r="J154" s="178">
        <f t="shared" ref="J154:J161" si="56">IFERROR(I154/H154-1,"-")</f>
        <v>-0.24160447761194026</v>
      </c>
      <c r="K154" s="162">
        <f t="shared" si="55"/>
        <v>-1813</v>
      </c>
      <c r="L154" s="164">
        <f t="shared" si="54"/>
        <v>3.5863864777286093E-3</v>
      </c>
    </row>
    <row r="155" spans="1:12" s="56" customFormat="1" x14ac:dyDescent="0.25">
      <c r="B155" s="162" t="s">
        <v>113</v>
      </c>
      <c r="C155" s="163">
        <v>7448</v>
      </c>
      <c r="D155" s="163">
        <v>5801</v>
      </c>
      <c r="E155" s="163">
        <v>793</v>
      </c>
      <c r="F155" s="163">
        <v>4394</v>
      </c>
      <c r="G155" s="163">
        <v>5239</v>
      </c>
      <c r="H155" s="163">
        <v>5748</v>
      </c>
      <c r="I155" s="163">
        <v>5314</v>
      </c>
      <c r="J155" s="178">
        <f t="shared" si="56"/>
        <v>-7.5504523312456495E-2</v>
      </c>
      <c r="K155" s="162">
        <f t="shared" si="55"/>
        <v>-434</v>
      </c>
      <c r="L155" s="164">
        <f t="shared" si="54"/>
        <v>3.3488064914162412E-3</v>
      </c>
    </row>
    <row r="156" spans="1:12" x14ac:dyDescent="0.25">
      <c r="A156" s="1"/>
      <c r="B156" s="162" t="s">
        <v>116</v>
      </c>
      <c r="C156" s="163">
        <v>2913</v>
      </c>
      <c r="D156" s="163">
        <v>2092</v>
      </c>
      <c r="E156" s="163">
        <v>791</v>
      </c>
      <c r="F156" s="163">
        <v>1726</v>
      </c>
      <c r="G156" s="163">
        <v>2776</v>
      </c>
      <c r="H156" s="163">
        <v>3361</v>
      </c>
      <c r="I156" s="163">
        <v>5232</v>
      </c>
      <c r="J156" s="178">
        <f t="shared" si="56"/>
        <v>0.5566795596548646</v>
      </c>
      <c r="K156" s="162">
        <f t="shared" si="55"/>
        <v>1871</v>
      </c>
      <c r="L156" s="164">
        <f t="shared" si="54"/>
        <v>3.297131268929201E-3</v>
      </c>
    </row>
    <row r="157" spans="1:12" x14ac:dyDescent="0.25">
      <c r="A157" s="1"/>
      <c r="B157" s="162" t="s">
        <v>123</v>
      </c>
      <c r="C157" s="163">
        <v>574</v>
      </c>
      <c r="D157" s="163">
        <v>599</v>
      </c>
      <c r="E157" s="163">
        <v>97</v>
      </c>
      <c r="F157" s="163">
        <v>498</v>
      </c>
      <c r="G157" s="163">
        <v>741</v>
      </c>
      <c r="H157" s="163">
        <v>1023</v>
      </c>
      <c r="I157" s="163">
        <v>1086</v>
      </c>
      <c r="J157" s="178">
        <f t="shared" si="56"/>
        <v>6.1583577712609916E-2</v>
      </c>
      <c r="K157" s="162">
        <f t="shared" si="55"/>
        <v>63</v>
      </c>
      <c r="L157" s="164">
        <f t="shared" si="54"/>
        <v>6.8438160513324014E-4</v>
      </c>
    </row>
    <row r="158" spans="1:12" x14ac:dyDescent="0.25">
      <c r="A158" s="1"/>
      <c r="B158" s="162" t="s">
        <v>119</v>
      </c>
      <c r="C158" s="163">
        <v>876</v>
      </c>
      <c r="D158" s="163">
        <v>736</v>
      </c>
      <c r="E158" s="163">
        <v>109</v>
      </c>
      <c r="F158" s="163">
        <v>771</v>
      </c>
      <c r="G158" s="163">
        <v>1066</v>
      </c>
      <c r="H158" s="163">
        <v>1024</v>
      </c>
      <c r="I158" s="163">
        <v>991</v>
      </c>
      <c r="J158" s="178">
        <f t="shared" si="56"/>
        <v>-3.22265625E-2</v>
      </c>
      <c r="K158" s="162">
        <f t="shared" si="55"/>
        <v>-33</v>
      </c>
      <c r="L158" s="164">
        <f t="shared" si="54"/>
        <v>6.2451396932508378E-4</v>
      </c>
    </row>
    <row r="159" spans="1:12" x14ac:dyDescent="0.25">
      <c r="A159" s="1"/>
      <c r="B159" s="162" t="s">
        <v>128</v>
      </c>
      <c r="C159" s="163">
        <v>320</v>
      </c>
      <c r="D159" s="163">
        <v>432</v>
      </c>
      <c r="E159" s="163">
        <v>16</v>
      </c>
      <c r="F159" s="163">
        <v>249</v>
      </c>
      <c r="G159" s="163">
        <v>388</v>
      </c>
      <c r="H159" s="163">
        <v>313</v>
      </c>
      <c r="I159" s="163">
        <v>292</v>
      </c>
      <c r="J159" s="178">
        <f t="shared" si="56"/>
        <v>-6.7092651757188482E-2</v>
      </c>
      <c r="K159" s="162">
        <f t="shared" si="55"/>
        <v>-21</v>
      </c>
      <c r="L159" s="164">
        <f t="shared" si="54"/>
        <v>1.8401420690507009E-4</v>
      </c>
    </row>
    <row r="160" spans="1:12" x14ac:dyDescent="0.25">
      <c r="A160" s="161" t="s">
        <v>144</v>
      </c>
      <c r="B160" s="162" t="s">
        <v>131</v>
      </c>
      <c r="C160" s="163">
        <v>643</v>
      </c>
      <c r="D160" s="163">
        <v>575</v>
      </c>
      <c r="E160" s="163">
        <v>27</v>
      </c>
      <c r="F160" s="163">
        <v>419</v>
      </c>
      <c r="G160" s="163">
        <v>555</v>
      </c>
      <c r="H160" s="163">
        <v>561</v>
      </c>
      <c r="I160" s="163">
        <v>404</v>
      </c>
      <c r="J160" s="178">
        <f t="shared" si="56"/>
        <v>-0.27985739750445637</v>
      </c>
      <c r="K160" s="162">
        <f t="shared" si="55"/>
        <v>-157</v>
      </c>
      <c r="L160" s="164">
        <f t="shared" si="54"/>
        <v>2.5459499859468602E-4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4943</v>
      </c>
      <c r="D161" s="168">
        <f t="shared" ref="D161:I161" si="58">D153-SUM(D154:D160)</f>
        <v>3442</v>
      </c>
      <c r="E161" s="168">
        <f t="shared" si="58"/>
        <v>1209</v>
      </c>
      <c r="F161" s="168">
        <f t="shared" si="58"/>
        <v>3316</v>
      </c>
      <c r="G161" s="168">
        <f t="shared" si="58"/>
        <v>4379</v>
      </c>
      <c r="H161" s="168">
        <f t="shared" si="58"/>
        <v>5954</v>
      </c>
      <c r="I161" s="168">
        <f t="shared" si="58"/>
        <v>6373</v>
      </c>
      <c r="J161" s="179">
        <f t="shared" si="56"/>
        <v>7.0372858582465669E-2</v>
      </c>
      <c r="K161" s="167">
        <f>I161-H161</f>
        <v>419</v>
      </c>
      <c r="L161" s="169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06B75-B812-4204-8D6D-05901DE8C737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05677-D97B-4ECE-856C-FD320BF41CCF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271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1154297</v>
      </c>
      <c r="D9" s="118">
        <v>4.0723847271147084E-2</v>
      </c>
      <c r="E9" s="117">
        <v>98412</v>
      </c>
      <c r="F9" s="118">
        <f t="shared" ref="F9:L21" si="4">IFERROR(E9/C9-1,"-")</f>
        <v>-0.91474291278587749</v>
      </c>
      <c r="G9" s="117">
        <v>786358</v>
      </c>
      <c r="H9" s="118">
        <f t="shared" si="4"/>
        <v>6.9904686420355242</v>
      </c>
      <c r="I9" s="117">
        <v>1105557</v>
      </c>
      <c r="J9" s="118">
        <f t="shared" si="4"/>
        <v>0.40592071295771137</v>
      </c>
      <c r="K9" s="117">
        <v>1165181</v>
      </c>
      <c r="L9" s="118">
        <f t="shared" si="4"/>
        <v>5.3931185818551164E-2</v>
      </c>
      <c r="M9" s="117">
        <v>1119747</v>
      </c>
      <c r="N9" s="118">
        <f>IFERROR(M9/K9-1,"-")</f>
        <v>-3.8993083478017554E-2</v>
      </c>
    </row>
    <row r="10" spans="1:15" x14ac:dyDescent="0.25">
      <c r="A10" s="1" t="s">
        <v>72</v>
      </c>
      <c r="B10" s="116" t="s">
        <v>73</v>
      </c>
      <c r="C10" s="117">
        <v>1115694</v>
      </c>
      <c r="D10" s="118">
        <v>9.8426731776473764E-2</v>
      </c>
      <c r="E10" s="117">
        <v>103727</v>
      </c>
      <c r="F10" s="118">
        <f t="shared" si="4"/>
        <v>-0.90702916749574702</v>
      </c>
      <c r="G10" s="117">
        <v>912484</v>
      </c>
      <c r="H10" s="118">
        <f t="shared" si="4"/>
        <v>7.7969766791674306</v>
      </c>
      <c r="I10" s="117">
        <v>1077344</v>
      </c>
      <c r="J10" s="118">
        <f t="shared" si="4"/>
        <v>0.18067166109213972</v>
      </c>
      <c r="K10" s="117">
        <v>1114324</v>
      </c>
      <c r="L10" s="118">
        <f t="shared" si="4"/>
        <v>3.4325155196483159E-2</v>
      </c>
      <c r="M10" s="117">
        <v>1060335</v>
      </c>
      <c r="N10" s="118">
        <f t="shared" ref="N10:N11" si="5">IFERROR(M10/K10-1,"-")</f>
        <v>-4.8450001974291168E-2</v>
      </c>
    </row>
    <row r="11" spans="1:15" x14ac:dyDescent="0.25">
      <c r="A11" s="1" t="s">
        <v>74</v>
      </c>
      <c r="B11" s="116" t="s">
        <v>75</v>
      </c>
      <c r="C11" s="117">
        <v>496315</v>
      </c>
      <c r="D11" s="118">
        <v>-0.55609507846585093</v>
      </c>
      <c r="E11" s="117">
        <v>122878</v>
      </c>
      <c r="F11" s="118">
        <f t="shared" si="4"/>
        <v>-0.752419330465531</v>
      </c>
      <c r="G11" s="117">
        <v>1057048</v>
      </c>
      <c r="H11" s="118">
        <f t="shared" si="4"/>
        <v>7.6024186591578644</v>
      </c>
      <c r="I11" s="117">
        <v>1098201</v>
      </c>
      <c r="J11" s="118">
        <f t="shared" si="4"/>
        <v>3.8932006871968072E-2</v>
      </c>
      <c r="K11" s="117">
        <v>1198797</v>
      </c>
      <c r="L11" s="118">
        <f t="shared" si="4"/>
        <v>9.1600717901367812E-2</v>
      </c>
      <c r="M11" s="117">
        <v>1094097</v>
      </c>
      <c r="N11" s="118">
        <f t="shared" si="5"/>
        <v>-8.7337555899789532E-2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154899</v>
      </c>
      <c r="F12" s="118" t="str">
        <f t="shared" si="4"/>
        <v>-</v>
      </c>
      <c r="G12" s="117">
        <v>1117075</v>
      </c>
      <c r="H12" s="118">
        <f t="shared" si="4"/>
        <v>6.2116346780805554</v>
      </c>
      <c r="I12" s="117">
        <v>1108018</v>
      </c>
      <c r="J12" s="118">
        <f t="shared" si="4"/>
        <v>-8.107781482890597E-3</v>
      </c>
      <c r="K12" s="117">
        <v>1093882</v>
      </c>
      <c r="L12" s="118">
        <f t="shared" si="4"/>
        <v>-1.2757915485127502E-2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187306</v>
      </c>
      <c r="F13" s="118" t="str">
        <f t="shared" si="4"/>
        <v>-</v>
      </c>
      <c r="G13" s="117">
        <v>995707</v>
      </c>
      <c r="H13" s="118">
        <f t="shared" si="4"/>
        <v>4.3159375567253582</v>
      </c>
      <c r="I13" s="117">
        <v>1038688</v>
      </c>
      <c r="J13" s="118">
        <f t="shared" si="4"/>
        <v>4.3166312981630206E-2</v>
      </c>
      <c r="K13" s="117">
        <v>1088673</v>
      </c>
      <c r="L13" s="118">
        <f t="shared" si="4"/>
        <v>4.8123209279398615E-2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274949</v>
      </c>
      <c r="F14" s="118" t="str">
        <f t="shared" si="4"/>
        <v>-</v>
      </c>
      <c r="G14" s="117">
        <v>1029864</v>
      </c>
      <c r="H14" s="118">
        <f t="shared" si="4"/>
        <v>2.7456546486803006</v>
      </c>
      <c r="I14" s="117">
        <v>1069466</v>
      </c>
      <c r="J14" s="118">
        <f t="shared" si="4"/>
        <v>3.8453621060644982E-2</v>
      </c>
      <c r="K14" s="117">
        <v>1059592</v>
      </c>
      <c r="L14" s="118">
        <f t="shared" si="4"/>
        <v>-9.232645077075885E-3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553215</v>
      </c>
      <c r="F15" s="118" t="str">
        <f t="shared" si="4"/>
        <v>-</v>
      </c>
      <c r="G15" s="117">
        <v>1179956</v>
      </c>
      <c r="H15" s="118">
        <f t="shared" si="4"/>
        <v>1.1329067360791014</v>
      </c>
      <c r="I15" s="117">
        <v>1205442</v>
      </c>
      <c r="J15" s="118">
        <f t="shared" si="4"/>
        <v>2.1599110475305938E-2</v>
      </c>
      <c r="K15" s="117">
        <v>1224963</v>
      </c>
      <c r="L15" s="118">
        <f t="shared" si="4"/>
        <v>1.6194059938180461E-2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285142</v>
      </c>
      <c r="D16" s="118">
        <v>-0.77580532295475102</v>
      </c>
      <c r="E16" s="117">
        <v>796040</v>
      </c>
      <c r="F16" s="118">
        <f t="shared" si="4"/>
        <v>1.7917318388732633</v>
      </c>
      <c r="G16" s="117">
        <v>1241553</v>
      </c>
      <c r="H16" s="118">
        <f t="shared" si="4"/>
        <v>0.55966157479523648</v>
      </c>
      <c r="I16" s="117">
        <v>1271908</v>
      </c>
      <c r="J16" s="118">
        <f t="shared" si="4"/>
        <v>2.4449218035798692E-2</v>
      </c>
      <c r="K16" s="117">
        <v>1304294</v>
      </c>
      <c r="L16" s="118">
        <f t="shared" si="4"/>
        <v>2.5462533453677549E-2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176625</v>
      </c>
      <c r="D17" s="118">
        <v>-0.83348527458313582</v>
      </c>
      <c r="E17" s="117">
        <v>762012</v>
      </c>
      <c r="F17" s="118">
        <f t="shared" si="4"/>
        <v>3.3142929936305734</v>
      </c>
      <c r="G17" s="117">
        <v>1013730</v>
      </c>
      <c r="H17" s="118">
        <f t="shared" si="4"/>
        <v>0.33033338057668393</v>
      </c>
      <c r="I17" s="117">
        <v>1102818</v>
      </c>
      <c r="J17" s="118">
        <f t="shared" si="4"/>
        <v>8.7881388535408833E-2</v>
      </c>
      <c r="K17" s="117">
        <v>1101231</v>
      </c>
      <c r="L17" s="118">
        <f t="shared" si="4"/>
        <v>-1.4390407120666859E-3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137871</v>
      </c>
      <c r="D18" s="118">
        <v>-0.88105535324673312</v>
      </c>
      <c r="E18" s="117">
        <v>953288</v>
      </c>
      <c r="F18" s="118">
        <f t="shared" si="4"/>
        <v>5.9143474697362031</v>
      </c>
      <c r="G18" s="117">
        <v>1125132</v>
      </c>
      <c r="H18" s="118">
        <f t="shared" si="4"/>
        <v>0.18026451607489036</v>
      </c>
      <c r="I18" s="117">
        <v>1207802</v>
      </c>
      <c r="J18" s="118">
        <f t="shared" si="4"/>
        <v>7.3475823281179409E-2</v>
      </c>
      <c r="K18" s="117">
        <v>1223794</v>
      </c>
      <c r="L18" s="118">
        <f t="shared" si="4"/>
        <v>1.3240580823677961E-2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156929</v>
      </c>
      <c r="D19" s="118">
        <v>-0.84682336795520141</v>
      </c>
      <c r="E19" s="117">
        <v>927095</v>
      </c>
      <c r="F19" s="118">
        <f t="shared" si="4"/>
        <v>4.9077353452835357</v>
      </c>
      <c r="G19" s="117">
        <v>1064158</v>
      </c>
      <c r="H19" s="118">
        <f t="shared" si="4"/>
        <v>0.14784137547931975</v>
      </c>
      <c r="I19" s="117">
        <v>1149433</v>
      </c>
      <c r="J19" s="118">
        <f t="shared" si="4"/>
        <v>8.0133777127080696E-2</v>
      </c>
      <c r="K19" s="117">
        <v>1124270</v>
      </c>
      <c r="L19" s="118">
        <f t="shared" si="4"/>
        <v>-2.1891663106940573E-2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196628</v>
      </c>
      <c r="D20" s="118">
        <v>-0.81701635823206764</v>
      </c>
      <c r="E20" s="117">
        <v>829853</v>
      </c>
      <c r="F20" s="118">
        <f t="shared" si="4"/>
        <v>3.220421303171471</v>
      </c>
      <c r="G20" s="117">
        <v>1109322</v>
      </c>
      <c r="H20" s="118">
        <f t="shared" si="4"/>
        <v>0.33676928323450062</v>
      </c>
      <c r="I20" s="117">
        <v>1155840</v>
      </c>
      <c r="J20" s="118">
        <f t="shared" si="4"/>
        <v>4.1933721678647062E-2</v>
      </c>
      <c r="K20" s="117">
        <v>1140612</v>
      </c>
      <c r="L20" s="118">
        <f t="shared" si="4"/>
        <v>-1.3174833887043214E-2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4"/>
        <v>0.47265081152401667</v>
      </c>
      <c r="G21" s="120">
        <v>12632387</v>
      </c>
      <c r="H21" s="121">
        <f t="shared" si="4"/>
        <v>1.1917247575071039</v>
      </c>
      <c r="I21" s="120">
        <v>13590517</v>
      </c>
      <c r="J21" s="121">
        <f t="shared" si="4"/>
        <v>7.5847106330735325E-2</v>
      </c>
      <c r="K21" s="120">
        <v>13839613</v>
      </c>
      <c r="L21" s="121">
        <f t="shared" si="4"/>
        <v>1.8328662551983843E-2</v>
      </c>
      <c r="M21" s="120">
        <v>3274179</v>
      </c>
      <c r="N21" s="121">
        <v>-5.8684668553794395E-2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71" t="s">
        <v>272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247</v>
      </c>
      <c r="G30" s="115" t="s">
        <v>69</v>
      </c>
      <c r="H30" s="114" t="s">
        <v>247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47398</v>
      </c>
      <c r="D31" s="118">
        <v>-4.6893223406394569E-2</v>
      </c>
      <c r="E31" s="117">
        <v>19326</v>
      </c>
      <c r="F31" s="118">
        <f t="shared" ref="F31:L43" si="6">IFERROR(E31/C31-1,"-")</f>
        <v>-0.59226127684712437</v>
      </c>
      <c r="G31" s="117">
        <v>44512</v>
      </c>
      <c r="H31" s="118">
        <f t="shared" si="6"/>
        <v>1.303218462175308</v>
      </c>
      <c r="I31" s="117">
        <v>49718</v>
      </c>
      <c r="J31" s="118">
        <f t="shared" si="6"/>
        <v>0.11695722501797268</v>
      </c>
      <c r="K31" s="117">
        <v>41092</v>
      </c>
      <c r="L31" s="118">
        <f t="shared" si="6"/>
        <v>-0.17349853171889451</v>
      </c>
      <c r="M31" s="117">
        <v>33957</v>
      </c>
      <c r="N31" s="118">
        <f t="shared" ref="N31:N33" si="7">IFERROR(M31/K31-1,"-")</f>
        <v>-0.17363477075829847</v>
      </c>
    </row>
    <row r="32" spans="1:15" x14ac:dyDescent="0.25">
      <c r="B32" s="116" t="s">
        <v>73</v>
      </c>
      <c r="C32" s="117">
        <v>34168</v>
      </c>
      <c r="D32" s="118">
        <v>-0.11951760037107662</v>
      </c>
      <c r="E32" s="117">
        <v>21953</v>
      </c>
      <c r="F32" s="118">
        <f t="shared" si="6"/>
        <v>-0.35749824397096697</v>
      </c>
      <c r="G32" s="117">
        <v>38037</v>
      </c>
      <c r="H32" s="118">
        <f t="shared" si="6"/>
        <v>0.73265612900286969</v>
      </c>
      <c r="I32" s="117">
        <v>32612</v>
      </c>
      <c r="J32" s="118">
        <f t="shared" si="6"/>
        <v>-0.14262428687856565</v>
      </c>
      <c r="K32" s="117">
        <v>40708</v>
      </c>
      <c r="L32" s="118">
        <f t="shared" si="6"/>
        <v>0.2482521771127193</v>
      </c>
      <c r="M32" s="117">
        <v>24123</v>
      </c>
      <c r="N32" s="118">
        <f t="shared" si="7"/>
        <v>-0.40741377616193375</v>
      </c>
    </row>
    <row r="33" spans="2:15" x14ac:dyDescent="0.25">
      <c r="B33" s="116" t="s">
        <v>75</v>
      </c>
      <c r="C33" s="117">
        <v>13967</v>
      </c>
      <c r="D33" s="118">
        <v>-0.7426813316383869</v>
      </c>
      <c r="E33" s="117">
        <v>35216</v>
      </c>
      <c r="F33" s="118">
        <f t="shared" si="6"/>
        <v>1.5213718049688554</v>
      </c>
      <c r="G33" s="117">
        <v>39226</v>
      </c>
      <c r="H33" s="118">
        <f t="shared" si="6"/>
        <v>0.11386869604725125</v>
      </c>
      <c r="I33" s="117">
        <v>39802</v>
      </c>
      <c r="J33" s="118">
        <f t="shared" si="6"/>
        <v>1.4684138071687114E-2</v>
      </c>
      <c r="K33" s="117">
        <v>49287</v>
      </c>
      <c r="L33" s="118">
        <f t="shared" si="6"/>
        <v>0.23830460780865281</v>
      </c>
      <c r="M33" s="117">
        <v>31246</v>
      </c>
      <c r="N33" s="118">
        <f t="shared" si="7"/>
        <v>-0.36603972649988836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48544</v>
      </c>
      <c r="F34" s="118" t="str">
        <f t="shared" si="6"/>
        <v>-</v>
      </c>
      <c r="G34" s="117">
        <v>70700</v>
      </c>
      <c r="H34" s="118">
        <f t="shared" si="6"/>
        <v>0.45641067897165466</v>
      </c>
      <c r="I34" s="117">
        <v>73095</v>
      </c>
      <c r="J34" s="118">
        <f t="shared" si="6"/>
        <v>3.3875530410183874E-2</v>
      </c>
      <c r="K34" s="117">
        <v>39075</v>
      </c>
      <c r="L34" s="118">
        <f t="shared" si="6"/>
        <v>-0.4654217114713729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59583</v>
      </c>
      <c r="F35" s="118" t="str">
        <f t="shared" si="6"/>
        <v>-</v>
      </c>
      <c r="G35" s="117">
        <v>79634</v>
      </c>
      <c r="H35" s="118">
        <f t="shared" si="6"/>
        <v>0.33652216236174737</v>
      </c>
      <c r="I35" s="117">
        <v>56792</v>
      </c>
      <c r="J35" s="118">
        <f t="shared" si="6"/>
        <v>-0.2868372805585554</v>
      </c>
      <c r="K35" s="117">
        <v>58856</v>
      </c>
      <c r="L35" s="118">
        <f t="shared" si="6"/>
        <v>3.634314692210161E-2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87510</v>
      </c>
      <c r="F36" s="118" t="str">
        <f t="shared" si="6"/>
        <v>-</v>
      </c>
      <c r="G36" s="117">
        <v>87469</v>
      </c>
      <c r="H36" s="118">
        <f t="shared" si="6"/>
        <v>-4.6851788367041625E-4</v>
      </c>
      <c r="I36" s="117">
        <v>83729</v>
      </c>
      <c r="J36" s="118">
        <f t="shared" si="6"/>
        <v>-4.2758005693445678E-2</v>
      </c>
      <c r="K36" s="117">
        <v>72097</v>
      </c>
      <c r="L36" s="118">
        <f t="shared" si="6"/>
        <v>-0.13892438701047427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162890</v>
      </c>
      <c r="F37" s="118" t="str">
        <f t="shared" si="6"/>
        <v>-</v>
      </c>
      <c r="G37" s="117">
        <v>131999</v>
      </c>
      <c r="H37" s="118">
        <f t="shared" si="6"/>
        <v>-0.1896433175762785</v>
      </c>
      <c r="I37" s="117">
        <v>108487</v>
      </c>
      <c r="J37" s="118">
        <f t="shared" si="6"/>
        <v>-0.17812256153455708</v>
      </c>
      <c r="K37" s="117">
        <v>93879</v>
      </c>
      <c r="L37" s="118">
        <f t="shared" si="6"/>
        <v>-0.13465207812917679</v>
      </c>
      <c r="M37" s="117"/>
      <c r="N37" s="118"/>
    </row>
    <row r="38" spans="2:15" x14ac:dyDescent="0.25">
      <c r="B38" s="116" t="s">
        <v>85</v>
      </c>
      <c r="C38" s="117">
        <v>115637</v>
      </c>
      <c r="D38" s="118">
        <v>-0.39925086239142182</v>
      </c>
      <c r="E38" s="117">
        <v>207618</v>
      </c>
      <c r="F38" s="118">
        <f t="shared" si="6"/>
        <v>0.79542879874088745</v>
      </c>
      <c r="G38" s="117">
        <v>165148</v>
      </c>
      <c r="H38" s="118">
        <f t="shared" si="6"/>
        <v>-0.20455837162481094</v>
      </c>
      <c r="I38" s="117">
        <v>131486</v>
      </c>
      <c r="J38" s="118">
        <f t="shared" si="6"/>
        <v>-0.20382929251338189</v>
      </c>
      <c r="K38" s="117">
        <v>132181</v>
      </c>
      <c r="L38" s="118">
        <f t="shared" si="6"/>
        <v>5.2857338423861755E-3</v>
      </c>
      <c r="M38" s="117"/>
      <c r="N38" s="118"/>
    </row>
    <row r="39" spans="2:15" x14ac:dyDescent="0.25">
      <c r="B39" s="116" t="s">
        <v>87</v>
      </c>
      <c r="C39" s="117">
        <v>76690</v>
      </c>
      <c r="D39" s="118">
        <v>-0.30062468651680274</v>
      </c>
      <c r="E39" s="117">
        <v>114059</v>
      </c>
      <c r="F39" s="118">
        <f t="shared" si="6"/>
        <v>0.48727343851871163</v>
      </c>
      <c r="G39" s="117">
        <v>90471</v>
      </c>
      <c r="H39" s="118">
        <f t="shared" si="6"/>
        <v>-0.20680524991451787</v>
      </c>
      <c r="I39" s="117">
        <v>81203</v>
      </c>
      <c r="J39" s="118">
        <f t="shared" si="6"/>
        <v>-0.10244166639033503</v>
      </c>
      <c r="K39" s="117">
        <v>74099</v>
      </c>
      <c r="L39" s="118">
        <f t="shared" si="6"/>
        <v>-8.7484452544856706E-2</v>
      </c>
      <c r="M39" s="117"/>
      <c r="N39" s="118"/>
    </row>
    <row r="40" spans="2:15" x14ac:dyDescent="0.25">
      <c r="B40" s="116" t="s">
        <v>89</v>
      </c>
      <c r="C40" s="117">
        <v>41506</v>
      </c>
      <c r="D40" s="118">
        <v>-0.4542131285503892</v>
      </c>
      <c r="E40" s="117">
        <v>70918</v>
      </c>
      <c r="F40" s="118">
        <f t="shared" si="6"/>
        <v>0.70862044041825278</v>
      </c>
      <c r="G40" s="117">
        <v>58177</v>
      </c>
      <c r="H40" s="118">
        <f t="shared" si="6"/>
        <v>-0.17965819679065964</v>
      </c>
      <c r="I40" s="117">
        <v>58380</v>
      </c>
      <c r="J40" s="118">
        <f t="shared" si="6"/>
        <v>3.4893514619178667E-3</v>
      </c>
      <c r="K40" s="117">
        <v>51466</v>
      </c>
      <c r="L40" s="118">
        <f t="shared" si="6"/>
        <v>-0.11843096951010623</v>
      </c>
      <c r="M40" s="117"/>
      <c r="N40" s="118"/>
    </row>
    <row r="41" spans="2:15" x14ac:dyDescent="0.25">
      <c r="B41" s="116" t="s">
        <v>91</v>
      </c>
      <c r="C41" s="117">
        <v>17324</v>
      </c>
      <c r="D41" s="118">
        <v>-0.62328484136821283</v>
      </c>
      <c r="E41" s="117">
        <v>38501</v>
      </c>
      <c r="F41" s="118">
        <f t="shared" si="6"/>
        <v>1.2224082198106672</v>
      </c>
      <c r="G41" s="117">
        <v>48949</v>
      </c>
      <c r="H41" s="118">
        <f t="shared" si="6"/>
        <v>0.27136957481623858</v>
      </c>
      <c r="I41" s="117">
        <v>43524</v>
      </c>
      <c r="J41" s="118">
        <f t="shared" si="6"/>
        <v>-0.11082963901203291</v>
      </c>
      <c r="K41" s="117">
        <v>38079</v>
      </c>
      <c r="L41" s="118">
        <f t="shared" si="6"/>
        <v>-0.12510339123242353</v>
      </c>
      <c r="M41" s="117"/>
      <c r="N41" s="118"/>
    </row>
    <row r="42" spans="2:15" x14ac:dyDescent="0.25">
      <c r="B42" s="116" t="s">
        <v>93</v>
      </c>
      <c r="C42" s="117">
        <v>21994</v>
      </c>
      <c r="D42" s="118">
        <v>-0.60482248095443436</v>
      </c>
      <c r="E42" s="117">
        <v>59976</v>
      </c>
      <c r="F42" s="118">
        <f t="shared" si="6"/>
        <v>1.726925525143221</v>
      </c>
      <c r="G42" s="117">
        <v>69802</v>
      </c>
      <c r="H42" s="118">
        <f t="shared" si="6"/>
        <v>0.16383219954648531</v>
      </c>
      <c r="I42" s="117">
        <v>58414</v>
      </c>
      <c r="J42" s="118">
        <f t="shared" si="6"/>
        <v>-0.16314718775966308</v>
      </c>
      <c r="K42" s="117">
        <v>51791</v>
      </c>
      <c r="L42" s="118">
        <f t="shared" si="6"/>
        <v>-0.11338035402472013</v>
      </c>
      <c r="M42" s="117"/>
      <c r="N42" s="118"/>
    </row>
    <row r="43" spans="2:15" ht="15.75" x14ac:dyDescent="0.25">
      <c r="B43" s="119" t="s">
        <v>30</v>
      </c>
      <c r="C43" s="120">
        <v>419753</v>
      </c>
      <c r="D43" s="121">
        <v>-0.58587046495635764</v>
      </c>
      <c r="E43" s="120">
        <v>926094</v>
      </c>
      <c r="F43" s="121">
        <f t="shared" si="6"/>
        <v>1.2062832189406629</v>
      </c>
      <c r="G43" s="120">
        <v>924124</v>
      </c>
      <c r="H43" s="121">
        <f t="shared" si="6"/>
        <v>-2.1272138681386332E-3</v>
      </c>
      <c r="I43" s="120">
        <v>817242</v>
      </c>
      <c r="J43" s="121">
        <f t="shared" si="6"/>
        <v>-0.11565763901814041</v>
      </c>
      <c r="K43" s="120">
        <v>742610</v>
      </c>
      <c r="L43" s="121">
        <f t="shared" si="6"/>
        <v>-9.132178718176498E-2</v>
      </c>
      <c r="M43" s="120">
        <v>89326</v>
      </c>
      <c r="N43" s="121">
        <v>-0.31857468703990477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71" t="s">
        <v>274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247</v>
      </c>
      <c r="G52" s="115" t="s">
        <v>69</v>
      </c>
      <c r="H52" s="114" t="s">
        <v>247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30767</v>
      </c>
      <c r="D53" s="118">
        <v>-5.3759803167768738E-2</v>
      </c>
      <c r="E53" s="117">
        <v>9569</v>
      </c>
      <c r="F53" s="118">
        <f>IFERROR(E53/C53-1,"-")</f>
        <v>-0.6889849514089772</v>
      </c>
      <c r="G53" s="117">
        <v>30162</v>
      </c>
      <c r="H53" s="118">
        <f>IFERROR(G53/E53-1,"-")</f>
        <v>2.1520535061134916</v>
      </c>
      <c r="I53" s="117">
        <v>32270</v>
      </c>
      <c r="J53" s="118">
        <f>IFERROR(I53/G53-1,"-")</f>
        <v>6.9889264637623461E-2</v>
      </c>
      <c r="K53" s="117">
        <v>31109</v>
      </c>
      <c r="L53" s="118">
        <f>IFERROR(K53/I53-1,"-")</f>
        <v>-3.597768825534553E-2</v>
      </c>
      <c r="M53" s="117">
        <v>24602</v>
      </c>
      <c r="N53" s="118">
        <f t="shared" ref="N53:N55" si="8">IFERROR(M53/K53-1,"-")</f>
        <v>-0.20916776495547917</v>
      </c>
    </row>
    <row r="54" spans="1:15" x14ac:dyDescent="0.25">
      <c r="A54" s="1">
        <v>2</v>
      </c>
      <c r="B54" s="116" t="s">
        <v>73</v>
      </c>
      <c r="C54" s="117">
        <v>20181</v>
      </c>
      <c r="D54" s="118">
        <v>-0.21398247322297959</v>
      </c>
      <c r="E54" s="117">
        <v>9899</v>
      </c>
      <c r="F54" s="118">
        <f t="shared" ref="F54:L65" si="9">IFERROR(E54/C54-1,"-")</f>
        <v>-0.50948912343293196</v>
      </c>
      <c r="G54" s="117">
        <v>26209</v>
      </c>
      <c r="H54" s="118">
        <f t="shared" si="9"/>
        <v>1.6476411758763509</v>
      </c>
      <c r="I54" s="117">
        <v>22101</v>
      </c>
      <c r="J54" s="118">
        <f t="shared" si="9"/>
        <v>-0.15674005112747524</v>
      </c>
      <c r="K54" s="117">
        <v>24748</v>
      </c>
      <c r="L54" s="118">
        <f t="shared" si="9"/>
        <v>0.11976833627437666</v>
      </c>
      <c r="M54" s="117">
        <v>17811</v>
      </c>
      <c r="N54" s="118">
        <f t="shared" si="8"/>
        <v>-0.28030547923064486</v>
      </c>
    </row>
    <row r="55" spans="1:15" x14ac:dyDescent="0.25">
      <c r="A55" s="1">
        <v>3</v>
      </c>
      <c r="B55" s="116" t="s">
        <v>75</v>
      </c>
      <c r="C55" s="117">
        <v>8492</v>
      </c>
      <c r="D55" s="118">
        <v>-0.70155338440992487</v>
      </c>
      <c r="E55" s="117">
        <v>15470</v>
      </c>
      <c r="F55" s="118">
        <f t="shared" si="9"/>
        <v>0.82171455487517653</v>
      </c>
      <c r="G55" s="117">
        <v>27580</v>
      </c>
      <c r="H55" s="118">
        <f t="shared" si="9"/>
        <v>0.7828054298642535</v>
      </c>
      <c r="I55" s="117">
        <v>26189</v>
      </c>
      <c r="J55" s="118">
        <f t="shared" si="9"/>
        <v>-5.0435097897026826E-2</v>
      </c>
      <c r="K55" s="117">
        <v>33643</v>
      </c>
      <c r="L55" s="118">
        <f t="shared" si="9"/>
        <v>0.28462331513230743</v>
      </c>
      <c r="M55" s="117">
        <v>23055</v>
      </c>
      <c r="N55" s="118">
        <f t="shared" si="8"/>
        <v>-0.31471628570579313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21241</v>
      </c>
      <c r="F56" s="118" t="str">
        <f t="shared" si="9"/>
        <v>-</v>
      </c>
      <c r="G56" s="117">
        <v>45950</v>
      </c>
      <c r="H56" s="118">
        <f t="shared" si="9"/>
        <v>1.1632691492867568</v>
      </c>
      <c r="I56" s="117">
        <v>47885</v>
      </c>
      <c r="J56" s="118">
        <f t="shared" si="9"/>
        <v>4.2110990206746468E-2</v>
      </c>
      <c r="K56" s="117">
        <v>25316</v>
      </c>
      <c r="L56" s="118">
        <f t="shared" si="9"/>
        <v>-0.47131669625143569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28919</v>
      </c>
      <c r="F57" s="118" t="str">
        <f t="shared" si="9"/>
        <v>-</v>
      </c>
      <c r="G57" s="117">
        <v>53768</v>
      </c>
      <c r="H57" s="118">
        <f t="shared" si="9"/>
        <v>0.85926207683529854</v>
      </c>
      <c r="I57" s="117">
        <v>37828</v>
      </c>
      <c r="J57" s="118">
        <f t="shared" si="9"/>
        <v>-0.29645886028864754</v>
      </c>
      <c r="K57" s="117">
        <v>40404</v>
      </c>
      <c r="L57" s="118">
        <f t="shared" si="9"/>
        <v>6.8097705403404873E-2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46951</v>
      </c>
      <c r="F58" s="118" t="str">
        <f t="shared" si="9"/>
        <v>-</v>
      </c>
      <c r="G58" s="117">
        <v>59477</v>
      </c>
      <c r="H58" s="118">
        <f t="shared" si="9"/>
        <v>0.26678877979169768</v>
      </c>
      <c r="I58" s="117">
        <v>57202</v>
      </c>
      <c r="J58" s="118">
        <f t="shared" si="9"/>
        <v>-3.8250079862804154E-2</v>
      </c>
      <c r="K58" s="117">
        <v>50727</v>
      </c>
      <c r="L58" s="118">
        <f t="shared" si="9"/>
        <v>-0.11319534282018107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107391</v>
      </c>
      <c r="F59" s="118" t="str">
        <f t="shared" si="9"/>
        <v>-</v>
      </c>
      <c r="G59" s="117">
        <v>95238</v>
      </c>
      <c r="H59" s="118">
        <f t="shared" si="9"/>
        <v>-0.11316590775763335</v>
      </c>
      <c r="I59" s="117">
        <v>76008</v>
      </c>
      <c r="J59" s="118">
        <f t="shared" si="9"/>
        <v>-0.20191520191520196</v>
      </c>
      <c r="K59" s="117">
        <v>64860</v>
      </c>
      <c r="L59" s="118">
        <f t="shared" si="9"/>
        <v>-0.14666877170824122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60233</v>
      </c>
      <c r="D60" s="118">
        <v>-0.4715151834206347</v>
      </c>
      <c r="E60" s="117">
        <v>144260</v>
      </c>
      <c r="F60" s="118">
        <f t="shared" si="9"/>
        <v>1.3950326233128019</v>
      </c>
      <c r="G60" s="117">
        <v>115097</v>
      </c>
      <c r="H60" s="118">
        <f t="shared" si="9"/>
        <v>-0.20215582975183699</v>
      </c>
      <c r="I60" s="117">
        <v>89047</v>
      </c>
      <c r="J60" s="118">
        <f t="shared" si="9"/>
        <v>-0.22633083399219789</v>
      </c>
      <c r="K60" s="117">
        <v>94133</v>
      </c>
      <c r="L60" s="118">
        <f t="shared" si="9"/>
        <v>5.711590508383213E-2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36380</v>
      </c>
      <c r="D61" s="118">
        <v>-0.41633242419380712</v>
      </c>
      <c r="E61" s="117">
        <v>78666</v>
      </c>
      <c r="F61" s="118">
        <f t="shared" si="9"/>
        <v>1.1623419461242439</v>
      </c>
      <c r="G61" s="117">
        <v>63414</v>
      </c>
      <c r="H61" s="118">
        <f t="shared" si="9"/>
        <v>-0.19388299900846617</v>
      </c>
      <c r="I61" s="117">
        <v>57144</v>
      </c>
      <c r="J61" s="118">
        <f t="shared" si="9"/>
        <v>-9.8874065663733579E-2</v>
      </c>
      <c r="K61" s="117">
        <v>54493</v>
      </c>
      <c r="L61" s="118">
        <f t="shared" si="9"/>
        <v>-4.6391572168556605E-2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19194</v>
      </c>
      <c r="D62" s="118">
        <v>-0.58614890359861138</v>
      </c>
      <c r="E62" s="117">
        <v>50943</v>
      </c>
      <c r="F62" s="118">
        <f t="shared" si="9"/>
        <v>1.6541106595811192</v>
      </c>
      <c r="G62" s="117">
        <v>42541</v>
      </c>
      <c r="H62" s="118">
        <f t="shared" si="9"/>
        <v>-0.16492943093261092</v>
      </c>
      <c r="I62" s="117">
        <v>42102</v>
      </c>
      <c r="J62" s="118">
        <f t="shared" si="9"/>
        <v>-1.0319456524294224E-2</v>
      </c>
      <c r="K62" s="117">
        <v>37191</v>
      </c>
      <c r="L62" s="118">
        <f t="shared" si="9"/>
        <v>-0.11664529000997581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8529</v>
      </c>
      <c r="D63" s="118">
        <v>-0.71527290936404608</v>
      </c>
      <c r="E63" s="117">
        <v>28449</v>
      </c>
      <c r="F63" s="118">
        <f t="shared" si="9"/>
        <v>2.3355610270840663</v>
      </c>
      <c r="G63" s="117">
        <v>32686</v>
      </c>
      <c r="H63" s="118">
        <f t="shared" si="9"/>
        <v>0.14893317867060363</v>
      </c>
      <c r="I63" s="117">
        <v>32224</v>
      </c>
      <c r="J63" s="118">
        <f t="shared" si="9"/>
        <v>-1.4134491831365059E-2</v>
      </c>
      <c r="K63" s="117">
        <v>27291</v>
      </c>
      <c r="L63" s="118">
        <f t="shared" si="9"/>
        <v>-0.15308465739821253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13051</v>
      </c>
      <c r="D64" s="118">
        <v>-0.63181651479673873</v>
      </c>
      <c r="E64" s="117">
        <v>42442</v>
      </c>
      <c r="F64" s="118">
        <f t="shared" si="9"/>
        <v>2.2520113401271935</v>
      </c>
      <c r="G64" s="117">
        <v>45431</v>
      </c>
      <c r="H64" s="118">
        <f t="shared" si="9"/>
        <v>7.0425521888695108E-2</v>
      </c>
      <c r="I64" s="117">
        <v>40736</v>
      </c>
      <c r="J64" s="118">
        <f t="shared" si="9"/>
        <v>-0.10334353194954982</v>
      </c>
      <c r="K64" s="117">
        <v>39486</v>
      </c>
      <c r="L64" s="118">
        <f t="shared" si="9"/>
        <v>-3.0685388845247408E-2</v>
      </c>
      <c r="M64" s="117"/>
      <c r="N64" s="118"/>
    </row>
    <row r="65" spans="1:15" ht="15.75" x14ac:dyDescent="0.25">
      <c r="B65" s="119" t="s">
        <v>30</v>
      </c>
      <c r="C65" s="120">
        <v>222316</v>
      </c>
      <c r="D65" s="121">
        <v>-0.6320654323623407</v>
      </c>
      <c r="E65" s="120">
        <v>584200</v>
      </c>
      <c r="F65" s="121">
        <f t="shared" si="9"/>
        <v>1.6277910721675455</v>
      </c>
      <c r="G65" s="120">
        <v>637553</v>
      </c>
      <c r="H65" s="121">
        <f t="shared" si="9"/>
        <v>9.1326600479287867E-2</v>
      </c>
      <c r="I65" s="120">
        <v>560736</v>
      </c>
      <c r="J65" s="121">
        <f t="shared" si="9"/>
        <v>-0.12048723792374905</v>
      </c>
      <c r="K65" s="120">
        <v>523401</v>
      </c>
      <c r="L65" s="121">
        <f t="shared" si="9"/>
        <v>-6.6582134908406143E-2</v>
      </c>
      <c r="M65" s="120">
        <v>65468</v>
      </c>
      <c r="N65" s="121">
        <v>-0.2685139664804469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71" t="s">
        <v>275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247</v>
      </c>
      <c r="G74" s="115" t="s">
        <v>69</v>
      </c>
      <c r="H74" s="114" t="s">
        <v>247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16631</v>
      </c>
      <c r="D75" s="118">
        <v>-3.3923903572465886E-2</v>
      </c>
      <c r="E75" s="117">
        <v>9757</v>
      </c>
      <c r="F75" s="118">
        <f>IFERROR(E75/C75-1,"-")</f>
        <v>-0.41332451446094642</v>
      </c>
      <c r="G75" s="117">
        <v>14350</v>
      </c>
      <c r="H75" s="118">
        <f>IFERROR(G75/E75-1,"-")</f>
        <v>0.47073895664651011</v>
      </c>
      <c r="I75" s="117">
        <v>17448</v>
      </c>
      <c r="J75" s="118">
        <f>IFERROR(I75/G75-1,"-")</f>
        <v>0.21588850174216034</v>
      </c>
      <c r="K75" s="117">
        <v>9983</v>
      </c>
      <c r="L75" s="118">
        <f>IFERROR(K75/I75-1,"-")</f>
        <v>-0.42784273269142592</v>
      </c>
      <c r="M75" s="117">
        <v>9355</v>
      </c>
      <c r="N75" s="118">
        <f t="shared" ref="N75:N77" si="10">IFERROR(M75/K75-1,"-")</f>
        <v>-6.2906941801061822E-2</v>
      </c>
    </row>
    <row r="76" spans="1:15" x14ac:dyDescent="0.25">
      <c r="A76" s="1">
        <v>2</v>
      </c>
      <c r="B76" s="116" t="s">
        <v>73</v>
      </c>
      <c r="C76" s="117">
        <v>13987</v>
      </c>
      <c r="D76" s="118">
        <v>6.518924682050109E-2</v>
      </c>
      <c r="E76" s="117">
        <v>12054</v>
      </c>
      <c r="F76" s="118">
        <f t="shared" ref="F76:L87" si="11">IFERROR(E76/C76-1,"-")</f>
        <v>-0.13819975691713737</v>
      </c>
      <c r="G76" s="117">
        <v>11828</v>
      </c>
      <c r="H76" s="118">
        <f t="shared" si="11"/>
        <v>-1.8748962999834085E-2</v>
      </c>
      <c r="I76" s="117">
        <v>10511</v>
      </c>
      <c r="J76" s="118">
        <f t="shared" si="11"/>
        <v>-0.11134595874196818</v>
      </c>
      <c r="K76" s="117">
        <v>15960</v>
      </c>
      <c r="L76" s="118">
        <f t="shared" si="11"/>
        <v>0.51840928551041765</v>
      </c>
      <c r="M76" s="117">
        <v>6312</v>
      </c>
      <c r="N76" s="118">
        <f t="shared" si="10"/>
        <v>-0.60451127819548867</v>
      </c>
    </row>
    <row r="77" spans="1:15" x14ac:dyDescent="0.25">
      <c r="A77" s="1">
        <v>3</v>
      </c>
      <c r="B77" s="116" t="s">
        <v>75</v>
      </c>
      <c r="C77" s="117">
        <v>5475</v>
      </c>
      <c r="D77" s="118">
        <v>-0.78799612778315586</v>
      </c>
      <c r="E77" s="117">
        <v>19746</v>
      </c>
      <c r="F77" s="118">
        <f t="shared" si="11"/>
        <v>2.6065753424657534</v>
      </c>
      <c r="G77" s="117">
        <v>11646</v>
      </c>
      <c r="H77" s="118">
        <f t="shared" si="11"/>
        <v>-0.4102096627164995</v>
      </c>
      <c r="I77" s="117">
        <v>13613</v>
      </c>
      <c r="J77" s="118">
        <f t="shared" si="11"/>
        <v>0.16889919285591626</v>
      </c>
      <c r="K77" s="117">
        <v>15644</v>
      </c>
      <c r="L77" s="118">
        <f t="shared" si="11"/>
        <v>0.14919562183207224</v>
      </c>
      <c r="M77" s="117">
        <v>8191</v>
      </c>
      <c r="N77" s="118">
        <f t="shared" si="10"/>
        <v>-0.47641268217847099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27303</v>
      </c>
      <c r="F78" s="118" t="str">
        <f t="shared" si="11"/>
        <v>-</v>
      </c>
      <c r="G78" s="117">
        <v>24750</v>
      </c>
      <c r="H78" s="118">
        <f t="shared" si="11"/>
        <v>-9.3506208108999012E-2</v>
      </c>
      <c r="I78" s="117">
        <v>25210</v>
      </c>
      <c r="J78" s="118">
        <f t="shared" si="11"/>
        <v>1.8585858585858483E-2</v>
      </c>
      <c r="K78" s="117">
        <v>13759</v>
      </c>
      <c r="L78" s="118">
        <f t="shared" si="11"/>
        <v>-0.4542245140817136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30664</v>
      </c>
      <c r="F79" s="118" t="str">
        <f t="shared" si="11"/>
        <v>-</v>
      </c>
      <c r="G79" s="117">
        <v>25866</v>
      </c>
      <c r="H79" s="118">
        <f t="shared" si="11"/>
        <v>-0.15647012783720327</v>
      </c>
      <c r="I79" s="117">
        <v>18964</v>
      </c>
      <c r="J79" s="118">
        <f t="shared" si="11"/>
        <v>-0.26683677414366347</v>
      </c>
      <c r="K79" s="117">
        <v>18452</v>
      </c>
      <c r="L79" s="118">
        <f t="shared" si="11"/>
        <v>-2.6998523518245054E-2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40559</v>
      </c>
      <c r="F80" s="118" t="str">
        <f t="shared" si="11"/>
        <v>-</v>
      </c>
      <c r="G80" s="117">
        <v>27992</v>
      </c>
      <c r="H80" s="118">
        <f t="shared" si="11"/>
        <v>-0.30984491728099806</v>
      </c>
      <c r="I80" s="117">
        <v>26527</v>
      </c>
      <c r="J80" s="118">
        <f t="shared" si="11"/>
        <v>-5.2336381823378075E-2</v>
      </c>
      <c r="K80" s="117">
        <v>21370</v>
      </c>
      <c r="L80" s="118">
        <f t="shared" si="11"/>
        <v>-0.19440569985297995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55499</v>
      </c>
      <c r="F81" s="118" t="str">
        <f t="shared" si="11"/>
        <v>-</v>
      </c>
      <c r="G81" s="117">
        <v>36761</v>
      </c>
      <c r="H81" s="118">
        <f t="shared" si="11"/>
        <v>-0.33762770500369377</v>
      </c>
      <c r="I81" s="117">
        <v>32479</v>
      </c>
      <c r="J81" s="118">
        <f t="shared" si="11"/>
        <v>-0.11648214139985313</v>
      </c>
      <c r="K81" s="117">
        <v>29019</v>
      </c>
      <c r="L81" s="118">
        <f t="shared" si="11"/>
        <v>-0.10653037347208971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55404</v>
      </c>
      <c r="D82" s="118">
        <v>-0.2943513978220722</v>
      </c>
      <c r="E82" s="117">
        <v>63358</v>
      </c>
      <c r="F82" s="118">
        <f t="shared" si="11"/>
        <v>0.14356364161432378</v>
      </c>
      <c r="G82" s="117">
        <v>50051</v>
      </c>
      <c r="H82" s="118">
        <f t="shared" si="11"/>
        <v>-0.21002872565421893</v>
      </c>
      <c r="I82" s="117">
        <v>42439</v>
      </c>
      <c r="J82" s="118">
        <f t="shared" si="11"/>
        <v>-0.15208487342910226</v>
      </c>
      <c r="K82" s="117">
        <v>38048</v>
      </c>
      <c r="L82" s="118">
        <f t="shared" si="11"/>
        <v>-0.1034661514173284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40310</v>
      </c>
      <c r="D83" s="118">
        <v>-0.1482303222398309</v>
      </c>
      <c r="E83" s="117">
        <v>35393</v>
      </c>
      <c r="F83" s="118">
        <f t="shared" si="11"/>
        <v>-0.12197965765318775</v>
      </c>
      <c r="G83" s="117">
        <v>27057</v>
      </c>
      <c r="H83" s="118">
        <f t="shared" si="11"/>
        <v>-0.23552679908456475</v>
      </c>
      <c r="I83" s="117">
        <v>24059</v>
      </c>
      <c r="J83" s="118">
        <f t="shared" si="11"/>
        <v>-0.11080311934065123</v>
      </c>
      <c r="K83" s="117">
        <v>19606</v>
      </c>
      <c r="L83" s="118">
        <f t="shared" si="11"/>
        <v>-0.18508666195602475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22312</v>
      </c>
      <c r="D84" s="118">
        <v>-0.24796926084465265</v>
      </c>
      <c r="E84" s="117">
        <v>19975</v>
      </c>
      <c r="F84" s="118">
        <f t="shared" si="11"/>
        <v>-0.10474184295446398</v>
      </c>
      <c r="G84" s="117">
        <v>15636</v>
      </c>
      <c r="H84" s="118">
        <f t="shared" si="11"/>
        <v>-0.21722152690863583</v>
      </c>
      <c r="I84" s="117">
        <v>16278</v>
      </c>
      <c r="J84" s="118">
        <f t="shared" si="11"/>
        <v>4.1059094397544182E-2</v>
      </c>
      <c r="K84" s="117">
        <v>14275</v>
      </c>
      <c r="L84" s="118">
        <f t="shared" si="11"/>
        <v>-0.12304951468239345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8795</v>
      </c>
      <c r="D85" s="118">
        <v>-0.45140968063872255</v>
      </c>
      <c r="E85" s="117">
        <v>10052</v>
      </c>
      <c r="F85" s="118">
        <f t="shared" si="11"/>
        <v>0.14292211483797623</v>
      </c>
      <c r="G85" s="117">
        <v>16263</v>
      </c>
      <c r="H85" s="118">
        <f t="shared" si="11"/>
        <v>0.6178869876641464</v>
      </c>
      <c r="I85" s="117">
        <v>11300</v>
      </c>
      <c r="J85" s="118">
        <f t="shared" si="11"/>
        <v>-0.30517124761729075</v>
      </c>
      <c r="K85" s="117">
        <v>10788</v>
      </c>
      <c r="L85" s="118">
        <f t="shared" si="11"/>
        <v>-4.5309734513274358E-2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8943</v>
      </c>
      <c r="D86" s="118">
        <v>-0.55747439259735754</v>
      </c>
      <c r="E86" s="117">
        <v>17534</v>
      </c>
      <c r="F86" s="118">
        <f t="shared" si="11"/>
        <v>0.96063960639606405</v>
      </c>
      <c r="G86" s="117">
        <v>24371</v>
      </c>
      <c r="H86" s="118">
        <f t="shared" si="11"/>
        <v>0.38992813961446338</v>
      </c>
      <c r="I86" s="117">
        <v>17678</v>
      </c>
      <c r="J86" s="118">
        <f t="shared" si="11"/>
        <v>-0.27462968281974476</v>
      </c>
      <c r="K86" s="117">
        <v>12305</v>
      </c>
      <c r="L86" s="118">
        <f t="shared" si="11"/>
        <v>-0.30393709695666926</v>
      </c>
      <c r="M86" s="117"/>
      <c r="N86" s="118"/>
    </row>
    <row r="87" spans="1:15" ht="15.75" x14ac:dyDescent="0.25">
      <c r="B87" s="119" t="s">
        <v>30</v>
      </c>
      <c r="C87" s="120">
        <v>197437</v>
      </c>
      <c r="D87" s="121">
        <v>-0.51768404698157089</v>
      </c>
      <c r="E87" s="120">
        <v>341894</v>
      </c>
      <c r="F87" s="121">
        <f t="shared" si="11"/>
        <v>0.73166123877490041</v>
      </c>
      <c r="G87" s="120">
        <v>286571</v>
      </c>
      <c r="H87" s="121">
        <f t="shared" si="11"/>
        <v>-0.16181331055824322</v>
      </c>
      <c r="I87" s="120">
        <v>256506</v>
      </c>
      <c r="J87" s="121">
        <f t="shared" si="11"/>
        <v>-0.10491291861353735</v>
      </c>
      <c r="K87" s="120">
        <v>219209</v>
      </c>
      <c r="L87" s="121">
        <f t="shared" si="11"/>
        <v>-0.14540400614410576</v>
      </c>
      <c r="M87" s="120">
        <v>23858</v>
      </c>
      <c r="N87" s="121">
        <v>-0.42631110683627094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71" t="s">
        <v>276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247</v>
      </c>
      <c r="G96" s="115" t="s">
        <v>69</v>
      </c>
      <c r="H96" s="114" t="s">
        <v>247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1106899</v>
      </c>
      <c r="D97" s="118">
        <v>4.4836742341648472E-2</v>
      </c>
      <c r="E97" s="117">
        <v>79086</v>
      </c>
      <c r="F97" s="118">
        <f t="shared" ref="F97:L109" si="12">IFERROR(E97/C97-1,"-")</f>
        <v>-0.92855174681700858</v>
      </c>
      <c r="G97" s="117">
        <v>741846</v>
      </c>
      <c r="H97" s="118">
        <f t="shared" si="12"/>
        <v>8.3802442910249599</v>
      </c>
      <c r="I97" s="117">
        <v>1055839</v>
      </c>
      <c r="J97" s="118">
        <f t="shared" si="12"/>
        <v>0.42325900523828386</v>
      </c>
      <c r="K97" s="117">
        <v>1124089</v>
      </c>
      <c r="L97" s="118">
        <f t="shared" si="12"/>
        <v>6.4640537051577018E-2</v>
      </c>
      <c r="M97" s="117">
        <v>1085790</v>
      </c>
      <c r="N97" s="118">
        <f t="shared" ref="N97:N99" si="13">IFERROR(M97/K97-1,"-")</f>
        <v>-3.4071145612135645E-2</v>
      </c>
    </row>
    <row r="98" spans="2:14" x14ac:dyDescent="0.25">
      <c r="B98" s="116" t="s">
        <v>73</v>
      </c>
      <c r="C98" s="117">
        <v>1081526</v>
      </c>
      <c r="D98" s="118">
        <v>0.10708414456134308</v>
      </c>
      <c r="E98" s="117">
        <v>81774</v>
      </c>
      <c r="F98" s="118">
        <f t="shared" si="12"/>
        <v>-0.92439016722667788</v>
      </c>
      <c r="G98" s="117">
        <v>874447</v>
      </c>
      <c r="H98" s="118">
        <f t="shared" si="12"/>
        <v>9.6934600239684983</v>
      </c>
      <c r="I98" s="117">
        <v>1044732</v>
      </c>
      <c r="J98" s="118">
        <f t="shared" si="12"/>
        <v>0.19473450077591892</v>
      </c>
      <c r="K98" s="117">
        <v>1073616</v>
      </c>
      <c r="L98" s="118">
        <f t="shared" si="12"/>
        <v>2.7647281790928124E-2</v>
      </c>
      <c r="M98" s="117">
        <v>1036212</v>
      </c>
      <c r="N98" s="118">
        <f t="shared" si="13"/>
        <v>-3.4839272141994893E-2</v>
      </c>
    </row>
    <row r="99" spans="2:14" x14ac:dyDescent="0.25">
      <c r="B99" s="116" t="s">
        <v>75</v>
      </c>
      <c r="C99" s="117">
        <v>482348</v>
      </c>
      <c r="D99" s="118">
        <v>-0.54657464323215077</v>
      </c>
      <c r="E99" s="117">
        <v>87662</v>
      </c>
      <c r="F99" s="118">
        <f t="shared" si="12"/>
        <v>-0.81825984558866216</v>
      </c>
      <c r="G99" s="117">
        <v>1017822</v>
      </c>
      <c r="H99" s="118">
        <f t="shared" si="12"/>
        <v>10.610754945130159</v>
      </c>
      <c r="I99" s="117">
        <v>1058399</v>
      </c>
      <c r="J99" s="118">
        <f t="shared" si="12"/>
        <v>3.9866499250360121E-2</v>
      </c>
      <c r="K99" s="117">
        <v>1149510</v>
      </c>
      <c r="L99" s="118">
        <f t="shared" si="12"/>
        <v>8.6083792596175934E-2</v>
      </c>
      <c r="M99" s="117">
        <v>1062851</v>
      </c>
      <c r="N99" s="118">
        <f t="shared" si="13"/>
        <v>-7.5387773921061996E-2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106355</v>
      </c>
      <c r="F100" s="118" t="str">
        <f t="shared" si="12"/>
        <v>-</v>
      </c>
      <c r="G100" s="117">
        <v>1046375</v>
      </c>
      <c r="H100" s="118">
        <f t="shared" si="12"/>
        <v>8.8385125287950732</v>
      </c>
      <c r="I100" s="117">
        <v>1034923</v>
      </c>
      <c r="J100" s="118">
        <f t="shared" si="12"/>
        <v>-1.0944451081113415E-2</v>
      </c>
      <c r="K100" s="117">
        <v>1054807</v>
      </c>
      <c r="L100" s="118">
        <f t="shared" si="12"/>
        <v>1.9213023577599575E-2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127723</v>
      </c>
      <c r="F101" s="118" t="str">
        <f t="shared" si="12"/>
        <v>-</v>
      </c>
      <c r="G101" s="117">
        <v>916073</v>
      </c>
      <c r="H101" s="118">
        <f t="shared" si="12"/>
        <v>6.1723417082279619</v>
      </c>
      <c r="I101" s="117">
        <v>981896</v>
      </c>
      <c r="J101" s="118">
        <f t="shared" si="12"/>
        <v>7.1853443994092103E-2</v>
      </c>
      <c r="K101" s="117">
        <v>1029817</v>
      </c>
      <c r="L101" s="118">
        <f t="shared" si="12"/>
        <v>4.8804557712833097E-2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187439</v>
      </c>
      <c r="F102" s="118" t="str">
        <f t="shared" si="12"/>
        <v>-</v>
      </c>
      <c r="G102" s="117">
        <v>942395</v>
      </c>
      <c r="H102" s="118">
        <f t="shared" si="12"/>
        <v>4.0277423588474113</v>
      </c>
      <c r="I102" s="117">
        <v>985737</v>
      </c>
      <c r="J102" s="118">
        <f t="shared" si="12"/>
        <v>4.5991330599164826E-2</v>
      </c>
      <c r="K102" s="117">
        <v>987495</v>
      </c>
      <c r="L102" s="118">
        <f t="shared" si="12"/>
        <v>1.7834371642739821E-3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390325</v>
      </c>
      <c r="F103" s="118" t="str">
        <f t="shared" si="12"/>
        <v>-</v>
      </c>
      <c r="G103" s="117">
        <v>1047957</v>
      </c>
      <c r="H103" s="118">
        <f t="shared" si="12"/>
        <v>1.6848318708768333</v>
      </c>
      <c r="I103" s="117">
        <v>1096955</v>
      </c>
      <c r="J103" s="118">
        <f t="shared" si="12"/>
        <v>4.6755735206692739E-2</v>
      </c>
      <c r="K103" s="117">
        <v>1131084</v>
      </c>
      <c r="L103" s="118">
        <f t="shared" si="12"/>
        <v>3.1112488661795501E-2</v>
      </c>
      <c r="M103" s="117"/>
      <c r="N103" s="118"/>
    </row>
    <row r="104" spans="2:14" x14ac:dyDescent="0.25">
      <c r="B104" s="116" t="s">
        <v>85</v>
      </c>
      <c r="C104" s="117">
        <v>169505</v>
      </c>
      <c r="D104" s="118">
        <v>-0.84295815491003023</v>
      </c>
      <c r="E104" s="117">
        <v>588422</v>
      </c>
      <c r="F104" s="118">
        <f t="shared" si="12"/>
        <v>2.4714138226011033</v>
      </c>
      <c r="G104" s="117">
        <v>1076405</v>
      </c>
      <c r="H104" s="118">
        <f t="shared" si="12"/>
        <v>0.82930787767962455</v>
      </c>
      <c r="I104" s="117">
        <v>1140422</v>
      </c>
      <c r="J104" s="118">
        <f t="shared" si="12"/>
        <v>5.9472967888480666E-2</v>
      </c>
      <c r="K104" s="117">
        <v>1172113</v>
      </c>
      <c r="L104" s="118">
        <f t="shared" si="12"/>
        <v>2.7788836062440092E-2</v>
      </c>
      <c r="M104" s="117"/>
      <c r="N104" s="118"/>
    </row>
    <row r="105" spans="2:14" x14ac:dyDescent="0.25">
      <c r="B105" s="116" t="s">
        <v>87</v>
      </c>
      <c r="C105" s="117">
        <v>99935</v>
      </c>
      <c r="D105" s="118">
        <v>-0.8949227284866812</v>
      </c>
      <c r="E105" s="117">
        <v>647953</v>
      </c>
      <c r="F105" s="118">
        <f t="shared" si="12"/>
        <v>5.4837444338820234</v>
      </c>
      <c r="G105" s="117">
        <v>923259</v>
      </c>
      <c r="H105" s="118">
        <f t="shared" si="12"/>
        <v>0.42488575560264397</v>
      </c>
      <c r="I105" s="117">
        <v>1021615</v>
      </c>
      <c r="J105" s="118">
        <f t="shared" si="12"/>
        <v>0.1065313200304574</v>
      </c>
      <c r="K105" s="117">
        <v>1027132</v>
      </c>
      <c r="L105" s="118">
        <f t="shared" si="12"/>
        <v>5.4002730970081902E-3</v>
      </c>
      <c r="M105" s="117"/>
      <c r="N105" s="118"/>
    </row>
    <row r="106" spans="2:14" x14ac:dyDescent="0.25">
      <c r="B106" s="116" t="s">
        <v>89</v>
      </c>
      <c r="C106" s="117">
        <v>96365</v>
      </c>
      <c r="D106" s="118">
        <v>-0.91102614694696837</v>
      </c>
      <c r="E106" s="117">
        <v>882370</v>
      </c>
      <c r="F106" s="118">
        <f t="shared" si="12"/>
        <v>8.1565402376381471</v>
      </c>
      <c r="G106" s="117">
        <v>1066955</v>
      </c>
      <c r="H106" s="118">
        <f t="shared" si="12"/>
        <v>0.20919228894908026</v>
      </c>
      <c r="I106" s="117">
        <v>1149422</v>
      </c>
      <c r="J106" s="118">
        <f t="shared" si="12"/>
        <v>7.7291919528002628E-2</v>
      </c>
      <c r="K106" s="117">
        <v>1172328</v>
      </c>
      <c r="L106" s="118">
        <f t="shared" si="12"/>
        <v>1.9928276994872096E-2</v>
      </c>
      <c r="M106" s="117"/>
      <c r="N106" s="118"/>
    </row>
    <row r="107" spans="2:14" x14ac:dyDescent="0.25">
      <c r="B107" s="116" t="s">
        <v>91</v>
      </c>
      <c r="C107" s="117">
        <v>139605</v>
      </c>
      <c r="D107" s="118">
        <v>-0.857329000214612</v>
      </c>
      <c r="E107" s="117">
        <v>888594</v>
      </c>
      <c r="F107" s="118">
        <f t="shared" si="12"/>
        <v>5.3650585580745673</v>
      </c>
      <c r="G107" s="117">
        <v>1015209</v>
      </c>
      <c r="H107" s="118">
        <f t="shared" si="12"/>
        <v>0.14248914577411065</v>
      </c>
      <c r="I107" s="117">
        <v>1105909</v>
      </c>
      <c r="J107" s="118">
        <f t="shared" si="12"/>
        <v>8.9341209544044675E-2</v>
      </c>
      <c r="K107" s="117">
        <v>1086191</v>
      </c>
      <c r="L107" s="118">
        <f t="shared" si="12"/>
        <v>-1.7829676763639668E-2</v>
      </c>
      <c r="M107" s="117"/>
      <c r="N107" s="118"/>
    </row>
    <row r="108" spans="2:14" x14ac:dyDescent="0.25">
      <c r="B108" s="116" t="s">
        <v>93</v>
      </c>
      <c r="C108" s="117">
        <v>174634</v>
      </c>
      <c r="D108" s="118">
        <v>-0.82860704085738679</v>
      </c>
      <c r="E108" s="117">
        <v>769877</v>
      </c>
      <c r="F108" s="118">
        <f t="shared" si="12"/>
        <v>3.4085172417742253</v>
      </c>
      <c r="G108" s="117">
        <v>1039520</v>
      </c>
      <c r="H108" s="118">
        <f t="shared" si="12"/>
        <v>0.3502416619797708</v>
      </c>
      <c r="I108" s="117">
        <v>1097426</v>
      </c>
      <c r="J108" s="118">
        <f t="shared" si="12"/>
        <v>5.5704555948899559E-2</v>
      </c>
      <c r="K108" s="117">
        <v>1088821</v>
      </c>
      <c r="L108" s="118">
        <f t="shared" si="12"/>
        <v>-7.8410753891378082E-3</v>
      </c>
      <c r="M108" s="117"/>
      <c r="N108" s="118"/>
    </row>
    <row r="109" spans="2:14" ht="15.75" x14ac:dyDescent="0.25">
      <c r="B109" s="119" t="s">
        <v>30</v>
      </c>
      <c r="C109" s="120">
        <v>3494056</v>
      </c>
      <c r="D109" s="121">
        <v>-0.71105274187036682</v>
      </c>
      <c r="E109" s="120">
        <v>4837580</v>
      </c>
      <c r="F109" s="121">
        <f t="shared" si="12"/>
        <v>0.38451701976156083</v>
      </c>
      <c r="G109" s="120">
        <v>11708263</v>
      </c>
      <c r="H109" s="121">
        <f t="shared" si="12"/>
        <v>1.4202727396756227</v>
      </c>
      <c r="I109" s="120">
        <v>12773275</v>
      </c>
      <c r="J109" s="121">
        <f t="shared" si="12"/>
        <v>9.0962425425530569E-2</v>
      </c>
      <c r="K109" s="120">
        <v>13097003</v>
      </c>
      <c r="L109" s="121">
        <f t="shared" si="12"/>
        <v>2.5344165846268973E-2</v>
      </c>
      <c r="M109" s="120">
        <v>3184853</v>
      </c>
      <c r="N109" s="121">
        <v>-4.8506594288087235E-2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71" t="s">
        <v>277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247</v>
      </c>
      <c r="G118" s="115" t="s">
        <v>69</v>
      </c>
      <c r="H118" s="114" t="s">
        <v>247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467841</v>
      </c>
      <c r="D119" s="118">
        <v>3.1004557354795015E-2</v>
      </c>
      <c r="E119" s="117">
        <v>9246</v>
      </c>
      <c r="F119" s="118">
        <f t="shared" ref="F119:L131" si="14">IFERROR(E119/C119-1,"-")</f>
        <v>-0.98023687534867621</v>
      </c>
      <c r="G119" s="117">
        <v>287804</v>
      </c>
      <c r="H119" s="118">
        <f t="shared" si="14"/>
        <v>30.127406446030715</v>
      </c>
      <c r="I119" s="117">
        <v>463889</v>
      </c>
      <c r="J119" s="118">
        <f t="shared" si="14"/>
        <v>0.61182262928937758</v>
      </c>
      <c r="K119" s="117">
        <v>507267</v>
      </c>
      <c r="L119" s="118">
        <f t="shared" si="14"/>
        <v>9.3509438680373869E-2</v>
      </c>
      <c r="M119" s="117">
        <v>508547</v>
      </c>
      <c r="N119" s="118">
        <f t="shared" ref="N119:N121" si="15">IFERROR(M119/K119-1,"-")</f>
        <v>2.5233259802037722E-3</v>
      </c>
    </row>
    <row r="120" spans="1:15" x14ac:dyDescent="0.25">
      <c r="B120" s="116" t="s">
        <v>73</v>
      </c>
      <c r="C120" s="117">
        <v>473805</v>
      </c>
      <c r="D120" s="118">
        <v>0.12422855434465374</v>
      </c>
      <c r="E120" s="117">
        <v>3986</v>
      </c>
      <c r="F120" s="118">
        <f t="shared" si="14"/>
        <v>-0.99158725636073908</v>
      </c>
      <c r="G120" s="117">
        <v>387845</v>
      </c>
      <c r="H120" s="118">
        <f t="shared" si="14"/>
        <v>96.301806322127447</v>
      </c>
      <c r="I120" s="117">
        <v>455329</v>
      </c>
      <c r="J120" s="118">
        <f t="shared" si="14"/>
        <v>0.17399734429991365</v>
      </c>
      <c r="K120" s="117">
        <v>462410</v>
      </c>
      <c r="L120" s="118">
        <f t="shared" si="14"/>
        <v>1.5551392509592032E-2</v>
      </c>
      <c r="M120" s="117">
        <v>460209</v>
      </c>
      <c r="N120" s="118">
        <f t="shared" si="15"/>
        <v>-4.7598451590580293E-3</v>
      </c>
    </row>
    <row r="121" spans="1:15" x14ac:dyDescent="0.25">
      <c r="B121" s="116" t="s">
        <v>75</v>
      </c>
      <c r="C121" s="117">
        <v>236725</v>
      </c>
      <c r="D121" s="118">
        <v>-0.51533484839178589</v>
      </c>
      <c r="E121" s="117">
        <v>3017</v>
      </c>
      <c r="F121" s="118">
        <f t="shared" si="14"/>
        <v>-0.98725525398669345</v>
      </c>
      <c r="G121" s="117">
        <v>471283</v>
      </c>
      <c r="H121" s="118">
        <f t="shared" si="14"/>
        <v>155.20914816042426</v>
      </c>
      <c r="I121" s="117">
        <v>508176</v>
      </c>
      <c r="J121" s="118">
        <f t="shared" si="14"/>
        <v>7.8282051336458158E-2</v>
      </c>
      <c r="K121" s="117">
        <v>528478</v>
      </c>
      <c r="L121" s="118">
        <f t="shared" si="14"/>
        <v>3.9950725732816883E-2</v>
      </c>
      <c r="M121" s="117">
        <v>503845</v>
      </c>
      <c r="N121" s="118">
        <f t="shared" si="15"/>
        <v>-4.6611211819602705E-2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3963</v>
      </c>
      <c r="F122" s="118" t="str">
        <f t="shared" si="14"/>
        <v>-</v>
      </c>
      <c r="G122" s="117">
        <v>499381</v>
      </c>
      <c r="H122" s="118">
        <f t="shared" si="14"/>
        <v>125.01085036588444</v>
      </c>
      <c r="I122" s="117">
        <v>504848</v>
      </c>
      <c r="J122" s="118">
        <f t="shared" si="14"/>
        <v>1.0947553070701499E-2</v>
      </c>
      <c r="K122" s="117">
        <v>538909</v>
      </c>
      <c r="L122" s="118">
        <f t="shared" si="14"/>
        <v>6.7467831901879327E-2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4045</v>
      </c>
      <c r="F123" s="118" t="str">
        <f t="shared" si="14"/>
        <v>-</v>
      </c>
      <c r="G123" s="117">
        <v>490237</v>
      </c>
      <c r="H123" s="118">
        <f t="shared" si="14"/>
        <v>120.19579728059333</v>
      </c>
      <c r="I123" s="117">
        <v>543521</v>
      </c>
      <c r="J123" s="118">
        <f t="shared" si="14"/>
        <v>0.10869028653488</v>
      </c>
      <c r="K123" s="117">
        <v>584395</v>
      </c>
      <c r="L123" s="118">
        <f t="shared" si="14"/>
        <v>7.5202246095366965E-2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17245</v>
      </c>
      <c r="F124" s="118" t="str">
        <f t="shared" si="14"/>
        <v>-</v>
      </c>
      <c r="G124" s="117">
        <v>521079</v>
      </c>
      <c r="H124" s="118">
        <f t="shared" si="14"/>
        <v>29.216236590316033</v>
      </c>
      <c r="I124" s="117">
        <v>561465</v>
      </c>
      <c r="J124" s="118">
        <f t="shared" si="14"/>
        <v>7.7504562647890296E-2</v>
      </c>
      <c r="K124" s="117">
        <v>571290</v>
      </c>
      <c r="L124" s="118">
        <f t="shared" si="14"/>
        <v>1.749886457748917E-2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61248</v>
      </c>
      <c r="F125" s="118" t="str">
        <f t="shared" si="14"/>
        <v>-</v>
      </c>
      <c r="G125" s="117">
        <v>562174</v>
      </c>
      <c r="H125" s="118">
        <f t="shared" si="14"/>
        <v>8.1786507314524552</v>
      </c>
      <c r="I125" s="117">
        <v>581810</v>
      </c>
      <c r="J125" s="118">
        <f t="shared" si="14"/>
        <v>3.4928687559367733E-2</v>
      </c>
      <c r="K125" s="117">
        <v>611230</v>
      </c>
      <c r="L125" s="118">
        <f t="shared" si="14"/>
        <v>5.0566336089101327E-2</v>
      </c>
      <c r="M125" s="117"/>
      <c r="N125" s="118"/>
    </row>
    <row r="126" spans="1:15" x14ac:dyDescent="0.25">
      <c r="B126" s="116" t="s">
        <v>85</v>
      </c>
      <c r="C126" s="117">
        <v>33819</v>
      </c>
      <c r="D126" s="118">
        <v>-0.93610798862681011</v>
      </c>
      <c r="E126" s="117">
        <v>191040</v>
      </c>
      <c r="F126" s="118">
        <f t="shared" si="14"/>
        <v>4.6488955912356955</v>
      </c>
      <c r="G126" s="117">
        <v>591418</v>
      </c>
      <c r="H126" s="118">
        <f t="shared" si="14"/>
        <v>2.0957809882747069</v>
      </c>
      <c r="I126" s="117">
        <v>615291</v>
      </c>
      <c r="J126" s="118">
        <f t="shared" si="14"/>
        <v>4.036569735787543E-2</v>
      </c>
      <c r="K126" s="117">
        <v>659079</v>
      </c>
      <c r="L126" s="118">
        <f t="shared" si="14"/>
        <v>7.1166326177369843E-2</v>
      </c>
      <c r="M126" s="117"/>
      <c r="N126" s="118"/>
    </row>
    <row r="127" spans="1:15" x14ac:dyDescent="0.25">
      <c r="B127" s="116" t="s">
        <v>87</v>
      </c>
      <c r="C127" s="117">
        <v>30969</v>
      </c>
      <c r="D127" s="118">
        <v>-0.93722419409438362</v>
      </c>
      <c r="E127" s="117">
        <v>245519</v>
      </c>
      <c r="F127" s="118">
        <f t="shared" si="14"/>
        <v>6.9278956375730569</v>
      </c>
      <c r="G127" s="117">
        <v>521203</v>
      </c>
      <c r="H127" s="118">
        <f t="shared" si="14"/>
        <v>1.1228621817456084</v>
      </c>
      <c r="I127" s="117">
        <v>595081</v>
      </c>
      <c r="J127" s="118">
        <f t="shared" si="14"/>
        <v>0.14174515495881645</v>
      </c>
      <c r="K127" s="117">
        <v>589108</v>
      </c>
      <c r="L127" s="118">
        <f t="shared" si="14"/>
        <v>-1.0037289041323838E-2</v>
      </c>
      <c r="M127" s="117"/>
      <c r="N127" s="118"/>
    </row>
    <row r="128" spans="1:15" x14ac:dyDescent="0.25">
      <c r="A128" s="122"/>
      <c r="B128" s="116" t="s">
        <v>89</v>
      </c>
      <c r="C128" s="117">
        <v>35708</v>
      </c>
      <c r="D128" s="118">
        <v>-0.93155217162946014</v>
      </c>
      <c r="E128" s="117">
        <v>392755</v>
      </c>
      <c r="F128" s="118">
        <f t="shared" si="14"/>
        <v>9.9990758373473732</v>
      </c>
      <c r="G128" s="117">
        <v>572438</v>
      </c>
      <c r="H128" s="118">
        <f t="shared" si="14"/>
        <v>0.4574938574938574</v>
      </c>
      <c r="I128" s="117">
        <v>604663</v>
      </c>
      <c r="J128" s="118">
        <f t="shared" si="14"/>
        <v>5.6294306108259695E-2</v>
      </c>
      <c r="K128" s="117">
        <v>615103</v>
      </c>
      <c r="L128" s="118">
        <f t="shared" si="14"/>
        <v>1.7265815834605291E-2</v>
      </c>
      <c r="M128" s="117"/>
      <c r="N128" s="118"/>
    </row>
    <row r="129" spans="2:15" x14ac:dyDescent="0.25">
      <c r="B129" s="116" t="s">
        <v>91</v>
      </c>
      <c r="C129" s="117">
        <v>67172</v>
      </c>
      <c r="D129" s="118">
        <v>-0.83694375127440801</v>
      </c>
      <c r="E129" s="117">
        <v>359552</v>
      </c>
      <c r="F129" s="118">
        <f t="shared" si="14"/>
        <v>4.3527064848448758</v>
      </c>
      <c r="G129" s="117">
        <v>445764</v>
      </c>
      <c r="H129" s="118">
        <f t="shared" si="14"/>
        <v>0.23977616589533635</v>
      </c>
      <c r="I129" s="117">
        <v>509079</v>
      </c>
      <c r="J129" s="118">
        <f t="shared" si="14"/>
        <v>0.14203704202223588</v>
      </c>
      <c r="K129" s="117">
        <v>505691</v>
      </c>
      <c r="L129" s="118">
        <f t="shared" si="14"/>
        <v>-6.6551556831061509E-3</v>
      </c>
      <c r="M129" s="117"/>
      <c r="N129" s="118"/>
    </row>
    <row r="130" spans="2:15" x14ac:dyDescent="0.25">
      <c r="B130" s="116" t="s">
        <v>93</v>
      </c>
      <c r="C130" s="117">
        <v>85691</v>
      </c>
      <c r="D130" s="118">
        <v>-0.80535831913685407</v>
      </c>
      <c r="E130" s="117">
        <v>283867</v>
      </c>
      <c r="F130" s="118">
        <f t="shared" si="14"/>
        <v>2.3126816118378826</v>
      </c>
      <c r="G130" s="117">
        <v>489037</v>
      </c>
      <c r="H130" s="118">
        <f t="shared" si="14"/>
        <v>0.72276805687170409</v>
      </c>
      <c r="I130" s="117">
        <v>512982</v>
      </c>
      <c r="J130" s="118">
        <f t="shared" si="14"/>
        <v>4.8963575353194067E-2</v>
      </c>
      <c r="K130" s="117">
        <v>516610</v>
      </c>
      <c r="L130" s="118">
        <f t="shared" si="14"/>
        <v>7.0723729097708077E-3</v>
      </c>
      <c r="M130" s="117"/>
      <c r="N130" s="118"/>
    </row>
    <row r="131" spans="2:15" ht="15.75" x14ac:dyDescent="0.25">
      <c r="B131" s="119" t="s">
        <v>30</v>
      </c>
      <c r="C131" s="120">
        <v>1483938</v>
      </c>
      <c r="D131" s="121">
        <v>-0.7373591277268492</v>
      </c>
      <c r="E131" s="120">
        <v>1575483</v>
      </c>
      <c r="F131" s="121">
        <f t="shared" si="14"/>
        <v>6.1690582760196122E-2</v>
      </c>
      <c r="G131" s="120">
        <v>5839663</v>
      </c>
      <c r="H131" s="121">
        <f t="shared" si="14"/>
        <v>2.7065858533541776</v>
      </c>
      <c r="I131" s="120">
        <v>6456134</v>
      </c>
      <c r="J131" s="121">
        <f t="shared" si="14"/>
        <v>0.10556619448759297</v>
      </c>
      <c r="K131" s="120">
        <v>6689570</v>
      </c>
      <c r="L131" s="121">
        <f t="shared" si="14"/>
        <v>3.6157242089460917E-2</v>
      </c>
      <c r="M131" s="120">
        <v>1472601</v>
      </c>
      <c r="N131" s="121">
        <v>-1.7056980085505158E-2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71" t="s">
        <v>278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247</v>
      </c>
      <c r="G140" s="115" t="s">
        <v>69</v>
      </c>
      <c r="H140" s="114" t="s">
        <v>247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154087</v>
      </c>
      <c r="D141" s="118">
        <v>-1.1603889772668907E-2</v>
      </c>
      <c r="E141" s="117">
        <v>11884</v>
      </c>
      <c r="F141" s="118">
        <f t="shared" ref="F141:L153" si="16">IFERROR(E141/C141-1,"-")</f>
        <v>-0.92287473959516375</v>
      </c>
      <c r="G141" s="117">
        <v>89583</v>
      </c>
      <c r="H141" s="118">
        <f t="shared" si="16"/>
        <v>6.5381184786267248</v>
      </c>
      <c r="I141" s="117">
        <v>122293</v>
      </c>
      <c r="J141" s="118">
        <f t="shared" si="16"/>
        <v>0.36513624236741338</v>
      </c>
      <c r="K141" s="117">
        <v>126100</v>
      </c>
      <c r="L141" s="118">
        <f t="shared" si="16"/>
        <v>3.1130154628637774E-2</v>
      </c>
      <c r="M141" s="117">
        <v>123178</v>
      </c>
      <c r="N141" s="118">
        <f t="shared" ref="N141:N143" si="17">IFERROR(M141/K141-1,"-")</f>
        <v>-2.3172085646312457E-2</v>
      </c>
    </row>
    <row r="142" spans="2:15" x14ac:dyDescent="0.25">
      <c r="B142" s="116" t="s">
        <v>73</v>
      </c>
      <c r="C142" s="117">
        <v>139966</v>
      </c>
      <c r="D142" s="118">
        <v>1.3497270133669304E-2</v>
      </c>
      <c r="E142" s="117">
        <v>11544</v>
      </c>
      <c r="F142" s="118">
        <f t="shared" si="16"/>
        <v>-0.91752282697226473</v>
      </c>
      <c r="G142" s="117">
        <v>91975</v>
      </c>
      <c r="H142" s="118">
        <f t="shared" si="16"/>
        <v>6.9673423423423424</v>
      </c>
      <c r="I142" s="117">
        <v>119975</v>
      </c>
      <c r="J142" s="118">
        <f t="shared" si="16"/>
        <v>0.30443055178037515</v>
      </c>
      <c r="K142" s="117">
        <v>123737</v>
      </c>
      <c r="L142" s="118">
        <f t="shared" si="16"/>
        <v>3.1356532610960608E-2</v>
      </c>
      <c r="M142" s="117">
        <v>114767</v>
      </c>
      <c r="N142" s="118">
        <f t="shared" si="17"/>
        <v>-7.2492463854788802E-2</v>
      </c>
    </row>
    <row r="143" spans="2:15" x14ac:dyDescent="0.25">
      <c r="B143" s="116" t="s">
        <v>75</v>
      </c>
      <c r="C143" s="117">
        <v>68159</v>
      </c>
      <c r="D143" s="118">
        <v>-0.55221890089675796</v>
      </c>
      <c r="E143" s="117">
        <v>17146</v>
      </c>
      <c r="F143" s="118">
        <f t="shared" si="16"/>
        <v>-0.74844114496984993</v>
      </c>
      <c r="G143" s="117">
        <v>129712</v>
      </c>
      <c r="H143" s="118">
        <f t="shared" si="16"/>
        <v>6.5651463898285316</v>
      </c>
      <c r="I143" s="117">
        <v>133635</v>
      </c>
      <c r="J143" s="118">
        <f t="shared" si="16"/>
        <v>3.0243925003083705E-2</v>
      </c>
      <c r="K143" s="117">
        <v>145348</v>
      </c>
      <c r="L143" s="118">
        <f t="shared" si="16"/>
        <v>8.764919369925539E-2</v>
      </c>
      <c r="M143" s="117">
        <v>125273</v>
      </c>
      <c r="N143" s="118">
        <f t="shared" si="17"/>
        <v>-0.13811679555274237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15236</v>
      </c>
      <c r="F144" s="118" t="str">
        <f t="shared" si="16"/>
        <v>-</v>
      </c>
      <c r="G144" s="117">
        <v>128074</v>
      </c>
      <c r="H144" s="118">
        <f t="shared" si="16"/>
        <v>7.4060120766605415</v>
      </c>
      <c r="I144" s="117">
        <v>121099</v>
      </c>
      <c r="J144" s="118">
        <f t="shared" si="16"/>
        <v>-5.4460702406421313E-2</v>
      </c>
      <c r="K144" s="117">
        <v>116283</v>
      </c>
      <c r="L144" s="118">
        <f t="shared" si="16"/>
        <v>-3.9769114526131522E-2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20853</v>
      </c>
      <c r="F145" s="118" t="str">
        <f t="shared" si="16"/>
        <v>-</v>
      </c>
      <c r="G145" s="117">
        <v>110814</v>
      </c>
      <c r="H145" s="118">
        <f t="shared" si="16"/>
        <v>4.3140555315781901</v>
      </c>
      <c r="I145" s="117">
        <v>116526</v>
      </c>
      <c r="J145" s="118">
        <f t="shared" si="16"/>
        <v>5.1545833558936494E-2</v>
      </c>
      <c r="K145" s="117">
        <v>113394</v>
      </c>
      <c r="L145" s="118">
        <f t="shared" si="16"/>
        <v>-2.6878121620925843E-2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38543</v>
      </c>
      <c r="F146" s="118" t="str">
        <f t="shared" si="16"/>
        <v>-</v>
      </c>
      <c r="G146" s="117">
        <v>119906</v>
      </c>
      <c r="H146" s="118">
        <f t="shared" si="16"/>
        <v>2.1109669719534025</v>
      </c>
      <c r="I146" s="117">
        <v>118355</v>
      </c>
      <c r="J146" s="118">
        <f t="shared" si="16"/>
        <v>-1.2935132520474402E-2</v>
      </c>
      <c r="K146" s="117">
        <v>100343</v>
      </c>
      <c r="L146" s="118">
        <f t="shared" si="16"/>
        <v>-0.15218621942461241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88196</v>
      </c>
      <c r="F147" s="118" t="str">
        <f t="shared" si="16"/>
        <v>-</v>
      </c>
      <c r="G147" s="117">
        <v>113982</v>
      </c>
      <c r="H147" s="118">
        <f t="shared" si="16"/>
        <v>0.29237153612408728</v>
      </c>
      <c r="I147" s="117">
        <v>116930</v>
      </c>
      <c r="J147" s="118">
        <f t="shared" si="16"/>
        <v>2.5863732870102352E-2</v>
      </c>
      <c r="K147" s="117">
        <v>107901</v>
      </c>
      <c r="L147" s="118">
        <f t="shared" si="16"/>
        <v>-7.7217138458906986E-2</v>
      </c>
      <c r="M147" s="117"/>
      <c r="N147" s="118"/>
    </row>
    <row r="148" spans="1:15" x14ac:dyDescent="0.25">
      <c r="B148" s="116" t="s">
        <v>85</v>
      </c>
      <c r="C148" s="117">
        <v>42943</v>
      </c>
      <c r="D148" s="118">
        <v>-0.72008421656432919</v>
      </c>
      <c r="E148" s="117">
        <v>93845</v>
      </c>
      <c r="F148" s="118">
        <f t="shared" si="16"/>
        <v>1.1853387047947277</v>
      </c>
      <c r="G148" s="117">
        <v>122390</v>
      </c>
      <c r="H148" s="118">
        <f t="shared" si="16"/>
        <v>0.3041717726037616</v>
      </c>
      <c r="I148" s="117">
        <v>116172</v>
      </c>
      <c r="J148" s="118">
        <f t="shared" si="16"/>
        <v>-5.0804804314077967E-2</v>
      </c>
      <c r="K148" s="117">
        <v>114502</v>
      </c>
      <c r="L148" s="118">
        <f t="shared" si="16"/>
        <v>-1.4375236717969919E-2</v>
      </c>
      <c r="M148" s="117"/>
      <c r="N148" s="118"/>
    </row>
    <row r="149" spans="1:15" x14ac:dyDescent="0.25">
      <c r="B149" s="116" t="s">
        <v>87</v>
      </c>
      <c r="C149" s="117">
        <v>9512</v>
      </c>
      <c r="D149" s="118">
        <v>-0.93905416055307456</v>
      </c>
      <c r="E149" s="117">
        <v>139728</v>
      </c>
      <c r="F149" s="118">
        <f t="shared" si="16"/>
        <v>13.689655172413794</v>
      </c>
      <c r="G149" s="117">
        <v>113401</v>
      </c>
      <c r="H149" s="118">
        <f t="shared" si="16"/>
        <v>-0.18841606549868317</v>
      </c>
      <c r="I149" s="117">
        <v>116505</v>
      </c>
      <c r="J149" s="118">
        <f t="shared" si="16"/>
        <v>2.7371892664085795E-2</v>
      </c>
      <c r="K149" s="117">
        <v>114433</v>
      </c>
      <c r="L149" s="118">
        <f t="shared" si="16"/>
        <v>-1.7784644435861141E-2</v>
      </c>
      <c r="M149" s="117"/>
      <c r="N149" s="118"/>
    </row>
    <row r="150" spans="1:15" x14ac:dyDescent="0.25">
      <c r="A150" s="122"/>
      <c r="B150" s="116" t="s">
        <v>89</v>
      </c>
      <c r="C150" s="117">
        <v>4111</v>
      </c>
      <c r="D150" s="118">
        <v>-0.97446821724684041</v>
      </c>
      <c r="E150" s="117">
        <v>142406</v>
      </c>
      <c r="F150" s="118">
        <f t="shared" si="16"/>
        <v>33.640233519824861</v>
      </c>
      <c r="G150" s="117">
        <v>119919</v>
      </c>
      <c r="H150" s="118">
        <f t="shared" si="16"/>
        <v>-0.15790767242953241</v>
      </c>
      <c r="I150" s="117">
        <v>130638</v>
      </c>
      <c r="J150" s="118">
        <f t="shared" si="16"/>
        <v>8.9385335101193286E-2</v>
      </c>
      <c r="K150" s="117">
        <v>135499</v>
      </c>
      <c r="L150" s="118">
        <f t="shared" si="16"/>
        <v>3.7209693963471624E-2</v>
      </c>
      <c r="M150" s="117"/>
      <c r="N150" s="118"/>
    </row>
    <row r="151" spans="1:15" x14ac:dyDescent="0.25">
      <c r="B151" s="116" t="s">
        <v>91</v>
      </c>
      <c r="C151" s="117">
        <v>27044</v>
      </c>
      <c r="D151" s="118">
        <v>-0.82678204282411116</v>
      </c>
      <c r="E151" s="117">
        <v>151136</v>
      </c>
      <c r="F151" s="118">
        <f t="shared" si="16"/>
        <v>4.5885224079278215</v>
      </c>
      <c r="G151" s="117">
        <v>151513</v>
      </c>
      <c r="H151" s="118">
        <f t="shared" si="16"/>
        <v>2.4944420918906474E-3</v>
      </c>
      <c r="I151" s="117">
        <v>147547</v>
      </c>
      <c r="J151" s="118">
        <f t="shared" si="16"/>
        <v>-2.6175971698798151E-2</v>
      </c>
      <c r="K151" s="117">
        <v>149252</v>
      </c>
      <c r="L151" s="118">
        <f t="shared" si="16"/>
        <v>1.1555639897795178E-2</v>
      </c>
      <c r="M151" s="117"/>
      <c r="N151" s="118"/>
    </row>
    <row r="152" spans="1:15" x14ac:dyDescent="0.25">
      <c r="B152" s="116" t="s">
        <v>93</v>
      </c>
      <c r="C152" s="117">
        <v>28095</v>
      </c>
      <c r="D152" s="118">
        <v>-0.81421722598776658</v>
      </c>
      <c r="E152" s="117">
        <v>120676</v>
      </c>
      <c r="F152" s="118">
        <f t="shared" si="16"/>
        <v>3.2952838583377826</v>
      </c>
      <c r="G152" s="117">
        <v>129270</v>
      </c>
      <c r="H152" s="118">
        <f t="shared" si="16"/>
        <v>7.1215486094998282E-2</v>
      </c>
      <c r="I152" s="117">
        <v>136539</v>
      </c>
      <c r="J152" s="118">
        <f t="shared" si="16"/>
        <v>5.6231144116964504E-2</v>
      </c>
      <c r="K152" s="117">
        <v>136566</v>
      </c>
      <c r="L152" s="118">
        <f t="shared" si="16"/>
        <v>1.9774569903097117E-4</v>
      </c>
      <c r="M152" s="117"/>
      <c r="N152" s="118"/>
    </row>
    <row r="153" spans="1:15" ht="15.75" x14ac:dyDescent="0.25">
      <c r="B153" s="119" t="s">
        <v>30</v>
      </c>
      <c r="C153" s="120">
        <v>510569</v>
      </c>
      <c r="D153" s="121">
        <v>-0.71851346680037997</v>
      </c>
      <c r="E153" s="120">
        <v>851193</v>
      </c>
      <c r="F153" s="121">
        <f t="shared" si="16"/>
        <v>0.66714587058752106</v>
      </c>
      <c r="G153" s="120">
        <v>1420539</v>
      </c>
      <c r="H153" s="121">
        <f t="shared" si="16"/>
        <v>0.66888003073333535</v>
      </c>
      <c r="I153" s="120">
        <v>1496214</v>
      </c>
      <c r="J153" s="121">
        <f t="shared" si="16"/>
        <v>5.3272032658026269E-2</v>
      </c>
      <c r="K153" s="120">
        <v>1483358</v>
      </c>
      <c r="L153" s="121">
        <f t="shared" si="16"/>
        <v>-8.5923537675760553E-3</v>
      </c>
      <c r="M153" s="120">
        <v>363218</v>
      </c>
      <c r="N153" s="121">
        <v>-8.0891228158963546E-2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71" t="s">
        <v>279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247</v>
      </c>
      <c r="G162" s="115" t="s">
        <v>69</v>
      </c>
      <c r="H162" s="114" t="s">
        <v>247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43633</v>
      </c>
      <c r="D163" s="118">
        <v>8.3592023244840608E-2</v>
      </c>
      <c r="E163" s="117">
        <v>15076</v>
      </c>
      <c r="F163" s="118">
        <f t="shared" ref="F163:L175" si="18">IFERROR(E163/C163-1,"-")</f>
        <v>-0.65448169963101321</v>
      </c>
      <c r="G163" s="117">
        <v>32383</v>
      </c>
      <c r="H163" s="118">
        <f t="shared" si="18"/>
        <v>1.147983550013266</v>
      </c>
      <c r="I163" s="117">
        <v>45548</v>
      </c>
      <c r="J163" s="118">
        <f t="shared" si="18"/>
        <v>0.40654046876447514</v>
      </c>
      <c r="K163" s="117">
        <v>55570</v>
      </c>
      <c r="L163" s="118">
        <f t="shared" si="18"/>
        <v>0.22003161499956092</v>
      </c>
      <c r="M163" s="117">
        <v>36323</v>
      </c>
      <c r="N163" s="118">
        <f t="shared" ref="N163:N165" si="19">IFERROR(M163/K163-1,"-")</f>
        <v>-0.34635594745366205</v>
      </c>
    </row>
    <row r="164" spans="2:14" x14ac:dyDescent="0.25">
      <c r="B164" s="116" t="s">
        <v>73</v>
      </c>
      <c r="C164" s="117">
        <v>49439</v>
      </c>
      <c r="D164" s="118">
        <v>6.2815744781477667E-2</v>
      </c>
      <c r="E164" s="117">
        <v>23636</v>
      </c>
      <c r="F164" s="118">
        <f t="shared" si="18"/>
        <v>-0.52191589635712698</v>
      </c>
      <c r="G164" s="117">
        <v>48271</v>
      </c>
      <c r="H164" s="118">
        <f t="shared" si="18"/>
        <v>1.0422660348620747</v>
      </c>
      <c r="I164" s="117">
        <v>54817</v>
      </c>
      <c r="J164" s="118">
        <f t="shared" si="18"/>
        <v>0.13560937208676016</v>
      </c>
      <c r="K164" s="117">
        <v>56446</v>
      </c>
      <c r="L164" s="118">
        <f t="shared" si="18"/>
        <v>2.9717058576718802E-2</v>
      </c>
      <c r="M164" s="117">
        <v>44271</v>
      </c>
      <c r="N164" s="118">
        <f t="shared" si="19"/>
        <v>-0.21569287460581799</v>
      </c>
    </row>
    <row r="165" spans="2:14" x14ac:dyDescent="0.25">
      <c r="B165" s="116" t="s">
        <v>75</v>
      </c>
      <c r="C165" s="117">
        <v>18711</v>
      </c>
      <c r="D165" s="118">
        <v>-0.47541213412582706</v>
      </c>
      <c r="E165" s="117">
        <v>17675</v>
      </c>
      <c r="F165" s="118">
        <f t="shared" si="18"/>
        <v>-5.5368499812944227E-2</v>
      </c>
      <c r="G165" s="117">
        <v>39560</v>
      </c>
      <c r="H165" s="118">
        <f t="shared" si="18"/>
        <v>1.238189533239038</v>
      </c>
      <c r="I165" s="117">
        <v>41198</v>
      </c>
      <c r="J165" s="118">
        <f t="shared" si="18"/>
        <v>4.1405460060667254E-2</v>
      </c>
      <c r="K165" s="117">
        <v>52762</v>
      </c>
      <c r="L165" s="118">
        <f t="shared" si="18"/>
        <v>0.28069323753580266</v>
      </c>
      <c r="M165" s="117">
        <v>34112</v>
      </c>
      <c r="N165" s="118">
        <f t="shared" si="19"/>
        <v>-0.35347409120200146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11940</v>
      </c>
      <c r="F166" s="118" t="str">
        <f t="shared" si="18"/>
        <v>-</v>
      </c>
      <c r="G166" s="117">
        <v>44208</v>
      </c>
      <c r="H166" s="118">
        <f t="shared" si="18"/>
        <v>2.7025125628140705</v>
      </c>
      <c r="I166" s="117">
        <v>49493</v>
      </c>
      <c r="J166" s="118">
        <f t="shared" si="18"/>
        <v>0.11954849800941014</v>
      </c>
      <c r="K166" s="117">
        <v>41914</v>
      </c>
      <c r="L166" s="118">
        <f t="shared" si="18"/>
        <v>-0.15313276624977268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19712</v>
      </c>
      <c r="F167" s="118" t="str">
        <f t="shared" si="18"/>
        <v>-</v>
      </c>
      <c r="G167" s="117">
        <v>38263</v>
      </c>
      <c r="H167" s="118">
        <f t="shared" si="18"/>
        <v>0.94110186688311681</v>
      </c>
      <c r="I167" s="117">
        <v>35510</v>
      </c>
      <c r="J167" s="118">
        <f t="shared" si="18"/>
        <v>-7.1949402817343078E-2</v>
      </c>
      <c r="K167" s="117">
        <v>32893</v>
      </c>
      <c r="L167" s="118">
        <f t="shared" si="18"/>
        <v>-7.3697549985919486E-2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19496</v>
      </c>
      <c r="F168" s="118" t="str">
        <f t="shared" si="18"/>
        <v>-</v>
      </c>
      <c r="G168" s="117">
        <v>29144</v>
      </c>
      <c r="H168" s="118">
        <f t="shared" si="18"/>
        <v>0.4948707427164547</v>
      </c>
      <c r="I168" s="117">
        <v>26909</v>
      </c>
      <c r="J168" s="118">
        <f t="shared" si="18"/>
        <v>-7.6688169091408187E-2</v>
      </c>
      <c r="K168" s="117">
        <v>23443</v>
      </c>
      <c r="L168" s="118">
        <f t="shared" si="18"/>
        <v>-0.12880448920435539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31618</v>
      </c>
      <c r="F169" s="118" t="str">
        <f t="shared" si="18"/>
        <v>-</v>
      </c>
      <c r="G169" s="117">
        <v>36769</v>
      </c>
      <c r="H169" s="118">
        <f t="shared" si="18"/>
        <v>0.16291353026756905</v>
      </c>
      <c r="I169" s="117">
        <v>42150</v>
      </c>
      <c r="J169" s="118">
        <f t="shared" si="18"/>
        <v>0.1463461067747287</v>
      </c>
      <c r="K169" s="117">
        <v>32656</v>
      </c>
      <c r="L169" s="118">
        <f t="shared" si="18"/>
        <v>-0.22524317912218272</v>
      </c>
      <c r="M169" s="117"/>
      <c r="N169" s="118"/>
    </row>
    <row r="170" spans="2:14" x14ac:dyDescent="0.25">
      <c r="B170" s="116" t="s">
        <v>85</v>
      </c>
      <c r="C170" s="117">
        <v>17468</v>
      </c>
      <c r="D170" s="118">
        <v>-0.65450266025831205</v>
      </c>
      <c r="E170" s="117">
        <v>47730</v>
      </c>
      <c r="F170" s="118">
        <f t="shared" si="18"/>
        <v>1.7324250057247537</v>
      </c>
      <c r="G170" s="117">
        <v>50961</v>
      </c>
      <c r="H170" s="118">
        <f t="shared" si="18"/>
        <v>6.7693274670018955E-2</v>
      </c>
      <c r="I170" s="117">
        <v>64650</v>
      </c>
      <c r="J170" s="118">
        <f t="shared" si="18"/>
        <v>0.26861717784187911</v>
      </c>
      <c r="K170" s="117">
        <v>45438</v>
      </c>
      <c r="L170" s="118">
        <f t="shared" si="18"/>
        <v>-0.29716937354988404</v>
      </c>
      <c r="M170" s="117"/>
      <c r="N170" s="118"/>
    </row>
    <row r="171" spans="2:14" x14ac:dyDescent="0.25">
      <c r="B171" s="116" t="s">
        <v>87</v>
      </c>
      <c r="C171" s="117">
        <v>6369</v>
      </c>
      <c r="D171" s="118">
        <v>-0.77042857657787556</v>
      </c>
      <c r="E171" s="117">
        <v>24934</v>
      </c>
      <c r="F171" s="118">
        <f t="shared" si="18"/>
        <v>2.9149002983199876</v>
      </c>
      <c r="G171" s="117">
        <v>31016</v>
      </c>
      <c r="H171" s="118">
        <f t="shared" si="18"/>
        <v>0.24392395925242649</v>
      </c>
      <c r="I171" s="117">
        <v>38569</v>
      </c>
      <c r="J171" s="118">
        <f t="shared" si="18"/>
        <v>0.24351947381996397</v>
      </c>
      <c r="K171" s="117">
        <v>23019</v>
      </c>
      <c r="L171" s="118">
        <f t="shared" si="18"/>
        <v>-0.40317353314838345</v>
      </c>
      <c r="M171" s="117"/>
      <c r="N171" s="118"/>
    </row>
    <row r="172" spans="2:14" x14ac:dyDescent="0.25">
      <c r="B172" s="116" t="s">
        <v>89</v>
      </c>
      <c r="C172" s="117">
        <v>14907</v>
      </c>
      <c r="D172" s="118">
        <v>-0.59308292842714416</v>
      </c>
      <c r="E172" s="117">
        <v>36554</v>
      </c>
      <c r="F172" s="118">
        <f t="shared" si="18"/>
        <v>1.4521365801301402</v>
      </c>
      <c r="G172" s="117">
        <v>43770</v>
      </c>
      <c r="H172" s="118">
        <f t="shared" si="18"/>
        <v>0.19740657657164751</v>
      </c>
      <c r="I172" s="117">
        <v>54486</v>
      </c>
      <c r="J172" s="118">
        <f t="shared" si="18"/>
        <v>0.24482522275531182</v>
      </c>
      <c r="K172" s="117">
        <v>37926</v>
      </c>
      <c r="L172" s="118">
        <f t="shared" si="18"/>
        <v>-0.30393128510075984</v>
      </c>
      <c r="M172" s="117"/>
      <c r="N172" s="118"/>
    </row>
    <row r="173" spans="2:14" x14ac:dyDescent="0.25">
      <c r="B173" s="116" t="s">
        <v>91</v>
      </c>
      <c r="C173" s="117">
        <v>5828</v>
      </c>
      <c r="D173" s="118">
        <v>-0.80744069252626716</v>
      </c>
      <c r="E173" s="117">
        <v>35760</v>
      </c>
      <c r="F173" s="118">
        <f t="shared" si="18"/>
        <v>5.1358956760466716</v>
      </c>
      <c r="G173" s="117">
        <v>31683</v>
      </c>
      <c r="H173" s="118">
        <f t="shared" si="18"/>
        <v>-0.114010067114094</v>
      </c>
      <c r="I173" s="117">
        <v>47843</v>
      </c>
      <c r="J173" s="118">
        <f t="shared" si="18"/>
        <v>0.51005270965502003</v>
      </c>
      <c r="K173" s="117">
        <v>28288</v>
      </c>
      <c r="L173" s="118">
        <f t="shared" si="18"/>
        <v>-0.40873272997094667</v>
      </c>
      <c r="M173" s="117"/>
      <c r="N173" s="118"/>
    </row>
    <row r="174" spans="2:14" x14ac:dyDescent="0.25">
      <c r="B174" s="116" t="s">
        <v>93</v>
      </c>
      <c r="C174" s="117">
        <v>11448</v>
      </c>
      <c r="D174" s="118">
        <v>-0.62762254822235963</v>
      </c>
      <c r="E174" s="117">
        <v>37306</v>
      </c>
      <c r="F174" s="118">
        <f t="shared" si="18"/>
        <v>2.258735150244584</v>
      </c>
      <c r="G174" s="117">
        <v>40785</v>
      </c>
      <c r="H174" s="118">
        <f t="shared" si="18"/>
        <v>9.3255776550688951E-2</v>
      </c>
      <c r="I174" s="117">
        <v>34236</v>
      </c>
      <c r="J174" s="118">
        <f t="shared" si="18"/>
        <v>-0.16057374034571537</v>
      </c>
      <c r="K174" s="117">
        <v>31889</v>
      </c>
      <c r="L174" s="118">
        <f t="shared" si="18"/>
        <v>-6.8553569342212906E-2</v>
      </c>
      <c r="M174" s="117"/>
      <c r="N174" s="118"/>
    </row>
    <row r="175" spans="2:14" ht="15.75" x14ac:dyDescent="0.25">
      <c r="B175" s="119" t="s">
        <v>30</v>
      </c>
      <c r="C175" s="120">
        <v>173273</v>
      </c>
      <c r="D175" s="121">
        <v>-0.59566668222336305</v>
      </c>
      <c r="E175" s="120">
        <v>321437</v>
      </c>
      <c r="F175" s="121">
        <f t="shared" si="18"/>
        <v>0.85508994476923705</v>
      </c>
      <c r="G175" s="120">
        <v>466813</v>
      </c>
      <c r="H175" s="121">
        <f t="shared" si="18"/>
        <v>0.4522690293898961</v>
      </c>
      <c r="I175" s="120">
        <v>535409</v>
      </c>
      <c r="J175" s="121">
        <f t="shared" si="18"/>
        <v>0.14694535070788528</v>
      </c>
      <c r="K175" s="120">
        <v>462244</v>
      </c>
      <c r="L175" s="121">
        <f t="shared" si="18"/>
        <v>-0.13665254039435271</v>
      </c>
      <c r="M175" s="120">
        <v>114706</v>
      </c>
      <c r="N175" s="121">
        <v>-0.30387551736275475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71" t="s">
        <v>280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247</v>
      </c>
      <c r="G184" s="115" t="s">
        <v>69</v>
      </c>
      <c r="H184" s="114" t="s">
        <v>247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57040</v>
      </c>
      <c r="D185" s="118">
        <v>2.1786492374726851E-3</v>
      </c>
      <c r="E185" s="117">
        <v>7010</v>
      </c>
      <c r="F185" s="118">
        <f t="shared" ref="F185:L197" si="20">IFERROR(E185/C185-1,"-")</f>
        <v>-0.87710378681626933</v>
      </c>
      <c r="G185" s="117">
        <v>60039</v>
      </c>
      <c r="H185" s="118">
        <f t="shared" si="20"/>
        <v>7.5647646219686155</v>
      </c>
      <c r="I185" s="117">
        <v>56539</v>
      </c>
      <c r="J185" s="118">
        <f t="shared" si="20"/>
        <v>-5.8295441296490669E-2</v>
      </c>
      <c r="K185" s="117">
        <v>54233</v>
      </c>
      <c r="L185" s="118">
        <f t="shared" si="20"/>
        <v>-4.0786006119669649E-2</v>
      </c>
      <c r="M185" s="117">
        <v>51803</v>
      </c>
      <c r="N185" s="118">
        <f t="shared" ref="N185:N187" si="21">IFERROR(M185/K185-1,"-")</f>
        <v>-4.4806667527151345E-2</v>
      </c>
    </row>
    <row r="186" spans="1:15" x14ac:dyDescent="0.25">
      <c r="B186" s="116" t="s">
        <v>73</v>
      </c>
      <c r="C186" s="117">
        <v>57644</v>
      </c>
      <c r="D186" s="118">
        <v>0.23776599171158019</v>
      </c>
      <c r="E186" s="117">
        <v>3599</v>
      </c>
      <c r="F186" s="118">
        <f t="shared" si="20"/>
        <v>-0.93756505447227811</v>
      </c>
      <c r="G186" s="117">
        <v>56597</v>
      </c>
      <c r="H186" s="118">
        <f t="shared" si="20"/>
        <v>14.725757154765212</v>
      </c>
      <c r="I186" s="117">
        <v>56743</v>
      </c>
      <c r="J186" s="118">
        <f t="shared" si="20"/>
        <v>2.5796420304962098E-3</v>
      </c>
      <c r="K186" s="117">
        <v>54347</v>
      </c>
      <c r="L186" s="118">
        <f t="shared" si="20"/>
        <v>-4.2225472745536896E-2</v>
      </c>
      <c r="M186" s="117">
        <v>50904</v>
      </c>
      <c r="N186" s="118">
        <f t="shared" si="21"/>
        <v>-6.3352162952876934E-2</v>
      </c>
    </row>
    <row r="187" spans="1:15" x14ac:dyDescent="0.25">
      <c r="B187" s="116" t="s">
        <v>75</v>
      </c>
      <c r="C187" s="117">
        <v>24554</v>
      </c>
      <c r="D187" s="118">
        <v>-0.58250017003332655</v>
      </c>
      <c r="E187" s="117">
        <v>3712</v>
      </c>
      <c r="F187" s="118">
        <f t="shared" si="20"/>
        <v>-0.84882300236214059</v>
      </c>
      <c r="G187" s="117">
        <v>63116</v>
      </c>
      <c r="H187" s="118">
        <f t="shared" si="20"/>
        <v>16.00323275862069</v>
      </c>
      <c r="I187" s="117">
        <v>46476</v>
      </c>
      <c r="J187" s="118">
        <f t="shared" si="20"/>
        <v>-0.26364154889409974</v>
      </c>
      <c r="K187" s="117">
        <v>54310</v>
      </c>
      <c r="L187" s="118">
        <f t="shared" si="20"/>
        <v>0.16856011704966001</v>
      </c>
      <c r="M187" s="117">
        <v>60422</v>
      </c>
      <c r="N187" s="118">
        <f t="shared" si="21"/>
        <v>0.11253912723255377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6872</v>
      </c>
      <c r="F188" s="118" t="str">
        <f t="shared" si="20"/>
        <v>-</v>
      </c>
      <c r="G188" s="117">
        <v>63281</v>
      </c>
      <c r="H188" s="118">
        <f t="shared" si="20"/>
        <v>8.2085273573923168</v>
      </c>
      <c r="I188" s="117">
        <v>46291</v>
      </c>
      <c r="J188" s="118">
        <f t="shared" si="20"/>
        <v>-0.26848501129881008</v>
      </c>
      <c r="K188" s="117">
        <v>58185</v>
      </c>
      <c r="L188" s="118">
        <f t="shared" si="20"/>
        <v>0.25693979391242361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14117</v>
      </c>
      <c r="F189" s="118" t="str">
        <f t="shared" si="20"/>
        <v>-</v>
      </c>
      <c r="G189" s="117">
        <v>41515</v>
      </c>
      <c r="H189" s="118">
        <f t="shared" si="20"/>
        <v>1.9407806191117092</v>
      </c>
      <c r="I189" s="117">
        <v>46632</v>
      </c>
      <c r="J189" s="118">
        <f t="shared" si="20"/>
        <v>0.12325665422136578</v>
      </c>
      <c r="K189" s="117">
        <v>42714</v>
      </c>
      <c r="L189" s="118">
        <f t="shared" si="20"/>
        <v>-8.4019557385486388E-2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25913</v>
      </c>
      <c r="F190" s="118" t="str">
        <f t="shared" si="20"/>
        <v>-</v>
      </c>
      <c r="G190" s="117">
        <v>38119</v>
      </c>
      <c r="H190" s="118">
        <f t="shared" si="20"/>
        <v>0.47103770308339454</v>
      </c>
      <c r="I190" s="117">
        <v>37086</v>
      </c>
      <c r="J190" s="118">
        <f t="shared" si="20"/>
        <v>-2.7099346782444411E-2</v>
      </c>
      <c r="K190" s="117">
        <v>39687</v>
      </c>
      <c r="L190" s="118">
        <f t="shared" si="20"/>
        <v>7.0134282478563348E-2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44033</v>
      </c>
      <c r="F191" s="118" t="str">
        <f t="shared" si="20"/>
        <v>-</v>
      </c>
      <c r="G191" s="117">
        <v>61424</v>
      </c>
      <c r="H191" s="118">
        <f t="shared" si="20"/>
        <v>0.39495378466150388</v>
      </c>
      <c r="I191" s="117">
        <v>61993</v>
      </c>
      <c r="J191" s="118">
        <f t="shared" si="20"/>
        <v>9.2634800729356481E-3</v>
      </c>
      <c r="K191" s="117">
        <v>61489</v>
      </c>
      <c r="L191" s="118">
        <f t="shared" si="20"/>
        <v>-8.1299501556627574E-3</v>
      </c>
      <c r="M191" s="117"/>
      <c r="N191" s="118"/>
    </row>
    <row r="192" spans="1:15" x14ac:dyDescent="0.25">
      <c r="B192" s="116" t="s">
        <v>85</v>
      </c>
      <c r="C192" s="117">
        <v>20281</v>
      </c>
      <c r="D192" s="118">
        <v>-0.54589015024294119</v>
      </c>
      <c r="E192" s="117">
        <v>48502</v>
      </c>
      <c r="F192" s="118">
        <f t="shared" si="20"/>
        <v>1.3914994329668162</v>
      </c>
      <c r="G192" s="117">
        <v>44123</v>
      </c>
      <c r="H192" s="118">
        <f t="shared" si="20"/>
        <v>-9.0284936703641128E-2</v>
      </c>
      <c r="I192" s="117">
        <v>48757</v>
      </c>
      <c r="J192" s="118">
        <f t="shared" si="20"/>
        <v>0.10502459034970424</v>
      </c>
      <c r="K192" s="117">
        <v>48568</v>
      </c>
      <c r="L192" s="118">
        <f t="shared" si="20"/>
        <v>-3.8763664704555278E-3</v>
      </c>
      <c r="M192" s="117"/>
      <c r="N192" s="118"/>
    </row>
    <row r="193" spans="2:15" x14ac:dyDescent="0.25">
      <c r="B193" s="116" t="s">
        <v>87</v>
      </c>
      <c r="C193" s="117">
        <v>28906</v>
      </c>
      <c r="D193" s="118">
        <v>-0.26145277089348218</v>
      </c>
      <c r="E193" s="117">
        <v>55785</v>
      </c>
      <c r="F193" s="118">
        <f t="shared" si="20"/>
        <v>0.92987615028021864</v>
      </c>
      <c r="G193" s="117">
        <v>44068</v>
      </c>
      <c r="H193" s="118">
        <f t="shared" si="20"/>
        <v>-0.21003854082638707</v>
      </c>
      <c r="I193" s="117">
        <v>43792</v>
      </c>
      <c r="J193" s="118">
        <f t="shared" si="20"/>
        <v>-6.2630480167014113E-3</v>
      </c>
      <c r="K193" s="117">
        <v>44746</v>
      </c>
      <c r="L193" s="118">
        <f t="shared" si="20"/>
        <v>2.1784800876872401E-2</v>
      </c>
      <c r="M193" s="117"/>
      <c r="N193" s="118"/>
    </row>
    <row r="194" spans="2:15" x14ac:dyDescent="0.25">
      <c r="B194" s="116" t="s">
        <v>89</v>
      </c>
      <c r="C194" s="117">
        <v>15055</v>
      </c>
      <c r="D194" s="118">
        <v>-0.6296524070748567</v>
      </c>
      <c r="E194" s="117">
        <v>56784</v>
      </c>
      <c r="F194" s="118">
        <f t="shared" si="20"/>
        <v>2.7717701760212554</v>
      </c>
      <c r="G194" s="117">
        <v>49340</v>
      </c>
      <c r="H194" s="118">
        <f t="shared" si="20"/>
        <v>-0.13109326570865032</v>
      </c>
      <c r="I194" s="117">
        <v>53334</v>
      </c>
      <c r="J194" s="118">
        <f t="shared" si="20"/>
        <v>8.0948520470206731E-2</v>
      </c>
      <c r="K194" s="117">
        <v>56505</v>
      </c>
      <c r="L194" s="118">
        <f t="shared" si="20"/>
        <v>5.9455506806164848E-2</v>
      </c>
      <c r="M194" s="117"/>
      <c r="N194" s="118"/>
    </row>
    <row r="195" spans="2:15" x14ac:dyDescent="0.25">
      <c r="B195" s="116" t="s">
        <v>91</v>
      </c>
      <c r="C195" s="117">
        <v>8909</v>
      </c>
      <c r="D195" s="118">
        <v>-0.8078424605827923</v>
      </c>
      <c r="E195" s="117">
        <v>84455</v>
      </c>
      <c r="F195" s="118">
        <f t="shared" si="20"/>
        <v>8.4797395891794807</v>
      </c>
      <c r="G195" s="117">
        <v>61960</v>
      </c>
      <c r="H195" s="118">
        <f t="shared" si="20"/>
        <v>-0.26635486353679472</v>
      </c>
      <c r="I195" s="117">
        <v>61728</v>
      </c>
      <c r="J195" s="118">
        <f t="shared" si="20"/>
        <v>-3.7443511943189289E-3</v>
      </c>
      <c r="K195" s="117">
        <v>57074</v>
      </c>
      <c r="L195" s="118">
        <f t="shared" si="20"/>
        <v>-7.5395282529808205E-2</v>
      </c>
      <c r="M195" s="117"/>
      <c r="N195" s="118"/>
    </row>
    <row r="196" spans="2:15" x14ac:dyDescent="0.25">
      <c r="B196" s="116" t="s">
        <v>93</v>
      </c>
      <c r="C196" s="117">
        <v>11833</v>
      </c>
      <c r="D196" s="118">
        <v>-0.78271328363142234</v>
      </c>
      <c r="E196" s="117">
        <v>63614</v>
      </c>
      <c r="F196" s="118">
        <f t="shared" si="20"/>
        <v>4.3759824220400576</v>
      </c>
      <c r="G196" s="117">
        <v>56047</v>
      </c>
      <c r="H196" s="118">
        <f t="shared" si="20"/>
        <v>-0.11895180306221897</v>
      </c>
      <c r="I196" s="117">
        <v>60367</v>
      </c>
      <c r="J196" s="118">
        <f t="shared" si="20"/>
        <v>7.7078166538797843E-2</v>
      </c>
      <c r="K196" s="117">
        <v>60564</v>
      </c>
      <c r="L196" s="118">
        <f t="shared" si="20"/>
        <v>3.2633723723225483E-3</v>
      </c>
      <c r="M196" s="117"/>
      <c r="N196" s="118"/>
    </row>
    <row r="197" spans="2:15" ht="15.75" x14ac:dyDescent="0.25">
      <c r="B197" s="119" t="s">
        <v>30</v>
      </c>
      <c r="C197" s="120">
        <v>241515</v>
      </c>
      <c r="D197" s="121">
        <v>-0.57350227363030326</v>
      </c>
      <c r="E197" s="120">
        <v>414396</v>
      </c>
      <c r="F197" s="121">
        <f t="shared" si="20"/>
        <v>0.71581889323644488</v>
      </c>
      <c r="G197" s="120">
        <v>639629</v>
      </c>
      <c r="H197" s="121">
        <f t="shared" si="20"/>
        <v>0.54352117298429525</v>
      </c>
      <c r="I197" s="120">
        <v>619738</v>
      </c>
      <c r="J197" s="121">
        <f t="shared" si="20"/>
        <v>-3.1097714456348902E-2</v>
      </c>
      <c r="K197" s="120">
        <v>632422</v>
      </c>
      <c r="L197" s="121">
        <f t="shared" si="20"/>
        <v>2.0466713353062049E-2</v>
      </c>
      <c r="M197" s="120">
        <v>163129</v>
      </c>
      <c r="N197" s="121">
        <v>1.4672478359629704E-3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71" t="s">
        <v>281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247</v>
      </c>
      <c r="G206" s="115" t="s">
        <v>69</v>
      </c>
      <c r="H206" s="114" t="s">
        <v>247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38581</v>
      </c>
      <c r="D207" s="118">
        <v>5.2285620772419827E-2</v>
      </c>
      <c r="E207" s="117">
        <v>1610</v>
      </c>
      <c r="F207" s="118">
        <f t="shared" ref="F207:L219" si="22">IFERROR(E207/C207-1,"-")</f>
        <v>-0.95826961457712345</v>
      </c>
      <c r="G207" s="117">
        <v>44879</v>
      </c>
      <c r="H207" s="118">
        <f t="shared" si="22"/>
        <v>26.875155279503105</v>
      </c>
      <c r="I207" s="117">
        <v>42011</v>
      </c>
      <c r="J207" s="118">
        <f t="shared" si="22"/>
        <v>-6.3905167227433779E-2</v>
      </c>
      <c r="K207" s="117">
        <v>41716</v>
      </c>
      <c r="L207" s="118">
        <f t="shared" si="22"/>
        <v>-7.021970436314251E-3</v>
      </c>
      <c r="M207" s="117">
        <v>38188</v>
      </c>
      <c r="N207" s="118">
        <f t="shared" ref="N207:N209" si="23">IFERROR(M207/K207-1,"-")</f>
        <v>-8.4571866909579074E-2</v>
      </c>
    </row>
    <row r="208" spans="2:15" x14ac:dyDescent="0.25">
      <c r="B208" s="116" t="s">
        <v>73</v>
      </c>
      <c r="C208" s="117">
        <v>42672</v>
      </c>
      <c r="D208" s="118">
        <v>0.11774104827513954</v>
      </c>
      <c r="E208" s="117">
        <v>1129</v>
      </c>
      <c r="F208" s="118">
        <f t="shared" si="22"/>
        <v>-0.97354236970378705</v>
      </c>
      <c r="G208" s="117">
        <v>45597</v>
      </c>
      <c r="H208" s="118">
        <f t="shared" si="22"/>
        <v>39.38706820194863</v>
      </c>
      <c r="I208" s="117">
        <v>39850</v>
      </c>
      <c r="J208" s="118">
        <f t="shared" si="22"/>
        <v>-0.12603899379345129</v>
      </c>
      <c r="K208" s="117">
        <v>48058</v>
      </c>
      <c r="L208" s="118">
        <f t="shared" si="22"/>
        <v>0.20597239648682564</v>
      </c>
      <c r="M208" s="117">
        <v>45681</v>
      </c>
      <c r="N208" s="118">
        <f t="shared" si="23"/>
        <v>-4.94610678763161E-2</v>
      </c>
    </row>
    <row r="209" spans="2:15" x14ac:dyDescent="0.25">
      <c r="B209" s="116" t="s">
        <v>75</v>
      </c>
      <c r="C209" s="117">
        <v>19499</v>
      </c>
      <c r="D209" s="118">
        <v>-0.52632090368031093</v>
      </c>
      <c r="E209" s="117">
        <v>1410</v>
      </c>
      <c r="F209" s="118">
        <f t="shared" si="22"/>
        <v>-0.92768859941535464</v>
      </c>
      <c r="G209" s="117">
        <v>50300</v>
      </c>
      <c r="H209" s="118">
        <f t="shared" si="22"/>
        <v>34.673758865248224</v>
      </c>
      <c r="I209" s="117">
        <v>39334</v>
      </c>
      <c r="J209" s="118">
        <f t="shared" si="22"/>
        <v>-0.21801192842942341</v>
      </c>
      <c r="K209" s="117">
        <v>39685</v>
      </c>
      <c r="L209" s="118">
        <f t="shared" si="22"/>
        <v>8.9235775664819883E-3</v>
      </c>
      <c r="M209" s="117">
        <v>43957</v>
      </c>
      <c r="N209" s="118">
        <f t="shared" si="23"/>
        <v>0.1076477258409978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1583</v>
      </c>
      <c r="F210" s="118" t="str">
        <f t="shared" si="22"/>
        <v>-</v>
      </c>
      <c r="G210" s="117">
        <v>53650</v>
      </c>
      <c r="H210" s="118">
        <f t="shared" si="22"/>
        <v>32.891345546430827</v>
      </c>
      <c r="I210" s="117">
        <v>47936</v>
      </c>
      <c r="J210" s="118">
        <f t="shared" si="22"/>
        <v>-0.10650512581547067</v>
      </c>
      <c r="K210" s="117">
        <v>47463</v>
      </c>
      <c r="L210" s="118">
        <f t="shared" si="22"/>
        <v>-9.8673230974632986E-3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4434</v>
      </c>
      <c r="F211" s="118" t="str">
        <f t="shared" si="22"/>
        <v>-</v>
      </c>
      <c r="G211" s="117">
        <v>62535</v>
      </c>
      <c r="H211" s="118">
        <f t="shared" si="22"/>
        <v>13.103518267929635</v>
      </c>
      <c r="I211" s="117">
        <v>48535</v>
      </c>
      <c r="J211" s="118">
        <f t="shared" si="22"/>
        <v>-0.22387463020708398</v>
      </c>
      <c r="K211" s="117">
        <v>50974</v>
      </c>
      <c r="L211" s="118">
        <f t="shared" si="22"/>
        <v>5.025239517873703E-2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18411</v>
      </c>
      <c r="F212" s="118" t="str">
        <f t="shared" si="22"/>
        <v>-</v>
      </c>
      <c r="G212" s="117">
        <v>45469</v>
      </c>
      <c r="H212" s="118">
        <f t="shared" si="22"/>
        <v>1.4696648742599532</v>
      </c>
      <c r="I212" s="117">
        <v>40505</v>
      </c>
      <c r="J212" s="118">
        <f t="shared" si="22"/>
        <v>-0.10917328289603911</v>
      </c>
      <c r="K212" s="117">
        <v>40592</v>
      </c>
      <c r="L212" s="118">
        <f t="shared" si="22"/>
        <v>2.1478829774101982E-3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29486</v>
      </c>
      <c r="F213" s="118" t="str">
        <f t="shared" si="22"/>
        <v>-</v>
      </c>
      <c r="G213" s="117">
        <v>50032</v>
      </c>
      <c r="H213" s="118">
        <f t="shared" si="22"/>
        <v>0.69680526351488847</v>
      </c>
      <c r="I213" s="117">
        <v>50397</v>
      </c>
      <c r="J213" s="118">
        <f t="shared" si="22"/>
        <v>7.2953309881675921E-3</v>
      </c>
      <c r="K213" s="117">
        <v>51873</v>
      </c>
      <c r="L213" s="118">
        <f t="shared" si="22"/>
        <v>2.9287457586761212E-2</v>
      </c>
      <c r="M213" s="117"/>
      <c r="N213" s="118"/>
    </row>
    <row r="214" spans="2:15" x14ac:dyDescent="0.25">
      <c r="B214" s="116" t="s">
        <v>85</v>
      </c>
      <c r="C214" s="117">
        <v>19637</v>
      </c>
      <c r="D214" s="118">
        <v>-0.65896736770809816</v>
      </c>
      <c r="E214" s="117">
        <v>51243</v>
      </c>
      <c r="F214" s="118">
        <f t="shared" si="22"/>
        <v>1.6095126546824869</v>
      </c>
      <c r="G214" s="117">
        <v>65282</v>
      </c>
      <c r="H214" s="118">
        <f t="shared" si="22"/>
        <v>0.273969127490584</v>
      </c>
      <c r="I214" s="117">
        <v>68350</v>
      </c>
      <c r="J214" s="118">
        <f t="shared" si="22"/>
        <v>4.6996109187831259E-2</v>
      </c>
      <c r="K214" s="117">
        <v>57015</v>
      </c>
      <c r="L214" s="118">
        <f t="shared" si="22"/>
        <v>-0.16583760058522312</v>
      </c>
      <c r="M214" s="117"/>
      <c r="N214" s="118"/>
    </row>
    <row r="215" spans="2:15" x14ac:dyDescent="0.25">
      <c r="B215" s="116" t="s">
        <v>87</v>
      </c>
      <c r="C215" s="117">
        <v>1185</v>
      </c>
      <c r="D215" s="118">
        <v>-0.97029032743318455</v>
      </c>
      <c r="E215" s="117">
        <v>53125</v>
      </c>
      <c r="F215" s="118">
        <f t="shared" si="22"/>
        <v>43.83122362869198</v>
      </c>
      <c r="G215" s="117">
        <v>49325</v>
      </c>
      <c r="H215" s="118">
        <f t="shared" si="22"/>
        <v>-7.1529411764705841E-2</v>
      </c>
      <c r="I215" s="117">
        <v>46471</v>
      </c>
      <c r="J215" s="118">
        <f t="shared" si="22"/>
        <v>-5.7861125190065921E-2</v>
      </c>
      <c r="K215" s="117">
        <v>46544</v>
      </c>
      <c r="L215" s="118">
        <f t="shared" si="22"/>
        <v>1.5708721568290507E-3</v>
      </c>
      <c r="M215" s="117"/>
      <c r="N215" s="118"/>
    </row>
    <row r="216" spans="2:15" x14ac:dyDescent="0.25">
      <c r="B216" s="116" t="s">
        <v>89</v>
      </c>
      <c r="C216" s="117">
        <v>873</v>
      </c>
      <c r="D216" s="118">
        <v>-0.98184842499220293</v>
      </c>
      <c r="E216" s="117">
        <v>69678</v>
      </c>
      <c r="F216" s="118">
        <f t="shared" si="22"/>
        <v>78.814432989690715</v>
      </c>
      <c r="G216" s="117">
        <v>45028</v>
      </c>
      <c r="H216" s="118">
        <f t="shared" si="22"/>
        <v>-0.35377020006314763</v>
      </c>
      <c r="I216" s="117">
        <v>51497</v>
      </c>
      <c r="J216" s="118">
        <f t="shared" si="22"/>
        <v>0.14366616327618376</v>
      </c>
      <c r="K216" s="117">
        <v>54475</v>
      </c>
      <c r="L216" s="118">
        <f t="shared" si="22"/>
        <v>5.7828611375419836E-2</v>
      </c>
      <c r="M216" s="117"/>
      <c r="N216" s="118"/>
    </row>
    <row r="217" spans="2:15" x14ac:dyDescent="0.25">
      <c r="B217" s="116" t="s">
        <v>91</v>
      </c>
      <c r="C217" s="117">
        <v>2741</v>
      </c>
      <c r="D217" s="118">
        <v>-0.91785543035243344</v>
      </c>
      <c r="E217" s="117">
        <v>49033</v>
      </c>
      <c r="F217" s="118">
        <f t="shared" si="22"/>
        <v>16.888726742064939</v>
      </c>
      <c r="G217" s="117">
        <v>36109</v>
      </c>
      <c r="H217" s="118">
        <f t="shared" si="22"/>
        <v>-0.2635775906022475</v>
      </c>
      <c r="I217" s="117">
        <v>38146</v>
      </c>
      <c r="J217" s="118">
        <f t="shared" si="22"/>
        <v>5.6412528732449063E-2</v>
      </c>
      <c r="K217" s="117">
        <v>42223</v>
      </c>
      <c r="L217" s="118">
        <f t="shared" si="22"/>
        <v>0.10687883395375652</v>
      </c>
      <c r="M217" s="117"/>
      <c r="N217" s="118"/>
    </row>
    <row r="218" spans="2:15" x14ac:dyDescent="0.25">
      <c r="B218" s="116" t="s">
        <v>93</v>
      </c>
      <c r="C218" s="117">
        <v>3619</v>
      </c>
      <c r="D218" s="118">
        <v>-0.90339544071325606</v>
      </c>
      <c r="E218" s="117">
        <v>40632</v>
      </c>
      <c r="F218" s="118">
        <f t="shared" si="22"/>
        <v>10.227410886985355</v>
      </c>
      <c r="G218" s="117">
        <v>35693</v>
      </c>
      <c r="H218" s="118">
        <f t="shared" si="22"/>
        <v>-0.12155443985036429</v>
      </c>
      <c r="I218" s="117">
        <v>40203</v>
      </c>
      <c r="J218" s="118">
        <f t="shared" si="22"/>
        <v>0.12635530776342696</v>
      </c>
      <c r="K218" s="117">
        <v>41998</v>
      </c>
      <c r="L218" s="118">
        <f t="shared" si="22"/>
        <v>4.4648409322687321E-2</v>
      </c>
      <c r="M218" s="117"/>
      <c r="N218" s="118"/>
    </row>
    <row r="219" spans="2:15" ht="15.75" x14ac:dyDescent="0.25">
      <c r="B219" s="119" t="s">
        <v>30</v>
      </c>
      <c r="C219" s="120">
        <v>134940</v>
      </c>
      <c r="D219" s="121">
        <v>-0.7312830071450761</v>
      </c>
      <c r="E219" s="120">
        <v>321774</v>
      </c>
      <c r="F219" s="121">
        <f t="shared" si="22"/>
        <v>1.3845709204090708</v>
      </c>
      <c r="G219" s="120">
        <v>583899</v>
      </c>
      <c r="H219" s="121">
        <f t="shared" si="22"/>
        <v>0.81462455015010526</v>
      </c>
      <c r="I219" s="120">
        <v>553235</v>
      </c>
      <c r="J219" s="121">
        <f t="shared" si="22"/>
        <v>-5.2515931693666196E-2</v>
      </c>
      <c r="K219" s="120">
        <v>562616</v>
      </c>
      <c r="L219" s="121">
        <f t="shared" si="22"/>
        <v>1.695662783446461E-2</v>
      </c>
      <c r="M219" s="120">
        <v>127826</v>
      </c>
      <c r="N219" s="121">
        <v>-1.2614032241868078E-2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71" t="s">
        <v>282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247</v>
      </c>
      <c r="G228" s="115" t="s">
        <v>69</v>
      </c>
      <c r="H228" s="114" t="s">
        <v>247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35175</v>
      </c>
      <c r="D229" s="118">
        <v>3.8240917782026429E-3</v>
      </c>
      <c r="E229" s="117">
        <v>78</v>
      </c>
      <c r="F229" s="118">
        <f t="shared" ref="F229:L241" si="24">IFERROR(E229/C229-1,"-")</f>
        <v>-0.99778251599147116</v>
      </c>
      <c r="G229" s="117">
        <v>19961</v>
      </c>
      <c r="H229" s="118">
        <f t="shared" si="24"/>
        <v>254.91025641025641</v>
      </c>
      <c r="I229" s="117">
        <v>28635</v>
      </c>
      <c r="J229" s="118">
        <f t="shared" si="24"/>
        <v>0.43454736736636446</v>
      </c>
      <c r="K229" s="117">
        <v>26551</v>
      </c>
      <c r="L229" s="118">
        <f t="shared" si="24"/>
        <v>-7.2778068796926831E-2</v>
      </c>
      <c r="M229" s="117">
        <v>21975</v>
      </c>
      <c r="N229" s="118">
        <f t="shared" ref="N229:N231" si="25">IFERROR(M229/K229-1,"-")</f>
        <v>-0.17234755753078979</v>
      </c>
    </row>
    <row r="230" spans="2:15" x14ac:dyDescent="0.25">
      <c r="B230" s="116" t="s">
        <v>73</v>
      </c>
      <c r="C230" s="117">
        <v>41345</v>
      </c>
      <c r="D230" s="118">
        <v>5.0058414181947564E-2</v>
      </c>
      <c r="E230" s="117">
        <v>227</v>
      </c>
      <c r="F230" s="118">
        <f t="shared" si="24"/>
        <v>-0.99450961422179218</v>
      </c>
      <c r="G230" s="117">
        <v>25593</v>
      </c>
      <c r="H230" s="118">
        <f t="shared" si="24"/>
        <v>111.74449339207048</v>
      </c>
      <c r="I230" s="117">
        <v>34396</v>
      </c>
      <c r="J230" s="118">
        <f t="shared" si="24"/>
        <v>0.34396123940139889</v>
      </c>
      <c r="K230" s="117">
        <v>29714</v>
      </c>
      <c r="L230" s="118">
        <f t="shared" si="24"/>
        <v>-0.13612047912547975</v>
      </c>
      <c r="M230" s="117">
        <v>27845</v>
      </c>
      <c r="N230" s="118">
        <f t="shared" si="25"/>
        <v>-6.2899643265800664E-2</v>
      </c>
    </row>
    <row r="231" spans="2:15" x14ac:dyDescent="0.25">
      <c r="B231" s="116" t="s">
        <v>75</v>
      </c>
      <c r="C231" s="117">
        <v>17896</v>
      </c>
      <c r="D231" s="118">
        <v>-0.47890399790350291</v>
      </c>
      <c r="E231" s="117">
        <v>151</v>
      </c>
      <c r="F231" s="118">
        <f t="shared" si="24"/>
        <v>-0.9915623603039786</v>
      </c>
      <c r="G231" s="117">
        <v>28650</v>
      </c>
      <c r="H231" s="118">
        <f t="shared" si="24"/>
        <v>188.73509933774835</v>
      </c>
      <c r="I231" s="117">
        <v>30534</v>
      </c>
      <c r="J231" s="118">
        <f t="shared" si="24"/>
        <v>6.5759162303664853E-2</v>
      </c>
      <c r="K231" s="117">
        <v>29097</v>
      </c>
      <c r="L231" s="118">
        <f t="shared" si="24"/>
        <v>-4.7062291216348973E-2</v>
      </c>
      <c r="M231" s="117">
        <v>24801</v>
      </c>
      <c r="N231" s="118">
        <f t="shared" si="25"/>
        <v>-0.14764408701928033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118</v>
      </c>
      <c r="F232" s="118" t="str">
        <f t="shared" si="24"/>
        <v>-</v>
      </c>
      <c r="G232" s="117">
        <v>20850</v>
      </c>
      <c r="H232" s="118">
        <f t="shared" si="24"/>
        <v>175.69491525423729</v>
      </c>
      <c r="I232" s="117">
        <v>15575</v>
      </c>
      <c r="J232" s="118">
        <f t="shared" si="24"/>
        <v>-0.25299760191846521</v>
      </c>
      <c r="K232" s="117">
        <v>14346</v>
      </c>
      <c r="L232" s="118">
        <f t="shared" si="24"/>
        <v>-7.8908507223113933E-2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188</v>
      </c>
      <c r="F233" s="118" t="str">
        <f t="shared" si="24"/>
        <v>-</v>
      </c>
      <c r="G233" s="117">
        <v>3925</v>
      </c>
      <c r="H233" s="118">
        <f t="shared" si="24"/>
        <v>19.877659574468087</v>
      </c>
      <c r="I233" s="117">
        <v>3025</v>
      </c>
      <c r="J233" s="118">
        <f t="shared" si="24"/>
        <v>-0.22929936305732479</v>
      </c>
      <c r="K233" s="117">
        <v>5239</v>
      </c>
      <c r="L233" s="118">
        <f t="shared" si="24"/>
        <v>0.73190082644628096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262</v>
      </c>
      <c r="F234" s="118" t="str">
        <f t="shared" si="24"/>
        <v>-</v>
      </c>
      <c r="G234" s="117">
        <v>2912</v>
      </c>
      <c r="H234" s="118">
        <f t="shared" si="24"/>
        <v>10.114503816793894</v>
      </c>
      <c r="I234" s="117">
        <v>3081</v>
      </c>
      <c r="J234" s="118">
        <f t="shared" si="24"/>
        <v>5.8035714285714191E-2</v>
      </c>
      <c r="K234" s="117">
        <v>3538</v>
      </c>
      <c r="L234" s="118">
        <f t="shared" si="24"/>
        <v>0.14832846478416095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1340</v>
      </c>
      <c r="F235" s="118" t="str">
        <f t="shared" si="24"/>
        <v>-</v>
      </c>
      <c r="G235" s="117">
        <v>5501</v>
      </c>
      <c r="H235" s="118">
        <f t="shared" si="24"/>
        <v>3.1052238805970145</v>
      </c>
      <c r="I235" s="117">
        <v>4568</v>
      </c>
      <c r="J235" s="118">
        <f t="shared" si="24"/>
        <v>-0.16960552626795133</v>
      </c>
      <c r="K235" s="117">
        <v>8513</v>
      </c>
      <c r="L235" s="118">
        <f t="shared" si="24"/>
        <v>0.86361646234676015</v>
      </c>
      <c r="M235" s="117"/>
      <c r="N235" s="118"/>
    </row>
    <row r="236" spans="2:15" x14ac:dyDescent="0.25">
      <c r="B236" s="116" t="s">
        <v>85</v>
      </c>
      <c r="C236" s="117">
        <v>42</v>
      </c>
      <c r="D236" s="118">
        <v>-0.99226376864984345</v>
      </c>
      <c r="E236" s="117">
        <v>1239</v>
      </c>
      <c r="F236" s="118">
        <f t="shared" si="24"/>
        <v>28.5</v>
      </c>
      <c r="G236" s="117">
        <v>3696</v>
      </c>
      <c r="H236" s="118">
        <f t="shared" si="24"/>
        <v>1.9830508474576272</v>
      </c>
      <c r="I236" s="117">
        <v>4628</v>
      </c>
      <c r="J236" s="118">
        <f t="shared" si="24"/>
        <v>0.25216450216450226</v>
      </c>
      <c r="K236" s="117">
        <v>4370</v>
      </c>
      <c r="L236" s="118">
        <f t="shared" si="24"/>
        <v>-5.5747623163353466E-2</v>
      </c>
      <c r="M236" s="117"/>
      <c r="N236" s="118"/>
    </row>
    <row r="237" spans="2:15" x14ac:dyDescent="0.25">
      <c r="B237" s="116" t="s">
        <v>87</v>
      </c>
      <c r="C237" s="117">
        <v>1</v>
      </c>
      <c r="D237" s="118">
        <v>-0.99985625988213311</v>
      </c>
      <c r="E237" s="117">
        <v>1233</v>
      </c>
      <c r="F237" s="118">
        <f t="shared" si="24"/>
        <v>1232</v>
      </c>
      <c r="G237" s="117">
        <v>3488</v>
      </c>
      <c r="H237" s="118">
        <f t="shared" si="24"/>
        <v>1.8288726682887266</v>
      </c>
      <c r="I237" s="117">
        <v>4749</v>
      </c>
      <c r="J237" s="118">
        <f t="shared" si="24"/>
        <v>0.36152522935779818</v>
      </c>
      <c r="K237" s="117">
        <v>6214</v>
      </c>
      <c r="L237" s="118">
        <f t="shared" si="24"/>
        <v>0.30848599705201085</v>
      </c>
      <c r="M237" s="117"/>
      <c r="N237" s="118"/>
    </row>
    <row r="238" spans="2:15" x14ac:dyDescent="0.25">
      <c r="B238" s="116" t="s">
        <v>89</v>
      </c>
      <c r="C238" s="117">
        <v>76</v>
      </c>
      <c r="D238" s="118">
        <v>-0.99542168674698794</v>
      </c>
      <c r="E238" s="117">
        <v>12796</v>
      </c>
      <c r="F238" s="118">
        <f t="shared" si="24"/>
        <v>167.36842105263159</v>
      </c>
      <c r="G238" s="117">
        <v>16522</v>
      </c>
      <c r="H238" s="118">
        <f t="shared" si="24"/>
        <v>0.29118474523288529</v>
      </c>
      <c r="I238" s="117">
        <v>13495</v>
      </c>
      <c r="J238" s="118">
        <f t="shared" si="24"/>
        <v>-0.1832102651010773</v>
      </c>
      <c r="K238" s="117">
        <v>14121</v>
      </c>
      <c r="L238" s="118">
        <f t="shared" si="24"/>
        <v>4.6387550944794409E-2</v>
      </c>
      <c r="M238" s="117"/>
      <c r="N238" s="118"/>
    </row>
    <row r="239" spans="2:15" x14ac:dyDescent="0.25">
      <c r="B239" s="116" t="s">
        <v>91</v>
      </c>
      <c r="C239" s="117">
        <v>66</v>
      </c>
      <c r="D239" s="118">
        <v>-0.99732457740484004</v>
      </c>
      <c r="E239" s="117">
        <v>21197</v>
      </c>
      <c r="F239" s="118">
        <f t="shared" si="24"/>
        <v>320.16666666666669</v>
      </c>
      <c r="G239" s="117">
        <v>26271</v>
      </c>
      <c r="H239" s="118">
        <f t="shared" si="24"/>
        <v>0.23937349624946935</v>
      </c>
      <c r="I239" s="117">
        <v>23135</v>
      </c>
      <c r="J239" s="118">
        <f t="shared" si="24"/>
        <v>-0.11937116973088191</v>
      </c>
      <c r="K239" s="117">
        <v>24442</v>
      </c>
      <c r="L239" s="118">
        <f t="shared" si="24"/>
        <v>5.6494488869677895E-2</v>
      </c>
      <c r="M239" s="117"/>
      <c r="N239" s="118"/>
    </row>
    <row r="240" spans="2:15" x14ac:dyDescent="0.25">
      <c r="B240" s="116" t="s">
        <v>93</v>
      </c>
      <c r="C240" s="117">
        <v>185</v>
      </c>
      <c r="D240" s="118">
        <v>-0.99246742671009769</v>
      </c>
      <c r="E240" s="117">
        <v>19240</v>
      </c>
      <c r="F240" s="118">
        <f t="shared" si="24"/>
        <v>103</v>
      </c>
      <c r="G240" s="117">
        <v>20337</v>
      </c>
      <c r="H240" s="118">
        <f t="shared" si="24"/>
        <v>5.7016632016632096E-2</v>
      </c>
      <c r="I240" s="117">
        <v>18652</v>
      </c>
      <c r="J240" s="118">
        <f t="shared" si="24"/>
        <v>-8.2853911589713336E-2</v>
      </c>
      <c r="K240" s="117">
        <v>18647</v>
      </c>
      <c r="L240" s="118">
        <f t="shared" si="24"/>
        <v>-2.6806776753163231E-4</v>
      </c>
      <c r="M240" s="117"/>
      <c r="N240" s="118"/>
    </row>
    <row r="241" spans="2:15" ht="15.75" x14ac:dyDescent="0.25">
      <c r="B241" s="119" t="s">
        <v>30</v>
      </c>
      <c r="C241" s="120">
        <v>95128</v>
      </c>
      <c r="D241" s="121">
        <v>-0.6076613435396595</v>
      </c>
      <c r="E241" s="120">
        <v>58069</v>
      </c>
      <c r="F241" s="121">
        <f t="shared" si="24"/>
        <v>-0.38956984273820539</v>
      </c>
      <c r="G241" s="120">
        <v>177706</v>
      </c>
      <c r="H241" s="121">
        <f t="shared" si="24"/>
        <v>2.0602559024608653</v>
      </c>
      <c r="I241" s="120">
        <v>184473</v>
      </c>
      <c r="J241" s="121">
        <f t="shared" si="24"/>
        <v>3.8079749698940901E-2</v>
      </c>
      <c r="K241" s="120">
        <v>184792</v>
      </c>
      <c r="L241" s="121">
        <f t="shared" si="24"/>
        <v>1.7292503509998003E-3</v>
      </c>
      <c r="M241" s="120">
        <v>74621</v>
      </c>
      <c r="N241" s="121">
        <v>-0.12582882312972987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71" t="s">
        <v>283</v>
      </c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247</v>
      </c>
      <c r="G254" s="115" t="s">
        <v>69</v>
      </c>
      <c r="H254" s="114" t="s">
        <v>247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45748</v>
      </c>
      <c r="D255" s="118">
        <v>0.10990344024455334</v>
      </c>
      <c r="E255" s="117">
        <v>468</v>
      </c>
      <c r="F255" s="118">
        <f t="shared" ref="F255:L267" si="26">IFERROR(E255/C255-1,"-")</f>
        <v>-0.98977004459211326</v>
      </c>
      <c r="G255" s="117">
        <v>14749</v>
      </c>
      <c r="H255" s="118">
        <f t="shared" si="26"/>
        <v>30.514957264957264</v>
      </c>
      <c r="I255" s="117">
        <v>32549</v>
      </c>
      <c r="J255" s="118">
        <f t="shared" si="26"/>
        <v>1.2068614821343822</v>
      </c>
      <c r="K255" s="117">
        <v>31090</v>
      </c>
      <c r="L255" s="118">
        <f t="shared" si="26"/>
        <v>-4.4824725798027543E-2</v>
      </c>
      <c r="M255" s="117">
        <v>27778</v>
      </c>
      <c r="N255" s="118">
        <f t="shared" ref="N255:N257" si="27">IFERROR(M255/K255-1,"-")</f>
        <v>-0.10652943068510778</v>
      </c>
    </row>
    <row r="256" spans="2:15" x14ac:dyDescent="0.25">
      <c r="B256" s="116" t="s">
        <v>73</v>
      </c>
      <c r="C256" s="117">
        <v>42210</v>
      </c>
      <c r="D256" s="118">
        <v>0.18747538400945252</v>
      </c>
      <c r="E256" s="117">
        <v>734</v>
      </c>
      <c r="F256" s="118">
        <f t="shared" si="26"/>
        <v>-0.98261075574508405</v>
      </c>
      <c r="G256" s="117">
        <v>12480</v>
      </c>
      <c r="H256" s="118">
        <f t="shared" si="26"/>
        <v>16.002724795640326</v>
      </c>
      <c r="I256" s="117">
        <v>24810</v>
      </c>
      <c r="J256" s="118">
        <f t="shared" si="26"/>
        <v>0.98798076923076916</v>
      </c>
      <c r="K256" s="117">
        <v>27112</v>
      </c>
      <c r="L256" s="118">
        <f t="shared" si="26"/>
        <v>9.2785167271261626E-2</v>
      </c>
      <c r="M256" s="117">
        <v>22910</v>
      </c>
      <c r="N256" s="118">
        <f t="shared" si="27"/>
        <v>-0.15498672174682793</v>
      </c>
    </row>
    <row r="257" spans="2:14" x14ac:dyDescent="0.25">
      <c r="B257" s="116" t="s">
        <v>75</v>
      </c>
      <c r="C257" s="117">
        <v>14945</v>
      </c>
      <c r="D257" s="118">
        <v>-0.61532521685413499</v>
      </c>
      <c r="E257" s="117">
        <v>528</v>
      </c>
      <c r="F257" s="118">
        <f t="shared" si="26"/>
        <v>-0.96467045834727339</v>
      </c>
      <c r="G257" s="117">
        <v>19044</v>
      </c>
      <c r="H257" s="118">
        <f t="shared" si="26"/>
        <v>35.06818181818182</v>
      </c>
      <c r="I257" s="117">
        <v>25777</v>
      </c>
      <c r="J257" s="118">
        <f t="shared" si="26"/>
        <v>0.35354967443814322</v>
      </c>
      <c r="K257" s="117">
        <v>25157</v>
      </c>
      <c r="L257" s="118">
        <f t="shared" si="26"/>
        <v>-2.4052449858400937E-2</v>
      </c>
      <c r="M257" s="117">
        <v>17858</v>
      </c>
      <c r="N257" s="118">
        <f t="shared" si="27"/>
        <v>-0.29013793377588748</v>
      </c>
    </row>
    <row r="258" spans="2:14" x14ac:dyDescent="0.25">
      <c r="B258" s="116" t="s">
        <v>77</v>
      </c>
      <c r="C258" s="117">
        <v>0</v>
      </c>
      <c r="D258" s="118">
        <v>-1</v>
      </c>
      <c r="E258" s="117">
        <v>543</v>
      </c>
      <c r="F258" s="118" t="str">
        <f t="shared" si="26"/>
        <v>-</v>
      </c>
      <c r="G258" s="117">
        <v>12416</v>
      </c>
      <c r="H258" s="118">
        <f t="shared" si="26"/>
        <v>21.865561694290975</v>
      </c>
      <c r="I258" s="117">
        <v>14217</v>
      </c>
      <c r="J258" s="118">
        <f t="shared" si="26"/>
        <v>0.14505476804123707</v>
      </c>
      <c r="K258" s="117">
        <v>12219</v>
      </c>
      <c r="L258" s="118">
        <f t="shared" si="26"/>
        <v>-0.14053597805444185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150</v>
      </c>
      <c r="F259" s="118" t="str">
        <f t="shared" si="26"/>
        <v>-</v>
      </c>
      <c r="G259" s="117">
        <v>1729</v>
      </c>
      <c r="H259" s="118">
        <f t="shared" si="26"/>
        <v>10.526666666666667</v>
      </c>
      <c r="I259" s="117">
        <v>2049</v>
      </c>
      <c r="J259" s="118">
        <f t="shared" si="26"/>
        <v>0.18507807981492186</v>
      </c>
      <c r="K259" s="117">
        <v>1366</v>
      </c>
      <c r="L259" s="118">
        <f t="shared" si="26"/>
        <v>-0.33333333333333337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332</v>
      </c>
      <c r="F260" s="118" t="str">
        <f t="shared" si="26"/>
        <v>-</v>
      </c>
      <c r="G260" s="117">
        <v>2016</v>
      </c>
      <c r="H260" s="118">
        <f t="shared" si="26"/>
        <v>5.072289156626506</v>
      </c>
      <c r="I260" s="117">
        <v>2910</v>
      </c>
      <c r="J260" s="118">
        <f t="shared" si="26"/>
        <v>0.44345238095238093</v>
      </c>
      <c r="K260" s="117">
        <v>1609</v>
      </c>
      <c r="L260" s="118">
        <f t="shared" si="26"/>
        <v>-0.44707903780068725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602</v>
      </c>
      <c r="F261" s="118" t="str">
        <f t="shared" si="26"/>
        <v>-</v>
      </c>
      <c r="G261" s="117">
        <v>2205</v>
      </c>
      <c r="H261" s="118">
        <f t="shared" si="26"/>
        <v>2.6627906976744184</v>
      </c>
      <c r="I261" s="117">
        <v>2980</v>
      </c>
      <c r="J261" s="118">
        <f t="shared" si="26"/>
        <v>0.35147392290249435</v>
      </c>
      <c r="K261" s="117">
        <v>1521</v>
      </c>
      <c r="L261" s="118">
        <f t="shared" si="26"/>
        <v>-0.48959731543624163</v>
      </c>
      <c r="M261" s="117"/>
      <c r="N261" s="118"/>
    </row>
    <row r="262" spans="2:14" x14ac:dyDescent="0.25">
      <c r="B262" s="116" t="s">
        <v>85</v>
      </c>
      <c r="C262" s="117">
        <v>126</v>
      </c>
      <c r="D262" s="118">
        <v>-0.97646619350018682</v>
      </c>
      <c r="E262" s="117">
        <v>334</v>
      </c>
      <c r="F262" s="118">
        <f t="shared" si="26"/>
        <v>1.6507936507936507</v>
      </c>
      <c r="G262" s="117">
        <v>2173</v>
      </c>
      <c r="H262" s="118">
        <f t="shared" si="26"/>
        <v>5.5059880239520957</v>
      </c>
      <c r="I262" s="117">
        <v>2492</v>
      </c>
      <c r="J262" s="118">
        <f t="shared" si="26"/>
        <v>0.14680165669581213</v>
      </c>
      <c r="K262" s="117">
        <v>1582</v>
      </c>
      <c r="L262" s="118">
        <f t="shared" si="26"/>
        <v>-0.3651685393258427</v>
      </c>
      <c r="M262" s="117"/>
      <c r="N262" s="118"/>
    </row>
    <row r="263" spans="2:14" x14ac:dyDescent="0.25">
      <c r="B263" s="116" t="s">
        <v>87</v>
      </c>
      <c r="C263" s="117">
        <v>110</v>
      </c>
      <c r="D263" s="118">
        <v>-0.97599301615015277</v>
      </c>
      <c r="E263" s="117">
        <v>491</v>
      </c>
      <c r="F263" s="118">
        <f t="shared" si="26"/>
        <v>3.4636363636363638</v>
      </c>
      <c r="G263" s="117">
        <v>2693</v>
      </c>
      <c r="H263" s="118">
        <f t="shared" si="26"/>
        <v>4.4847250509164969</v>
      </c>
      <c r="I263" s="117">
        <v>3027</v>
      </c>
      <c r="J263" s="118">
        <f t="shared" si="26"/>
        <v>0.12402525064983294</v>
      </c>
      <c r="K263" s="117">
        <v>1246</v>
      </c>
      <c r="L263" s="118">
        <f t="shared" si="26"/>
        <v>-0.58837132474397091</v>
      </c>
      <c r="M263" s="117"/>
      <c r="N263" s="118"/>
    </row>
    <row r="264" spans="2:14" x14ac:dyDescent="0.25">
      <c r="B264" s="116" t="s">
        <v>89</v>
      </c>
      <c r="C264" s="117">
        <v>932</v>
      </c>
      <c r="D264" s="118">
        <v>-0.9572300491028406</v>
      </c>
      <c r="E264" s="117">
        <v>3806</v>
      </c>
      <c r="F264" s="118">
        <f t="shared" si="26"/>
        <v>3.0836909871244638</v>
      </c>
      <c r="G264" s="117">
        <v>12360</v>
      </c>
      <c r="H264" s="118">
        <f t="shared" si="26"/>
        <v>2.2475039411455597</v>
      </c>
      <c r="I264" s="117">
        <v>12009</v>
      </c>
      <c r="J264" s="118">
        <f t="shared" si="26"/>
        <v>-2.8398058252427139E-2</v>
      </c>
      <c r="K264" s="117">
        <v>13301</v>
      </c>
      <c r="L264" s="118">
        <f t="shared" si="26"/>
        <v>0.10758597718377882</v>
      </c>
      <c r="M264" s="117"/>
      <c r="N264" s="118"/>
    </row>
    <row r="265" spans="2:14" x14ac:dyDescent="0.25">
      <c r="B265" s="116" t="s">
        <v>91</v>
      </c>
      <c r="C265" s="117">
        <v>1845</v>
      </c>
      <c r="D265" s="118">
        <v>-0.958292831792391</v>
      </c>
      <c r="E265" s="117">
        <v>18668</v>
      </c>
      <c r="F265" s="118">
        <f t="shared" si="26"/>
        <v>9.1181571815718154</v>
      </c>
      <c r="G265" s="117">
        <v>34739</v>
      </c>
      <c r="H265" s="118">
        <f t="shared" si="26"/>
        <v>0.86088493679022937</v>
      </c>
      <c r="I265" s="117">
        <v>31492</v>
      </c>
      <c r="J265" s="118">
        <f t="shared" si="26"/>
        <v>-9.3468436051699855E-2</v>
      </c>
      <c r="K265" s="117">
        <v>26031</v>
      </c>
      <c r="L265" s="118">
        <f t="shared" si="26"/>
        <v>-0.17340911977645113</v>
      </c>
      <c r="M265" s="117"/>
      <c r="N265" s="118"/>
    </row>
    <row r="266" spans="2:14" x14ac:dyDescent="0.25">
      <c r="B266" s="116" t="s">
        <v>93</v>
      </c>
      <c r="C266" s="117">
        <v>625</v>
      </c>
      <c r="D266" s="118">
        <v>-0.98628363253302898</v>
      </c>
      <c r="E266" s="117">
        <v>17228</v>
      </c>
      <c r="F266" s="118">
        <f t="shared" si="26"/>
        <v>26.564800000000002</v>
      </c>
      <c r="G266" s="117">
        <v>31233</v>
      </c>
      <c r="H266" s="118">
        <f t="shared" si="26"/>
        <v>0.81292082656141162</v>
      </c>
      <c r="I266" s="117">
        <v>33233</v>
      </c>
      <c r="J266" s="118">
        <f t="shared" si="26"/>
        <v>6.4034834950212893E-2</v>
      </c>
      <c r="K266" s="117">
        <v>24573</v>
      </c>
      <c r="L266" s="118">
        <f t="shared" si="26"/>
        <v>-0.26058435892035026</v>
      </c>
      <c r="M266" s="117"/>
      <c r="N266" s="118"/>
    </row>
    <row r="267" spans="2:14" ht="15.75" x14ac:dyDescent="0.25">
      <c r="B267" s="119" t="s">
        <v>30</v>
      </c>
      <c r="C267" s="120">
        <v>106598</v>
      </c>
      <c r="D267" s="121">
        <v>-0.61440823575797698</v>
      </c>
      <c r="E267" s="120">
        <v>43884</v>
      </c>
      <c r="F267" s="121">
        <f t="shared" si="26"/>
        <v>-0.58832248259817255</v>
      </c>
      <c r="G267" s="120">
        <v>147837</v>
      </c>
      <c r="H267" s="121">
        <f t="shared" si="26"/>
        <v>2.3688132348919879</v>
      </c>
      <c r="I267" s="120">
        <v>187545</v>
      </c>
      <c r="J267" s="121">
        <f t="shared" si="26"/>
        <v>0.26859311268491659</v>
      </c>
      <c r="K267" s="120">
        <v>166807</v>
      </c>
      <c r="L267" s="121">
        <f t="shared" si="26"/>
        <v>-0.11057612839585163</v>
      </c>
      <c r="M267" s="120">
        <v>68546</v>
      </c>
      <c r="N267" s="121">
        <v>-0.17770126800945307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EA55-9645-46F0-A36C-E2F4B098AF62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1" t="s">
        <v>271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1154297</v>
      </c>
      <c r="D9" s="118">
        <v>4.0723847271147084E-2</v>
      </c>
      <c r="E9" s="117">
        <v>98412</v>
      </c>
      <c r="F9" s="118">
        <f t="shared" ref="F9:L21" si="0">IFERROR(E9/C9-1,"-")</f>
        <v>-0.91474291278587749</v>
      </c>
      <c r="G9" s="117">
        <v>786358</v>
      </c>
      <c r="H9" s="118">
        <f t="shared" si="0"/>
        <v>6.9904686420355242</v>
      </c>
      <c r="I9" s="117">
        <v>1105557</v>
      </c>
      <c r="J9" s="118">
        <f t="shared" si="0"/>
        <v>0.40592071295771137</v>
      </c>
      <c r="K9" s="117">
        <v>1165181</v>
      </c>
      <c r="L9" s="118">
        <f t="shared" si="0"/>
        <v>5.3931185818551164E-2</v>
      </c>
      <c r="M9" s="117">
        <v>1119747</v>
      </c>
      <c r="N9" s="118">
        <f t="shared" ref="N9:N11" si="1">IFERROR(M9/K9-1,"-")</f>
        <v>-3.8993083478017554E-2</v>
      </c>
    </row>
    <row r="10" spans="1:15" x14ac:dyDescent="0.25">
      <c r="A10" s="1" t="s">
        <v>72</v>
      </c>
      <c r="B10" s="116" t="s">
        <v>73</v>
      </c>
      <c r="C10" s="117">
        <v>1115694</v>
      </c>
      <c r="D10" s="118">
        <v>9.8426731776473764E-2</v>
      </c>
      <c r="E10" s="117">
        <v>103727</v>
      </c>
      <c r="F10" s="118">
        <f t="shared" si="0"/>
        <v>-0.90702916749574702</v>
      </c>
      <c r="G10" s="117">
        <v>912484</v>
      </c>
      <c r="H10" s="118">
        <f t="shared" si="0"/>
        <v>7.7969766791674306</v>
      </c>
      <c r="I10" s="117">
        <v>1077344</v>
      </c>
      <c r="J10" s="118">
        <f t="shared" si="0"/>
        <v>0.18067166109213972</v>
      </c>
      <c r="K10" s="117">
        <v>1114324</v>
      </c>
      <c r="L10" s="118">
        <f t="shared" si="0"/>
        <v>3.4325155196483159E-2</v>
      </c>
      <c r="M10" s="117">
        <v>1060335</v>
      </c>
      <c r="N10" s="118">
        <f t="shared" si="1"/>
        <v>-4.8450001974291168E-2</v>
      </c>
    </row>
    <row r="11" spans="1:15" x14ac:dyDescent="0.25">
      <c r="A11" s="1" t="s">
        <v>74</v>
      </c>
      <c r="B11" s="116" t="s">
        <v>75</v>
      </c>
      <c r="C11" s="117">
        <v>496315</v>
      </c>
      <c r="D11" s="118">
        <v>-0.55609507846585093</v>
      </c>
      <c r="E11" s="117">
        <v>122878</v>
      </c>
      <c r="F11" s="118">
        <f t="shared" si="0"/>
        <v>-0.752419330465531</v>
      </c>
      <c r="G11" s="117">
        <v>1057048</v>
      </c>
      <c r="H11" s="118">
        <f t="shared" si="0"/>
        <v>7.6024186591578644</v>
      </c>
      <c r="I11" s="117">
        <v>1098201</v>
      </c>
      <c r="J11" s="118">
        <f t="shared" si="0"/>
        <v>3.8932006871968072E-2</v>
      </c>
      <c r="K11" s="117">
        <v>1198797</v>
      </c>
      <c r="L11" s="118">
        <f t="shared" si="0"/>
        <v>9.1600717901367812E-2</v>
      </c>
      <c r="M11" s="117">
        <v>1094097</v>
      </c>
      <c r="N11" s="118">
        <f t="shared" si="1"/>
        <v>-8.7337555899789532E-2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154899</v>
      </c>
      <c r="F12" s="118" t="str">
        <f t="shared" si="0"/>
        <v>-</v>
      </c>
      <c r="G12" s="117">
        <v>1117075</v>
      </c>
      <c r="H12" s="118">
        <f t="shared" si="0"/>
        <v>6.2116346780805554</v>
      </c>
      <c r="I12" s="117">
        <v>1108018</v>
      </c>
      <c r="J12" s="118">
        <f t="shared" si="0"/>
        <v>-8.107781482890597E-3</v>
      </c>
      <c r="K12" s="117">
        <v>1093882</v>
      </c>
      <c r="L12" s="118">
        <f t="shared" si="0"/>
        <v>-1.2757915485127502E-2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187306</v>
      </c>
      <c r="F13" s="118" t="str">
        <f t="shared" si="0"/>
        <v>-</v>
      </c>
      <c r="G13" s="117">
        <v>995707</v>
      </c>
      <c r="H13" s="118">
        <f t="shared" si="0"/>
        <v>4.3159375567253582</v>
      </c>
      <c r="I13" s="117">
        <v>1038688</v>
      </c>
      <c r="J13" s="118">
        <f t="shared" si="0"/>
        <v>4.3166312981630206E-2</v>
      </c>
      <c r="K13" s="117">
        <v>1088673</v>
      </c>
      <c r="L13" s="118">
        <f t="shared" si="0"/>
        <v>4.8123209279398615E-2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274949</v>
      </c>
      <c r="F14" s="118" t="str">
        <f t="shared" si="0"/>
        <v>-</v>
      </c>
      <c r="G14" s="117">
        <v>1029864</v>
      </c>
      <c r="H14" s="118">
        <f t="shared" si="0"/>
        <v>2.7456546486803006</v>
      </c>
      <c r="I14" s="117">
        <v>1069466</v>
      </c>
      <c r="J14" s="118">
        <f t="shared" si="0"/>
        <v>3.8453621060644982E-2</v>
      </c>
      <c r="K14" s="117">
        <v>1059592</v>
      </c>
      <c r="L14" s="118">
        <f t="shared" si="0"/>
        <v>-9.232645077075885E-3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553215</v>
      </c>
      <c r="F15" s="118" t="str">
        <f t="shared" si="0"/>
        <v>-</v>
      </c>
      <c r="G15" s="117">
        <v>1179956</v>
      </c>
      <c r="H15" s="118">
        <f t="shared" si="0"/>
        <v>1.1329067360791014</v>
      </c>
      <c r="I15" s="117">
        <v>1205442</v>
      </c>
      <c r="J15" s="118">
        <f t="shared" si="0"/>
        <v>2.1599110475305938E-2</v>
      </c>
      <c r="K15" s="117">
        <v>1224963</v>
      </c>
      <c r="L15" s="118">
        <f t="shared" si="0"/>
        <v>1.6194059938180461E-2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285142</v>
      </c>
      <c r="D16" s="118">
        <v>-0.77580532295475102</v>
      </c>
      <c r="E16" s="117">
        <v>796040</v>
      </c>
      <c r="F16" s="118">
        <f t="shared" si="0"/>
        <v>1.7917318388732633</v>
      </c>
      <c r="G16" s="117">
        <v>1241553</v>
      </c>
      <c r="H16" s="118">
        <f t="shared" si="0"/>
        <v>0.55966157479523648</v>
      </c>
      <c r="I16" s="117">
        <v>1271908</v>
      </c>
      <c r="J16" s="118">
        <f t="shared" si="0"/>
        <v>2.4449218035798692E-2</v>
      </c>
      <c r="K16" s="117">
        <v>1304294</v>
      </c>
      <c r="L16" s="118">
        <f t="shared" si="0"/>
        <v>2.5462533453677549E-2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176625</v>
      </c>
      <c r="D17" s="118">
        <v>-0.83348527458313582</v>
      </c>
      <c r="E17" s="117">
        <v>762012</v>
      </c>
      <c r="F17" s="118">
        <f t="shared" si="0"/>
        <v>3.3142929936305734</v>
      </c>
      <c r="G17" s="117">
        <v>1013730</v>
      </c>
      <c r="H17" s="118">
        <f t="shared" si="0"/>
        <v>0.33033338057668393</v>
      </c>
      <c r="I17" s="117">
        <v>1102818</v>
      </c>
      <c r="J17" s="118">
        <f t="shared" si="0"/>
        <v>8.7881388535408833E-2</v>
      </c>
      <c r="K17" s="117">
        <v>1101231</v>
      </c>
      <c r="L17" s="118">
        <f t="shared" si="0"/>
        <v>-1.4390407120666859E-3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137871</v>
      </c>
      <c r="D18" s="118">
        <v>-0.88105535324673312</v>
      </c>
      <c r="E18" s="117">
        <v>953288</v>
      </c>
      <c r="F18" s="118">
        <f t="shared" si="0"/>
        <v>5.9143474697362031</v>
      </c>
      <c r="G18" s="117">
        <v>1125132</v>
      </c>
      <c r="H18" s="118">
        <f t="shared" si="0"/>
        <v>0.18026451607489036</v>
      </c>
      <c r="I18" s="117">
        <v>1207802</v>
      </c>
      <c r="J18" s="118">
        <f t="shared" si="0"/>
        <v>7.3475823281179409E-2</v>
      </c>
      <c r="K18" s="117">
        <v>1223794</v>
      </c>
      <c r="L18" s="118">
        <f t="shared" si="0"/>
        <v>1.3240580823677961E-2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156929</v>
      </c>
      <c r="D19" s="118">
        <v>-0.84682336795520141</v>
      </c>
      <c r="E19" s="117">
        <v>927095</v>
      </c>
      <c r="F19" s="118">
        <f t="shared" si="0"/>
        <v>4.9077353452835357</v>
      </c>
      <c r="G19" s="117">
        <v>1064158</v>
      </c>
      <c r="H19" s="118">
        <f t="shared" si="0"/>
        <v>0.14784137547931975</v>
      </c>
      <c r="I19" s="117">
        <v>1149433</v>
      </c>
      <c r="J19" s="118">
        <f t="shared" si="0"/>
        <v>8.0133777127080696E-2</v>
      </c>
      <c r="K19" s="117">
        <v>1124270</v>
      </c>
      <c r="L19" s="118">
        <f t="shared" si="0"/>
        <v>-2.1891663106940573E-2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196628</v>
      </c>
      <c r="D20" s="118">
        <v>-0.81701635823206764</v>
      </c>
      <c r="E20" s="117">
        <v>829853</v>
      </c>
      <c r="F20" s="118">
        <f t="shared" si="0"/>
        <v>3.220421303171471</v>
      </c>
      <c r="G20" s="117">
        <v>1109322</v>
      </c>
      <c r="H20" s="118">
        <f t="shared" si="0"/>
        <v>0.33676928323450062</v>
      </c>
      <c r="I20" s="117">
        <v>1155840</v>
      </c>
      <c r="J20" s="118">
        <f t="shared" si="0"/>
        <v>4.1933721678647062E-2</v>
      </c>
      <c r="K20" s="117">
        <v>1140612</v>
      </c>
      <c r="L20" s="118">
        <f t="shared" si="0"/>
        <v>-1.3174833887043214E-2</v>
      </c>
      <c r="M20" s="117"/>
      <c r="N20" s="118"/>
    </row>
    <row r="21" spans="1:15" ht="15.75" x14ac:dyDescent="0.25">
      <c r="A21" s="1"/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0"/>
        <v>0.47265081152401667</v>
      </c>
      <c r="G21" s="120">
        <v>12632387</v>
      </c>
      <c r="H21" s="121">
        <f t="shared" si="0"/>
        <v>1.1917247575071039</v>
      </c>
      <c r="I21" s="120">
        <v>13590517</v>
      </c>
      <c r="J21" s="121">
        <f t="shared" si="0"/>
        <v>7.5847106330735325E-2</v>
      </c>
      <c r="K21" s="120">
        <v>13839613</v>
      </c>
      <c r="L21" s="121">
        <f t="shared" si="0"/>
        <v>1.8328662551983843E-2</v>
      </c>
      <c r="M21" s="120">
        <v>3274179</v>
      </c>
      <c r="N21" s="121">
        <v>-5.8684668553794395E-2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71" t="s">
        <v>284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906100</v>
      </c>
      <c r="D31" s="118">
        <v>5.8434064265322272E-2</v>
      </c>
      <c r="E31" s="117">
        <v>76061</v>
      </c>
      <c r="F31" s="118">
        <f t="shared" ref="F31:J43" si="2">IFERROR(E31/C31-1,"-")</f>
        <v>-0.91605672663061477</v>
      </c>
      <c r="G31" s="117">
        <v>648112</v>
      </c>
      <c r="H31" s="118">
        <f t="shared" si="2"/>
        <v>7.5209502898988969</v>
      </c>
      <c r="I31" s="117">
        <v>888772</v>
      </c>
      <c r="J31" s="118">
        <f t="shared" si="2"/>
        <v>0.37132470930950201</v>
      </c>
      <c r="K31" s="117">
        <v>928991</v>
      </c>
      <c r="L31" s="118">
        <f t="shared" ref="L31:L43" si="3">IFERROR(K31/I31-1,"-")</f>
        <v>4.5252325680827044E-2</v>
      </c>
      <c r="M31" s="117">
        <v>898550</v>
      </c>
      <c r="N31" s="118">
        <f t="shared" ref="N31:N33" si="4">IFERROR(M31/K31-1,"-")</f>
        <v>-3.2767809375978896E-2</v>
      </c>
    </row>
    <row r="32" spans="1:15" x14ac:dyDescent="0.25">
      <c r="B32" s="116" t="s">
        <v>73</v>
      </c>
      <c r="C32" s="117">
        <v>871413</v>
      </c>
      <c r="D32" s="118">
        <v>0.11774356159041988</v>
      </c>
      <c r="E32" s="117">
        <v>83867</v>
      </c>
      <c r="F32" s="118">
        <f t="shared" si="2"/>
        <v>-0.90375746058413176</v>
      </c>
      <c r="G32" s="117">
        <v>765644</v>
      </c>
      <c r="H32" s="118">
        <f t="shared" si="2"/>
        <v>8.1292641921137037</v>
      </c>
      <c r="I32" s="117">
        <v>857530</v>
      </c>
      <c r="J32" s="118">
        <f t="shared" si="2"/>
        <v>0.12001138910511933</v>
      </c>
      <c r="K32" s="117">
        <v>874198</v>
      </c>
      <c r="L32" s="118">
        <f t="shared" si="3"/>
        <v>1.9437220855247128E-2</v>
      </c>
      <c r="M32" s="117">
        <v>816717</v>
      </c>
      <c r="N32" s="118">
        <f t="shared" si="4"/>
        <v>-6.5752838601781272E-2</v>
      </c>
    </row>
    <row r="33" spans="2:15" x14ac:dyDescent="0.25">
      <c r="B33" s="116" t="s">
        <v>75</v>
      </c>
      <c r="C33" s="117">
        <v>383942</v>
      </c>
      <c r="D33" s="118">
        <v>-0.55812561716388887</v>
      </c>
      <c r="E33" s="117">
        <v>100959</v>
      </c>
      <c r="F33" s="118">
        <f t="shared" si="2"/>
        <v>-0.73704622052289148</v>
      </c>
      <c r="G33" s="117">
        <v>905647</v>
      </c>
      <c r="H33" s="118">
        <f t="shared" si="2"/>
        <v>7.9704434473400099</v>
      </c>
      <c r="I33" s="117">
        <v>882809</v>
      </c>
      <c r="J33" s="118">
        <f t="shared" si="2"/>
        <v>-2.5217330814323868E-2</v>
      </c>
      <c r="K33" s="117">
        <v>957437</v>
      </c>
      <c r="L33" s="118">
        <f t="shared" si="3"/>
        <v>8.4534706827864348E-2</v>
      </c>
      <c r="M33" s="117">
        <v>859311</v>
      </c>
      <c r="N33" s="118">
        <f t="shared" si="4"/>
        <v>-0.10248820549028292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123508</v>
      </c>
      <c r="F34" s="118" t="str">
        <f t="shared" si="2"/>
        <v>-</v>
      </c>
      <c r="G34" s="117">
        <v>937482</v>
      </c>
      <c r="H34" s="118">
        <f t="shared" si="2"/>
        <v>6.5904556789843571</v>
      </c>
      <c r="I34" s="117">
        <v>902599</v>
      </c>
      <c r="J34" s="118">
        <f t="shared" si="2"/>
        <v>-3.7209247750890184E-2</v>
      </c>
      <c r="K34" s="117">
        <v>891422</v>
      </c>
      <c r="L34" s="118">
        <f t="shared" si="3"/>
        <v>-1.2383129163670681E-2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155069</v>
      </c>
      <c r="F35" s="118" t="str">
        <f t="shared" si="2"/>
        <v>-</v>
      </c>
      <c r="G35" s="117">
        <v>838796</v>
      </c>
      <c r="H35" s="118">
        <f t="shared" si="2"/>
        <v>4.4091791396088196</v>
      </c>
      <c r="I35" s="117">
        <v>859689</v>
      </c>
      <c r="J35" s="118">
        <f t="shared" si="2"/>
        <v>2.490832097434903E-2</v>
      </c>
      <c r="K35" s="117">
        <v>895119</v>
      </c>
      <c r="L35" s="118">
        <f t="shared" si="3"/>
        <v>4.1212578036941228E-2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224555</v>
      </c>
      <c r="F36" s="118" t="str">
        <f t="shared" si="2"/>
        <v>-</v>
      </c>
      <c r="G36" s="117">
        <v>867296</v>
      </c>
      <c r="H36" s="118">
        <f t="shared" si="2"/>
        <v>2.8622876355458575</v>
      </c>
      <c r="I36" s="117">
        <v>877666</v>
      </c>
      <c r="J36" s="118">
        <f t="shared" si="2"/>
        <v>1.1956702210087489E-2</v>
      </c>
      <c r="K36" s="117">
        <v>863584</v>
      </c>
      <c r="L36" s="118">
        <f t="shared" si="3"/>
        <v>-1.6044827986956278E-2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471322</v>
      </c>
      <c r="F37" s="118" t="str">
        <f t="shared" si="2"/>
        <v>-</v>
      </c>
      <c r="G37" s="117">
        <v>975415</v>
      </c>
      <c r="H37" s="118">
        <f t="shared" si="2"/>
        <v>1.0695299604092319</v>
      </c>
      <c r="I37" s="117">
        <v>973051</v>
      </c>
      <c r="J37" s="118">
        <f t="shared" si="2"/>
        <v>-2.4235838079176286E-3</v>
      </c>
      <c r="K37" s="117">
        <v>973406</v>
      </c>
      <c r="L37" s="118">
        <f t="shared" si="3"/>
        <v>3.6483185362334858E-4</v>
      </c>
      <c r="M37" s="117"/>
      <c r="N37" s="118"/>
    </row>
    <row r="38" spans="2:15" x14ac:dyDescent="0.25">
      <c r="B38" s="116" t="s">
        <v>85</v>
      </c>
      <c r="C38" s="117">
        <v>230640</v>
      </c>
      <c r="D38" s="118">
        <v>-0.7606490619610089</v>
      </c>
      <c r="E38" s="117">
        <v>677761</v>
      </c>
      <c r="F38" s="118">
        <f t="shared" si="2"/>
        <v>1.938609954908082</v>
      </c>
      <c r="G38" s="117">
        <v>1027589</v>
      </c>
      <c r="H38" s="118">
        <f t="shared" si="2"/>
        <v>0.51615244901963964</v>
      </c>
      <c r="I38" s="117">
        <v>1013397</v>
      </c>
      <c r="J38" s="118">
        <f t="shared" si="2"/>
        <v>-1.3810969171526799E-2</v>
      </c>
      <c r="K38" s="117">
        <v>1040296</v>
      </c>
      <c r="L38" s="118">
        <f t="shared" si="3"/>
        <v>2.6543398095711712E-2</v>
      </c>
      <c r="M38" s="117"/>
      <c r="N38" s="118"/>
    </row>
    <row r="39" spans="2:15" x14ac:dyDescent="0.25">
      <c r="B39" s="116" t="s">
        <v>87</v>
      </c>
      <c r="C39" s="117">
        <v>133948</v>
      </c>
      <c r="D39" s="118">
        <v>-0.83614001521798165</v>
      </c>
      <c r="E39" s="117">
        <v>659282</v>
      </c>
      <c r="F39" s="118">
        <f t="shared" si="2"/>
        <v>3.9219249260907221</v>
      </c>
      <c r="G39" s="117">
        <v>842331</v>
      </c>
      <c r="H39" s="118">
        <f t="shared" si="2"/>
        <v>0.27764901817431697</v>
      </c>
      <c r="I39" s="117">
        <v>901945</v>
      </c>
      <c r="J39" s="118">
        <f t="shared" si="2"/>
        <v>7.0772653505569716E-2</v>
      </c>
      <c r="K39" s="117">
        <v>886452</v>
      </c>
      <c r="L39" s="118">
        <f t="shared" si="3"/>
        <v>-1.7177322342271428E-2</v>
      </c>
      <c r="M39" s="117"/>
      <c r="N39" s="118"/>
    </row>
    <row r="40" spans="2:15" x14ac:dyDescent="0.25">
      <c r="B40" s="116" t="s">
        <v>89</v>
      </c>
      <c r="C40" s="117">
        <v>101792</v>
      </c>
      <c r="D40" s="118">
        <v>-0.88751096799004536</v>
      </c>
      <c r="E40" s="117">
        <v>827285</v>
      </c>
      <c r="F40" s="118">
        <f t="shared" si="2"/>
        <v>7.1272103898145236</v>
      </c>
      <c r="G40" s="117">
        <v>941161</v>
      </c>
      <c r="H40" s="118">
        <f t="shared" si="2"/>
        <v>0.13765026562792748</v>
      </c>
      <c r="I40" s="117">
        <v>991862</v>
      </c>
      <c r="J40" s="118">
        <f t="shared" si="2"/>
        <v>5.3870697999598427E-2</v>
      </c>
      <c r="K40" s="117">
        <v>982291</v>
      </c>
      <c r="L40" s="118">
        <f t="shared" si="3"/>
        <v>-9.6495278577060084E-3</v>
      </c>
      <c r="M40" s="117"/>
      <c r="N40" s="118"/>
    </row>
    <row r="41" spans="2:15" x14ac:dyDescent="0.25">
      <c r="B41" s="116" t="s">
        <v>91</v>
      </c>
      <c r="C41" s="117">
        <v>116956</v>
      </c>
      <c r="D41" s="118">
        <v>-0.85257566532926443</v>
      </c>
      <c r="E41" s="117">
        <v>794749</v>
      </c>
      <c r="F41" s="118">
        <f t="shared" si="2"/>
        <v>5.7952819863880434</v>
      </c>
      <c r="G41" s="117">
        <v>871062</v>
      </c>
      <c r="H41" s="118">
        <f t="shared" si="2"/>
        <v>9.6021511194100295E-2</v>
      </c>
      <c r="I41" s="117">
        <v>915264</v>
      </c>
      <c r="J41" s="118">
        <f t="shared" si="2"/>
        <v>5.0744952712895364E-2</v>
      </c>
      <c r="K41" s="117">
        <v>893464</v>
      </c>
      <c r="L41" s="118">
        <f t="shared" si="3"/>
        <v>-2.3818264457030947E-2</v>
      </c>
      <c r="M41" s="117"/>
      <c r="N41" s="118"/>
    </row>
    <row r="42" spans="2:15" x14ac:dyDescent="0.25">
      <c r="B42" s="116" t="s">
        <v>93</v>
      </c>
      <c r="C42" s="117">
        <v>156090</v>
      </c>
      <c r="D42" s="118">
        <v>-0.81034344494747357</v>
      </c>
      <c r="E42" s="117">
        <v>703865</v>
      </c>
      <c r="F42" s="118">
        <f t="shared" si="2"/>
        <v>3.5093535780639371</v>
      </c>
      <c r="G42" s="117">
        <v>895820</v>
      </c>
      <c r="H42" s="118">
        <f t="shared" si="2"/>
        <v>0.27271564859738717</v>
      </c>
      <c r="I42" s="117">
        <v>916201</v>
      </c>
      <c r="J42" s="118">
        <f t="shared" si="2"/>
        <v>2.2751222343774469E-2</v>
      </c>
      <c r="K42" s="117">
        <v>904301</v>
      </c>
      <c r="L42" s="118">
        <f t="shared" si="3"/>
        <v>-1.2988416297297189E-2</v>
      </c>
      <c r="M42" s="117"/>
      <c r="N42" s="118"/>
    </row>
    <row r="43" spans="2:15" ht="15.75" x14ac:dyDescent="0.25">
      <c r="B43" s="119" t="s">
        <v>30</v>
      </c>
      <c r="C43" s="120">
        <v>3047683</v>
      </c>
      <c r="D43" s="121">
        <v>-0.69741722512464721</v>
      </c>
      <c r="E43" s="120">
        <v>4898283</v>
      </c>
      <c r="F43" s="121">
        <f t="shared" si="2"/>
        <v>0.60721538296469801</v>
      </c>
      <c r="G43" s="120">
        <v>10516355</v>
      </c>
      <c r="H43" s="121">
        <f t="shared" si="2"/>
        <v>1.1469472057861907</v>
      </c>
      <c r="I43" s="120">
        <v>10980785</v>
      </c>
      <c r="J43" s="121">
        <f t="shared" si="2"/>
        <v>4.4162640002167963E-2</v>
      </c>
      <c r="K43" s="120">
        <v>11090961</v>
      </c>
      <c r="L43" s="121">
        <f t="shared" si="3"/>
        <v>1.0033526746949351E-2</v>
      </c>
      <c r="M43" s="120">
        <v>2574578</v>
      </c>
      <c r="N43" s="121">
        <v>-6.739341004540278E-2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1" t="s">
        <v>285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149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780614</v>
      </c>
      <c r="D53" s="118">
        <v>0.10401389397640126</v>
      </c>
      <c r="E53" s="117">
        <v>66225</v>
      </c>
      <c r="F53" s="118">
        <f t="shared" ref="F53:J65" si="5">IFERROR(E53/C53-1,"-")</f>
        <v>-0.91516293584281094</v>
      </c>
      <c r="G53" s="117">
        <v>578443</v>
      </c>
      <c r="H53" s="118">
        <f t="shared" si="5"/>
        <v>7.73451113627784</v>
      </c>
      <c r="I53" s="117">
        <v>769796</v>
      </c>
      <c r="J53" s="118">
        <f t="shared" si="5"/>
        <v>0.3308070112353334</v>
      </c>
      <c r="K53" s="117">
        <v>831490</v>
      </c>
      <c r="L53" s="118">
        <f t="shared" ref="L53:L65" si="6">IFERROR(K53/I53-1,"-")</f>
        <v>8.0143310695301118E-2</v>
      </c>
      <c r="M53" s="117">
        <v>804545</v>
      </c>
      <c r="N53" s="118">
        <f t="shared" ref="N53:N55" si="7">IFERROR(M53/K53-1,"-")</f>
        <v>-3.2405681367184247E-2</v>
      </c>
    </row>
    <row r="54" spans="1:15" x14ac:dyDescent="0.25">
      <c r="A54" s="1">
        <v>2</v>
      </c>
      <c r="B54" s="116" t="s">
        <v>73</v>
      </c>
      <c r="C54" s="117">
        <v>747887</v>
      </c>
      <c r="D54" s="118">
        <v>0.15268085027680844</v>
      </c>
      <c r="E54" s="117">
        <v>74502</v>
      </c>
      <c r="F54" s="118">
        <f t="shared" si="5"/>
        <v>-0.90038334668205222</v>
      </c>
      <c r="G54" s="117">
        <v>672985</v>
      </c>
      <c r="H54" s="118">
        <f t="shared" si="5"/>
        <v>8.0331132050146312</v>
      </c>
      <c r="I54" s="117">
        <v>750195</v>
      </c>
      <c r="J54" s="118">
        <f t="shared" si="5"/>
        <v>0.11472766852158656</v>
      </c>
      <c r="K54" s="117">
        <v>778455</v>
      </c>
      <c r="L54" s="118">
        <f t="shared" si="6"/>
        <v>3.7670205746505925E-2</v>
      </c>
      <c r="M54" s="117">
        <v>725170</v>
      </c>
      <c r="N54" s="118">
        <f t="shared" si="7"/>
        <v>-6.8449685595185383E-2</v>
      </c>
    </row>
    <row r="55" spans="1:15" x14ac:dyDescent="0.25">
      <c r="A55" s="1">
        <v>3</v>
      </c>
      <c r="B55" s="116" t="s">
        <v>75</v>
      </c>
      <c r="C55" s="117">
        <v>324851</v>
      </c>
      <c r="D55" s="118">
        <v>-0.5517553034421665</v>
      </c>
      <c r="E55" s="117">
        <v>94487</v>
      </c>
      <c r="F55" s="118">
        <f t="shared" si="5"/>
        <v>-0.70913741992482704</v>
      </c>
      <c r="G55" s="117">
        <v>799315</v>
      </c>
      <c r="H55" s="118">
        <f t="shared" si="5"/>
        <v>7.4595235323377818</v>
      </c>
      <c r="I55" s="117">
        <v>783877</v>
      </c>
      <c r="J55" s="118">
        <f t="shared" si="5"/>
        <v>-1.9314037644733273E-2</v>
      </c>
      <c r="K55" s="117">
        <v>859658</v>
      </c>
      <c r="L55" s="118">
        <f t="shared" si="6"/>
        <v>9.6674605837395511E-2</v>
      </c>
      <c r="M55" s="117">
        <v>768755</v>
      </c>
      <c r="N55" s="118">
        <f t="shared" si="7"/>
        <v>-0.1057432141619109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120142</v>
      </c>
      <c r="F56" s="118" t="str">
        <f t="shared" si="5"/>
        <v>-</v>
      </c>
      <c r="G56" s="117">
        <v>836000</v>
      </c>
      <c r="H56" s="118">
        <f t="shared" si="5"/>
        <v>5.9584325215162055</v>
      </c>
      <c r="I56" s="117">
        <v>807216</v>
      </c>
      <c r="J56" s="118">
        <f t="shared" si="5"/>
        <v>-3.4430622009569367E-2</v>
      </c>
      <c r="K56" s="117">
        <v>799218</v>
      </c>
      <c r="L56" s="118">
        <f t="shared" si="6"/>
        <v>-9.9081286793125667E-3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153471</v>
      </c>
      <c r="F57" s="118" t="str">
        <f t="shared" si="5"/>
        <v>-</v>
      </c>
      <c r="G57" s="117">
        <v>758829</v>
      </c>
      <c r="H57" s="118">
        <f t="shared" si="5"/>
        <v>3.944445530425944</v>
      </c>
      <c r="I57" s="117">
        <v>768623</v>
      </c>
      <c r="J57" s="118">
        <f t="shared" si="5"/>
        <v>1.2906728656917332E-2</v>
      </c>
      <c r="K57" s="117">
        <v>810790</v>
      </c>
      <c r="L57" s="118">
        <f t="shared" si="6"/>
        <v>5.4860445237782329E-2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216578</v>
      </c>
      <c r="F58" s="118" t="str">
        <f t="shared" si="5"/>
        <v>-</v>
      </c>
      <c r="G58" s="117">
        <v>771983</v>
      </c>
      <c r="H58" s="118">
        <f t="shared" si="5"/>
        <v>2.5644571470786506</v>
      </c>
      <c r="I58" s="117">
        <v>782837</v>
      </c>
      <c r="J58" s="118">
        <f t="shared" si="5"/>
        <v>1.4059895101316888E-2</v>
      </c>
      <c r="K58" s="117">
        <v>777387</v>
      </c>
      <c r="L58" s="118">
        <f t="shared" si="6"/>
        <v>-6.9618579602139796E-3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428769</v>
      </c>
      <c r="F59" s="118" t="str">
        <f t="shared" si="5"/>
        <v>-</v>
      </c>
      <c r="G59" s="117">
        <v>856910</v>
      </c>
      <c r="H59" s="118">
        <f t="shared" si="5"/>
        <v>0.99853534187406279</v>
      </c>
      <c r="I59" s="117">
        <v>861980</v>
      </c>
      <c r="J59" s="118">
        <f t="shared" si="5"/>
        <v>5.9166073449954393E-3</v>
      </c>
      <c r="K59" s="117">
        <v>876426</v>
      </c>
      <c r="L59" s="118">
        <f t="shared" si="6"/>
        <v>1.6759089538040284E-2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208352</v>
      </c>
      <c r="D60" s="118">
        <v>-0.74073060133497259</v>
      </c>
      <c r="E60" s="117">
        <v>609870</v>
      </c>
      <c r="F60" s="118">
        <f t="shared" si="5"/>
        <v>1.9271137306097375</v>
      </c>
      <c r="G60" s="117">
        <v>899262</v>
      </c>
      <c r="H60" s="118">
        <f t="shared" si="5"/>
        <v>0.47451424073982973</v>
      </c>
      <c r="I60" s="117">
        <v>898641</v>
      </c>
      <c r="J60" s="118">
        <f t="shared" si="5"/>
        <v>-6.9056626433672275E-4</v>
      </c>
      <c r="K60" s="117">
        <v>938432</v>
      </c>
      <c r="L60" s="118">
        <f t="shared" si="6"/>
        <v>4.4279083638516292E-2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128245</v>
      </c>
      <c r="D61" s="118">
        <v>-0.81494227994227997</v>
      </c>
      <c r="E61" s="117">
        <v>592582</v>
      </c>
      <c r="F61" s="118">
        <f t="shared" si="5"/>
        <v>3.6207025615033723</v>
      </c>
      <c r="G61" s="117">
        <v>740905</v>
      </c>
      <c r="H61" s="118">
        <f t="shared" si="5"/>
        <v>0.25029953660421689</v>
      </c>
      <c r="I61" s="117">
        <v>804647</v>
      </c>
      <c r="J61" s="118">
        <f t="shared" si="5"/>
        <v>8.6032622266012604E-2</v>
      </c>
      <c r="K61" s="117">
        <v>798194</v>
      </c>
      <c r="L61" s="118">
        <f t="shared" si="6"/>
        <v>-8.019665766478945E-3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96621</v>
      </c>
      <c r="D62" s="118">
        <v>-0.87319379808335895</v>
      </c>
      <c r="E62" s="117">
        <v>723435</v>
      </c>
      <c r="F62" s="118">
        <f t="shared" si="5"/>
        <v>6.4873474710466672</v>
      </c>
      <c r="G62" s="117">
        <v>827535</v>
      </c>
      <c r="H62" s="118">
        <f t="shared" si="5"/>
        <v>0.14389682556138417</v>
      </c>
      <c r="I62" s="117">
        <v>885886</v>
      </c>
      <c r="J62" s="118">
        <f t="shared" si="5"/>
        <v>7.0511821252273288E-2</v>
      </c>
      <c r="K62" s="117">
        <v>889814</v>
      </c>
      <c r="L62" s="118">
        <f t="shared" si="6"/>
        <v>4.4339790898604292E-3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110317</v>
      </c>
      <c r="D63" s="118">
        <v>-0.83513170991239272</v>
      </c>
      <c r="E63" s="117">
        <v>693650</v>
      </c>
      <c r="F63" s="118">
        <f t="shared" si="5"/>
        <v>5.2877888267447446</v>
      </c>
      <c r="G63" s="117">
        <v>766204</v>
      </c>
      <c r="H63" s="118">
        <f t="shared" si="5"/>
        <v>0.10459741944784828</v>
      </c>
      <c r="I63" s="117">
        <v>815267</v>
      </c>
      <c r="J63" s="118">
        <f t="shared" si="5"/>
        <v>6.4033860434035805E-2</v>
      </c>
      <c r="K63" s="117">
        <v>804914</v>
      </c>
      <c r="L63" s="118">
        <f t="shared" si="6"/>
        <v>-1.2698907229165446E-2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149128</v>
      </c>
      <c r="D64" s="118">
        <v>-0.78772812095659561</v>
      </c>
      <c r="E64" s="117">
        <v>621131</v>
      </c>
      <c r="F64" s="118">
        <f t="shared" si="5"/>
        <v>3.1650863687570405</v>
      </c>
      <c r="G64" s="117">
        <v>780462</v>
      </c>
      <c r="H64" s="118">
        <f t="shared" si="5"/>
        <v>0.25651754621810863</v>
      </c>
      <c r="I64" s="117">
        <v>814267</v>
      </c>
      <c r="J64" s="118">
        <f t="shared" si="5"/>
        <v>4.3314088322045086E-2</v>
      </c>
      <c r="K64" s="117">
        <v>813937</v>
      </c>
      <c r="L64" s="118">
        <f t="shared" si="6"/>
        <v>-4.0527247205157657E-4</v>
      </c>
      <c r="M64" s="117"/>
      <c r="N64" s="118"/>
    </row>
    <row r="65" spans="1:15" ht="15.75" x14ac:dyDescent="0.25">
      <c r="B65" s="119" t="s">
        <v>30</v>
      </c>
      <c r="C65" s="120">
        <v>2681566</v>
      </c>
      <c r="D65" s="121">
        <v>-0.68109912786355586</v>
      </c>
      <c r="E65" s="120">
        <v>4394842</v>
      </c>
      <c r="F65" s="121">
        <f t="shared" si="5"/>
        <v>0.63890875704718808</v>
      </c>
      <c r="G65" s="120">
        <v>9288833</v>
      </c>
      <c r="H65" s="121">
        <f t="shared" si="5"/>
        <v>1.113576096706093</v>
      </c>
      <c r="I65" s="120">
        <v>9743232</v>
      </c>
      <c r="J65" s="121">
        <f t="shared" si="5"/>
        <v>4.8918846963875939E-2</v>
      </c>
      <c r="K65" s="120">
        <v>9978715</v>
      </c>
      <c r="L65" s="121">
        <f t="shared" si="6"/>
        <v>2.4168879484754102E-2</v>
      </c>
      <c r="M65" s="120">
        <v>2298470</v>
      </c>
      <c r="N65" s="121">
        <v>-6.9295753204057453E-2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286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125486</v>
      </c>
      <c r="D75" s="118">
        <v>-0.15785164455361156</v>
      </c>
      <c r="E75" s="117">
        <v>9836</v>
      </c>
      <c r="F75" s="118">
        <f t="shared" ref="F75:J87" si="8">IFERROR(E75/C75-1,"-")</f>
        <v>-0.92161675406021393</v>
      </c>
      <c r="G75" s="117">
        <v>69669</v>
      </c>
      <c r="H75" s="118">
        <f t="shared" si="8"/>
        <v>6.0830622204148028</v>
      </c>
      <c r="I75" s="117">
        <v>118976</v>
      </c>
      <c r="J75" s="118">
        <f t="shared" si="8"/>
        <v>0.70773227690938589</v>
      </c>
      <c r="K75" s="117">
        <v>97501</v>
      </c>
      <c r="L75" s="118">
        <f t="shared" ref="L75:L87" si="9">IFERROR(K75/I75-1,"-")</f>
        <v>-0.18049858795051099</v>
      </c>
      <c r="M75" s="117">
        <v>94005</v>
      </c>
      <c r="N75" s="118">
        <f t="shared" ref="N75:N77" si="10">IFERROR(M75/K75-1,"-")</f>
        <v>-3.5856042502128149E-2</v>
      </c>
    </row>
    <row r="76" spans="1:15" x14ac:dyDescent="0.25">
      <c r="A76" s="1">
        <v>2</v>
      </c>
      <c r="B76" s="116" t="s">
        <v>73</v>
      </c>
      <c r="C76" s="117">
        <v>123526</v>
      </c>
      <c r="D76" s="118">
        <v>-5.556829823998044E-2</v>
      </c>
      <c r="E76" s="117">
        <v>9365</v>
      </c>
      <c r="F76" s="118">
        <f t="shared" si="8"/>
        <v>-0.92418600132765572</v>
      </c>
      <c r="G76" s="117">
        <v>92659</v>
      </c>
      <c r="H76" s="118">
        <f t="shared" si="8"/>
        <v>8.8941804591564342</v>
      </c>
      <c r="I76" s="117">
        <v>107335</v>
      </c>
      <c r="J76" s="118">
        <f t="shared" si="8"/>
        <v>0.15838720469679135</v>
      </c>
      <c r="K76" s="117">
        <v>95743</v>
      </c>
      <c r="L76" s="118">
        <f t="shared" si="9"/>
        <v>-0.10799832300740675</v>
      </c>
      <c r="M76" s="117">
        <v>91547</v>
      </c>
      <c r="N76" s="118">
        <f t="shared" si="10"/>
        <v>-4.3825658272667489E-2</v>
      </c>
    </row>
    <row r="77" spans="1:15" x14ac:dyDescent="0.25">
      <c r="A77" s="1">
        <v>3</v>
      </c>
      <c r="B77" s="116" t="s">
        <v>75</v>
      </c>
      <c r="C77" s="117">
        <v>59091</v>
      </c>
      <c r="D77" s="118">
        <v>-0.59014676506492059</v>
      </c>
      <c r="E77" s="117">
        <v>6472</v>
      </c>
      <c r="F77" s="118">
        <f t="shared" si="8"/>
        <v>-0.89047401465536202</v>
      </c>
      <c r="G77" s="117">
        <v>106332</v>
      </c>
      <c r="H77" s="118">
        <f t="shared" si="8"/>
        <v>15.429542645241039</v>
      </c>
      <c r="I77" s="117">
        <v>98932</v>
      </c>
      <c r="J77" s="118">
        <f t="shared" si="8"/>
        <v>-6.9593349132904492E-2</v>
      </c>
      <c r="K77" s="117">
        <v>97779</v>
      </c>
      <c r="L77" s="118">
        <f t="shared" si="9"/>
        <v>-1.1654469736788853E-2</v>
      </c>
      <c r="M77" s="117">
        <v>90556</v>
      </c>
      <c r="N77" s="118">
        <f t="shared" si="10"/>
        <v>-7.3870667525746891E-2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3366</v>
      </c>
      <c r="F78" s="118" t="str">
        <f t="shared" si="8"/>
        <v>-</v>
      </c>
      <c r="G78" s="117">
        <v>101482</v>
      </c>
      <c r="H78" s="118">
        <f t="shared" si="8"/>
        <v>29.149138443256092</v>
      </c>
      <c r="I78" s="117">
        <v>95383</v>
      </c>
      <c r="J78" s="118">
        <f t="shared" si="8"/>
        <v>-6.0099327959638127E-2</v>
      </c>
      <c r="K78" s="117">
        <v>92204</v>
      </c>
      <c r="L78" s="118">
        <f t="shared" si="9"/>
        <v>-3.3328790245641282E-2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1598</v>
      </c>
      <c r="F79" s="118" t="str">
        <f t="shared" si="8"/>
        <v>-</v>
      </c>
      <c r="G79" s="117">
        <v>79967</v>
      </c>
      <c r="H79" s="118">
        <f t="shared" si="8"/>
        <v>49.041927409261575</v>
      </c>
      <c r="I79" s="117">
        <v>91066</v>
      </c>
      <c r="J79" s="118">
        <f t="shared" si="8"/>
        <v>0.13879475283554465</v>
      </c>
      <c r="K79" s="117">
        <v>84329</v>
      </c>
      <c r="L79" s="118">
        <f t="shared" si="9"/>
        <v>-7.397931170799199E-2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7977</v>
      </c>
      <c r="F80" s="118" t="str">
        <f t="shared" si="8"/>
        <v>-</v>
      </c>
      <c r="G80" s="117">
        <v>95313</v>
      </c>
      <c r="H80" s="118">
        <f t="shared" si="8"/>
        <v>10.948476871004138</v>
      </c>
      <c r="I80" s="117">
        <v>94829</v>
      </c>
      <c r="J80" s="118">
        <f t="shared" si="8"/>
        <v>-5.078006148164449E-3</v>
      </c>
      <c r="K80" s="117">
        <v>86197</v>
      </c>
      <c r="L80" s="118">
        <f t="shared" si="9"/>
        <v>-9.102700650644846E-2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42553</v>
      </c>
      <c r="F81" s="118" t="str">
        <f t="shared" si="8"/>
        <v>-</v>
      </c>
      <c r="G81" s="117">
        <v>118505</v>
      </c>
      <c r="H81" s="118">
        <f t="shared" si="8"/>
        <v>1.7848800319601437</v>
      </c>
      <c r="I81" s="117">
        <v>111071</v>
      </c>
      <c r="J81" s="118">
        <f t="shared" si="8"/>
        <v>-6.2731530315176531E-2</v>
      </c>
      <c r="K81" s="117">
        <v>96980</v>
      </c>
      <c r="L81" s="118">
        <f t="shared" si="9"/>
        <v>-0.12686479819214735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22288</v>
      </c>
      <c r="D82" s="118">
        <v>-0.86069477605410205</v>
      </c>
      <c r="E82" s="117">
        <v>67891</v>
      </c>
      <c r="F82" s="118">
        <f t="shared" si="8"/>
        <v>2.0460786073223258</v>
      </c>
      <c r="G82" s="117">
        <v>128327</v>
      </c>
      <c r="H82" s="118">
        <f t="shared" si="8"/>
        <v>0.8901916307021549</v>
      </c>
      <c r="I82" s="117">
        <v>114756</v>
      </c>
      <c r="J82" s="118">
        <f t="shared" si="8"/>
        <v>-0.1057532709406438</v>
      </c>
      <c r="K82" s="117">
        <v>101864</v>
      </c>
      <c r="L82" s="118">
        <f t="shared" si="9"/>
        <v>-0.11234270974938132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5703</v>
      </c>
      <c r="D83" s="118">
        <v>-0.95417584006942324</v>
      </c>
      <c r="E83" s="117">
        <v>66700</v>
      </c>
      <c r="F83" s="118">
        <f t="shared" si="8"/>
        <v>10.6955988076451</v>
      </c>
      <c r="G83" s="117">
        <v>101426</v>
      </c>
      <c r="H83" s="118">
        <f t="shared" si="8"/>
        <v>0.52062968515742125</v>
      </c>
      <c r="I83" s="117">
        <v>97298</v>
      </c>
      <c r="J83" s="118">
        <f t="shared" si="8"/>
        <v>-4.0699623370733296E-2</v>
      </c>
      <c r="K83" s="117">
        <v>88258</v>
      </c>
      <c r="L83" s="118">
        <f t="shared" si="9"/>
        <v>-9.2910440091266033E-2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5171</v>
      </c>
      <c r="D84" s="118">
        <v>-0.96382600665976437</v>
      </c>
      <c r="E84" s="117">
        <v>103850</v>
      </c>
      <c r="F84" s="118">
        <f t="shared" si="8"/>
        <v>19.083156062657125</v>
      </c>
      <c r="G84" s="117">
        <v>113626</v>
      </c>
      <c r="H84" s="118">
        <f t="shared" si="8"/>
        <v>9.4135772749157409E-2</v>
      </c>
      <c r="I84" s="117">
        <v>105976</v>
      </c>
      <c r="J84" s="118">
        <f t="shared" si="8"/>
        <v>-6.7326140143981084E-2</v>
      </c>
      <c r="K84" s="117">
        <v>92477</v>
      </c>
      <c r="L84" s="118">
        <f t="shared" si="9"/>
        <v>-0.12737789688231294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6639</v>
      </c>
      <c r="D85" s="118">
        <v>-0.94654890626132182</v>
      </c>
      <c r="E85" s="117">
        <v>101099</v>
      </c>
      <c r="F85" s="118">
        <f t="shared" si="8"/>
        <v>14.228046392528995</v>
      </c>
      <c r="G85" s="117">
        <v>104858</v>
      </c>
      <c r="H85" s="118">
        <f t="shared" si="8"/>
        <v>3.7181376670392341E-2</v>
      </c>
      <c r="I85" s="117">
        <v>99997</v>
      </c>
      <c r="J85" s="118">
        <f t="shared" si="8"/>
        <v>-4.6357931679032571E-2</v>
      </c>
      <c r="K85" s="117">
        <v>88550</v>
      </c>
      <c r="L85" s="118">
        <f t="shared" si="9"/>
        <v>-0.11447343420302614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6962</v>
      </c>
      <c r="D86" s="118">
        <v>-0.94221495505515396</v>
      </c>
      <c r="E86" s="117">
        <v>82734</v>
      </c>
      <c r="F86" s="118">
        <f t="shared" si="8"/>
        <v>10.883654122378626</v>
      </c>
      <c r="G86" s="117">
        <v>115358</v>
      </c>
      <c r="H86" s="118">
        <f t="shared" si="8"/>
        <v>0.39432397805013664</v>
      </c>
      <c r="I86" s="117">
        <v>101934</v>
      </c>
      <c r="J86" s="118">
        <f t="shared" si="8"/>
        <v>-0.11636817559250334</v>
      </c>
      <c r="K86" s="117">
        <v>90364</v>
      </c>
      <c r="L86" s="118">
        <f t="shared" si="9"/>
        <v>-0.11350481684227054</v>
      </c>
      <c r="M86" s="117"/>
      <c r="N86" s="118"/>
    </row>
    <row r="87" spans="1:15" ht="15.75" x14ac:dyDescent="0.25">
      <c r="B87" s="119" t="s">
        <v>30</v>
      </c>
      <c r="C87" s="120">
        <v>366117</v>
      </c>
      <c r="D87" s="121">
        <v>-0.77990541361853927</v>
      </c>
      <c r="E87" s="120">
        <v>503441</v>
      </c>
      <c r="F87" s="121">
        <f t="shared" si="8"/>
        <v>0.3750822824397666</v>
      </c>
      <c r="G87" s="120">
        <v>1227522</v>
      </c>
      <c r="H87" s="121">
        <f t="shared" si="8"/>
        <v>1.4382638680600111</v>
      </c>
      <c r="I87" s="120">
        <v>1237553</v>
      </c>
      <c r="J87" s="121">
        <f t="shared" si="8"/>
        <v>8.1717476346656603E-3</v>
      </c>
      <c r="K87" s="120">
        <v>1112246</v>
      </c>
      <c r="L87" s="121">
        <f t="shared" si="9"/>
        <v>-0.10125384528985826</v>
      </c>
      <c r="M87" s="120">
        <v>276108</v>
      </c>
      <c r="N87" s="121">
        <v>-5.1250244826010261E-2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1" t="s">
        <v>287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248197</v>
      </c>
      <c r="D97" s="118">
        <v>-1.9189655921881932E-2</v>
      </c>
      <c r="E97" s="117">
        <v>22351</v>
      </c>
      <c r="F97" s="118">
        <f t="shared" ref="F97:J109" si="11">IFERROR(E97/C97-1,"-")</f>
        <v>-0.90994653440613704</v>
      </c>
      <c r="G97" s="117">
        <v>138246</v>
      </c>
      <c r="H97" s="118">
        <f t="shared" si="11"/>
        <v>5.1852266117847075</v>
      </c>
      <c r="I97" s="117">
        <v>216785</v>
      </c>
      <c r="J97" s="118">
        <f t="shared" si="11"/>
        <v>0.56811046974234336</v>
      </c>
      <c r="K97" s="117">
        <v>236190</v>
      </c>
      <c r="L97" s="118">
        <f t="shared" ref="L97:L109" si="12">IFERROR(K97/I97-1,"-")</f>
        <v>8.9512650783033942E-2</v>
      </c>
      <c r="M97" s="117">
        <v>221197</v>
      </c>
      <c r="N97" s="118">
        <f t="shared" ref="N97:N99" si="13">IFERROR(M97/K97-1,"-")</f>
        <v>-6.347855540031333E-2</v>
      </c>
    </row>
    <row r="98" spans="2:14" x14ac:dyDescent="0.25">
      <c r="B98" s="116" t="s">
        <v>73</v>
      </c>
      <c r="C98" s="117">
        <v>244281</v>
      </c>
      <c r="D98" s="118">
        <v>3.4641807354448551E-2</v>
      </c>
      <c r="E98" s="117">
        <v>19860</v>
      </c>
      <c r="F98" s="118">
        <f t="shared" si="11"/>
        <v>-0.91870018544217524</v>
      </c>
      <c r="G98" s="117">
        <v>146840</v>
      </c>
      <c r="H98" s="118">
        <f t="shared" si="11"/>
        <v>6.3937562940584085</v>
      </c>
      <c r="I98" s="117">
        <v>219814</v>
      </c>
      <c r="J98" s="118">
        <f t="shared" si="11"/>
        <v>0.4969626804685372</v>
      </c>
      <c r="K98" s="117">
        <v>240126</v>
      </c>
      <c r="L98" s="118">
        <f t="shared" si="12"/>
        <v>9.2405397290436397E-2</v>
      </c>
      <c r="M98" s="117">
        <v>243618</v>
      </c>
      <c r="N98" s="118">
        <f t="shared" si="13"/>
        <v>1.4542365258239487E-2</v>
      </c>
    </row>
    <row r="99" spans="2:14" x14ac:dyDescent="0.25">
      <c r="B99" s="116" t="s">
        <v>75</v>
      </c>
      <c r="C99" s="117">
        <v>112373</v>
      </c>
      <c r="D99" s="118">
        <v>-0.54901433547910683</v>
      </c>
      <c r="E99" s="117">
        <v>21919</v>
      </c>
      <c r="F99" s="118">
        <f t="shared" si="11"/>
        <v>-0.80494424817349364</v>
      </c>
      <c r="G99" s="117">
        <v>151401</v>
      </c>
      <c r="H99" s="118">
        <f t="shared" si="11"/>
        <v>5.907295040832155</v>
      </c>
      <c r="I99" s="117">
        <v>215392</v>
      </c>
      <c r="J99" s="118">
        <f t="shared" si="11"/>
        <v>0.42265903131419202</v>
      </c>
      <c r="K99" s="117">
        <v>241360</v>
      </c>
      <c r="L99" s="118">
        <f t="shared" si="12"/>
        <v>0.12056158074580292</v>
      </c>
      <c r="M99" s="117">
        <v>234786</v>
      </c>
      <c r="N99" s="118">
        <f t="shared" si="13"/>
        <v>-2.7237321842890294E-2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31391</v>
      </c>
      <c r="F100" s="118" t="str">
        <f t="shared" si="11"/>
        <v>-</v>
      </c>
      <c r="G100" s="117">
        <v>179593</v>
      </c>
      <c r="H100" s="118">
        <f t="shared" si="11"/>
        <v>4.7211621165302153</v>
      </c>
      <c r="I100" s="117">
        <v>205419</v>
      </c>
      <c r="J100" s="118">
        <f t="shared" si="11"/>
        <v>0.14380293218555296</v>
      </c>
      <c r="K100" s="117">
        <v>202460</v>
      </c>
      <c r="L100" s="118">
        <f t="shared" si="12"/>
        <v>-1.4404704530739609E-2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32237</v>
      </c>
      <c r="F101" s="118" t="str">
        <f t="shared" si="11"/>
        <v>-</v>
      </c>
      <c r="G101" s="117">
        <v>156911</v>
      </c>
      <c r="H101" s="118">
        <f t="shared" si="11"/>
        <v>3.8674194248844493</v>
      </c>
      <c r="I101" s="117">
        <v>178999</v>
      </c>
      <c r="J101" s="118">
        <f t="shared" si="11"/>
        <v>0.14076769633741426</v>
      </c>
      <c r="K101" s="117">
        <v>193554</v>
      </c>
      <c r="L101" s="118">
        <f t="shared" si="12"/>
        <v>8.1313303426276073E-2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50394</v>
      </c>
      <c r="F102" s="118" t="str">
        <f t="shared" si="11"/>
        <v>-</v>
      </c>
      <c r="G102" s="117">
        <v>162568</v>
      </c>
      <c r="H102" s="118">
        <f t="shared" si="11"/>
        <v>2.225939595983649</v>
      </c>
      <c r="I102" s="117">
        <v>191800</v>
      </c>
      <c r="J102" s="118">
        <f t="shared" si="11"/>
        <v>0.17981398553220806</v>
      </c>
      <c r="K102" s="117">
        <v>196008</v>
      </c>
      <c r="L102" s="118">
        <f t="shared" si="12"/>
        <v>2.1939520333680962E-2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81893</v>
      </c>
      <c r="F103" s="118" t="str">
        <f t="shared" si="11"/>
        <v>-</v>
      </c>
      <c r="G103" s="117">
        <v>204541</v>
      </c>
      <c r="H103" s="118">
        <f t="shared" si="11"/>
        <v>1.4976615827970643</v>
      </c>
      <c r="I103" s="117">
        <v>232391</v>
      </c>
      <c r="J103" s="118">
        <f t="shared" si="11"/>
        <v>0.13615852078556379</v>
      </c>
      <c r="K103" s="117">
        <v>251557</v>
      </c>
      <c r="L103" s="118">
        <f t="shared" si="12"/>
        <v>8.2473073397850927E-2</v>
      </c>
      <c r="M103" s="117"/>
      <c r="N103" s="118"/>
    </row>
    <row r="104" spans="2:14" x14ac:dyDescent="0.25">
      <c r="B104" s="116" t="s">
        <v>85</v>
      </c>
      <c r="C104" s="117">
        <v>54502</v>
      </c>
      <c r="D104" s="118">
        <v>-0.82318552834767256</v>
      </c>
      <c r="E104" s="117">
        <v>118279</v>
      </c>
      <c r="F104" s="118">
        <f t="shared" si="11"/>
        <v>1.1701772412021576</v>
      </c>
      <c r="G104" s="117">
        <v>213964</v>
      </c>
      <c r="H104" s="118">
        <f t="shared" si="11"/>
        <v>0.80897707961683807</v>
      </c>
      <c r="I104" s="117">
        <v>258511</v>
      </c>
      <c r="J104" s="118">
        <f t="shared" si="11"/>
        <v>0.2081985754612925</v>
      </c>
      <c r="K104" s="117">
        <v>263998</v>
      </c>
      <c r="L104" s="118">
        <f t="shared" si="12"/>
        <v>2.12254024006715E-2</v>
      </c>
      <c r="M104" s="117"/>
      <c r="N104" s="118"/>
    </row>
    <row r="105" spans="2:14" x14ac:dyDescent="0.25">
      <c r="B105" s="116" t="s">
        <v>87</v>
      </c>
      <c r="C105" s="117">
        <v>42677</v>
      </c>
      <c r="D105" s="118">
        <v>-0.82456436038361769</v>
      </c>
      <c r="E105" s="117">
        <v>102730</v>
      </c>
      <c r="F105" s="118">
        <f t="shared" si="11"/>
        <v>1.4071513930220023</v>
      </c>
      <c r="G105" s="117">
        <v>171399</v>
      </c>
      <c r="H105" s="118">
        <f t="shared" si="11"/>
        <v>0.66844154579966908</v>
      </c>
      <c r="I105" s="117">
        <v>200873</v>
      </c>
      <c r="J105" s="118">
        <f t="shared" si="11"/>
        <v>0.17196132999609093</v>
      </c>
      <c r="K105" s="117">
        <v>214779</v>
      </c>
      <c r="L105" s="118">
        <f t="shared" si="12"/>
        <v>6.9227820563241504E-2</v>
      </c>
      <c r="M105" s="117"/>
      <c r="N105" s="118"/>
    </row>
    <row r="106" spans="2:14" x14ac:dyDescent="0.25">
      <c r="B106" s="116" t="s">
        <v>89</v>
      </c>
      <c r="C106" s="117">
        <v>36079</v>
      </c>
      <c r="D106" s="118">
        <v>-0.85807570816598677</v>
      </c>
      <c r="E106" s="117">
        <v>126003</v>
      </c>
      <c r="F106" s="118">
        <f t="shared" si="11"/>
        <v>2.4924194129549044</v>
      </c>
      <c r="G106" s="117">
        <v>183971</v>
      </c>
      <c r="H106" s="118">
        <f t="shared" si="11"/>
        <v>0.46005253843162475</v>
      </c>
      <c r="I106" s="117">
        <v>215940</v>
      </c>
      <c r="J106" s="118">
        <f t="shared" si="11"/>
        <v>0.17377195318827421</v>
      </c>
      <c r="K106" s="117">
        <v>241503</v>
      </c>
      <c r="L106" s="118">
        <f t="shared" si="12"/>
        <v>0.11838010558488476</v>
      </c>
      <c r="M106" s="117"/>
      <c r="N106" s="118"/>
    </row>
    <row r="107" spans="2:14" x14ac:dyDescent="0.25">
      <c r="B107" s="116" t="s">
        <v>91</v>
      </c>
      <c r="C107" s="117">
        <v>39973</v>
      </c>
      <c r="D107" s="118">
        <v>-0.82708246816168329</v>
      </c>
      <c r="E107" s="117">
        <v>132346</v>
      </c>
      <c r="F107" s="118">
        <f t="shared" si="11"/>
        <v>2.3108848472719083</v>
      </c>
      <c r="G107" s="117">
        <v>193096</v>
      </c>
      <c r="H107" s="118">
        <f t="shared" si="11"/>
        <v>0.45902407326250882</v>
      </c>
      <c r="I107" s="117">
        <v>234169</v>
      </c>
      <c r="J107" s="118">
        <f t="shared" si="11"/>
        <v>0.21270766872436497</v>
      </c>
      <c r="K107" s="117">
        <v>230806</v>
      </c>
      <c r="L107" s="118">
        <f t="shared" si="12"/>
        <v>-1.4361422733154217E-2</v>
      </c>
      <c r="M107" s="117"/>
      <c r="N107" s="118"/>
    </row>
    <row r="108" spans="2:14" x14ac:dyDescent="0.25">
      <c r="B108" s="116" t="s">
        <v>93</v>
      </c>
      <c r="C108" s="117">
        <v>40538</v>
      </c>
      <c r="D108" s="118">
        <v>-0.83884842895305944</v>
      </c>
      <c r="E108" s="117">
        <v>125988</v>
      </c>
      <c r="F108" s="118">
        <f t="shared" si="11"/>
        <v>2.1078987616557305</v>
      </c>
      <c r="G108" s="117">
        <v>213502</v>
      </c>
      <c r="H108" s="118">
        <f t="shared" si="11"/>
        <v>0.69462171000412742</v>
      </c>
      <c r="I108" s="117">
        <v>239639</v>
      </c>
      <c r="J108" s="118">
        <f t="shared" si="11"/>
        <v>0.12242039887214173</v>
      </c>
      <c r="K108" s="117">
        <v>236311</v>
      </c>
      <c r="L108" s="118">
        <f t="shared" si="12"/>
        <v>-1.3887555865280676E-2</v>
      </c>
      <c r="M108" s="117"/>
      <c r="N108" s="118"/>
    </row>
    <row r="109" spans="2:14" ht="15.75" x14ac:dyDescent="0.25">
      <c r="B109" s="119" t="s">
        <v>30</v>
      </c>
      <c r="C109" s="120">
        <v>866126</v>
      </c>
      <c r="D109" s="121">
        <v>-0.71449997297044288</v>
      </c>
      <c r="E109" s="120">
        <v>865391</v>
      </c>
      <c r="F109" s="121">
        <f t="shared" si="11"/>
        <v>-8.4860632286754001E-4</v>
      </c>
      <c r="G109" s="120">
        <v>2116032</v>
      </c>
      <c r="H109" s="121">
        <f t="shared" si="11"/>
        <v>1.4451744933792932</v>
      </c>
      <c r="I109" s="120">
        <v>2609732</v>
      </c>
      <c r="J109" s="121">
        <f t="shared" si="11"/>
        <v>0.23331405196140698</v>
      </c>
      <c r="K109" s="120">
        <v>2748652</v>
      </c>
      <c r="L109" s="121">
        <f t="shared" si="12"/>
        <v>5.3231519558330165E-2</v>
      </c>
      <c r="M109" s="120">
        <v>699601</v>
      </c>
      <c r="N109" s="121">
        <v>-2.5185459733918947E-2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6B7E-FC7F-4E7D-8A3C-620F60046C0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1315468</v>
      </c>
      <c r="D8" s="175">
        <v>342448</v>
      </c>
      <c r="E8" s="175">
        <v>2629455</v>
      </c>
      <c r="F8" s="175">
        <v>2882541</v>
      </c>
      <c r="G8" s="175">
        <v>3156397</v>
      </c>
      <c r="H8" s="175">
        <v>2951260</v>
      </c>
      <c r="I8" s="176">
        <f>IFERROR(H8/G8-1,"-")</f>
        <v>-6.4990874088398876E-2</v>
      </c>
      <c r="J8" s="175">
        <f>H8-G8</f>
        <v>-205137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106895</v>
      </c>
      <c r="D9" s="159">
        <v>100003</v>
      </c>
      <c r="E9" s="159">
        <v>250815</v>
      </c>
      <c r="F9" s="159">
        <v>274482</v>
      </c>
      <c r="G9" s="159">
        <v>288230</v>
      </c>
      <c r="H9" s="159">
        <v>252572</v>
      </c>
      <c r="I9" s="160">
        <f>IFERROR(H9/G9-1,"-")</f>
        <v>-0.12371370086389344</v>
      </c>
      <c r="J9" s="159">
        <f t="shared" ref="J9:J19" si="0">H9-G9</f>
        <v>-35658</v>
      </c>
      <c r="K9" s="160">
        <f>H9/H$8</f>
        <v>8.558107384642491E-2</v>
      </c>
      <c r="L9" s="79"/>
    </row>
    <row r="10" spans="1:12" x14ac:dyDescent="0.25">
      <c r="A10" s="161" t="s">
        <v>103</v>
      </c>
      <c r="B10" s="162" t="s">
        <v>103</v>
      </c>
      <c r="C10" s="163">
        <v>31510</v>
      </c>
      <c r="D10" s="163">
        <v>64979</v>
      </c>
      <c r="E10" s="163">
        <v>65096</v>
      </c>
      <c r="F10" s="163">
        <v>70695</v>
      </c>
      <c r="G10" s="163">
        <v>86365</v>
      </c>
      <c r="H10" s="163">
        <v>71613</v>
      </c>
      <c r="I10" s="164">
        <f>IFERROR(H10/G10-1,"-")</f>
        <v>-0.17080993457998028</v>
      </c>
      <c r="J10" s="163">
        <f t="shared" si="0"/>
        <v>-14752</v>
      </c>
      <c r="K10" s="164">
        <f>H10/H$8</f>
        <v>2.4265229088592667E-2</v>
      </c>
      <c r="L10" s="79"/>
    </row>
    <row r="11" spans="1:12" x14ac:dyDescent="0.25">
      <c r="A11" s="161" t="s">
        <v>100</v>
      </c>
      <c r="B11" s="162" t="s">
        <v>100</v>
      </c>
      <c r="C11" s="163">
        <v>75385</v>
      </c>
      <c r="D11" s="163">
        <v>35024</v>
      </c>
      <c r="E11" s="163">
        <v>185719</v>
      </c>
      <c r="F11" s="163">
        <v>203787</v>
      </c>
      <c r="G11" s="163">
        <v>201865</v>
      </c>
      <c r="H11" s="163">
        <v>180959</v>
      </c>
      <c r="I11" s="164">
        <f>IFERROR(H11/G11-1,"-")</f>
        <v>-0.10356426324523815</v>
      </c>
      <c r="J11" s="163">
        <f t="shared" si="0"/>
        <v>-20906</v>
      </c>
      <c r="K11" s="164">
        <f>H11/H$8</f>
        <v>6.131584475783225E-2</v>
      </c>
      <c r="L11" s="79"/>
    </row>
    <row r="12" spans="1:12" x14ac:dyDescent="0.25">
      <c r="A12" s="1"/>
      <c r="B12" s="158" t="s">
        <v>107</v>
      </c>
      <c r="C12" s="159">
        <v>1208573</v>
      </c>
      <c r="D12" s="159">
        <v>242445</v>
      </c>
      <c r="E12" s="159">
        <v>2378640</v>
      </c>
      <c r="F12" s="159">
        <v>2608059</v>
      </c>
      <c r="G12" s="159">
        <v>2868167</v>
      </c>
      <c r="H12" s="159">
        <v>2698688</v>
      </c>
      <c r="I12" s="160">
        <f>IFERROR(H12/G12-1,"-")</f>
        <v>-5.9089655518663964E-2</v>
      </c>
      <c r="J12" s="159">
        <f t="shared" si="0"/>
        <v>-169479</v>
      </c>
      <c r="K12" s="160">
        <f>H12/H$8</f>
        <v>0.91441892615357512</v>
      </c>
      <c r="L12" s="79"/>
    </row>
    <row r="13" spans="1:12" s="56" customFormat="1" x14ac:dyDescent="0.25">
      <c r="A13" s="161"/>
      <c r="B13" s="162" t="s">
        <v>110</v>
      </c>
      <c r="C13" s="163">
        <v>538290</v>
      </c>
      <c r="D13" s="163">
        <v>12241</v>
      </c>
      <c r="E13" s="163">
        <v>1005364</v>
      </c>
      <c r="F13" s="163">
        <v>1094218</v>
      </c>
      <c r="G13" s="163">
        <v>1146041</v>
      </c>
      <c r="H13" s="163">
        <v>1105621</v>
      </c>
      <c r="I13" s="164">
        <f t="shared" ref="I13:I20" si="1">IFERROR(H13/G13-1,"-")</f>
        <v>-3.5269244294052315E-2</v>
      </c>
      <c r="J13" s="163">
        <f t="shared" si="0"/>
        <v>-40420</v>
      </c>
      <c r="K13" s="164">
        <f t="shared" ref="K13:K20" si="2">H13/H$8</f>
        <v>0.3746267695831611</v>
      </c>
      <c r="L13" s="165"/>
    </row>
    <row r="14" spans="1:12" s="56" customFormat="1" x14ac:dyDescent="0.25">
      <c r="A14" s="161"/>
      <c r="B14" s="162" t="s">
        <v>113</v>
      </c>
      <c r="C14" s="163">
        <v>186706</v>
      </c>
      <c r="D14" s="163">
        <v>47243</v>
      </c>
      <c r="E14" s="163">
        <v>309470</v>
      </c>
      <c r="F14" s="163">
        <v>343780</v>
      </c>
      <c r="G14" s="163">
        <v>403382</v>
      </c>
      <c r="H14" s="163">
        <v>367237</v>
      </c>
      <c r="I14" s="164">
        <f t="shared" si="1"/>
        <v>-8.9604890649558011E-2</v>
      </c>
      <c r="J14" s="163">
        <f t="shared" si="0"/>
        <v>-36145</v>
      </c>
      <c r="K14" s="164">
        <f t="shared" si="2"/>
        <v>0.12443397057527972</v>
      </c>
      <c r="L14" s="165"/>
    </row>
    <row r="15" spans="1:12" x14ac:dyDescent="0.25">
      <c r="A15" s="161"/>
      <c r="B15" s="162" t="s">
        <v>116</v>
      </c>
      <c r="C15" s="163">
        <v>41633</v>
      </c>
      <c r="D15" s="163">
        <v>45051</v>
      </c>
      <c r="E15" s="163">
        <v>106845</v>
      </c>
      <c r="F15" s="163">
        <v>131263</v>
      </c>
      <c r="G15" s="163">
        <v>152146</v>
      </c>
      <c r="H15" s="163">
        <v>125957</v>
      </c>
      <c r="I15" s="164">
        <f t="shared" si="1"/>
        <v>-0.17213071654857837</v>
      </c>
      <c r="J15" s="163">
        <f t="shared" si="0"/>
        <v>-26189</v>
      </c>
      <c r="K15" s="164">
        <f t="shared" si="2"/>
        <v>4.2679059113734472E-2</v>
      </c>
      <c r="L15" s="79"/>
    </row>
    <row r="16" spans="1:12" x14ac:dyDescent="0.25">
      <c r="A16" s="161"/>
      <c r="B16" s="162" t="s">
        <v>123</v>
      </c>
      <c r="C16" s="163">
        <v>39929</v>
      </c>
      <c r="D16" s="163">
        <v>3661</v>
      </c>
      <c r="E16" s="163">
        <v>104674</v>
      </c>
      <c r="F16" s="163">
        <v>92238</v>
      </c>
      <c r="G16" s="163">
        <v>95518</v>
      </c>
      <c r="H16" s="163">
        <v>103373</v>
      </c>
      <c r="I16" s="164">
        <f t="shared" si="1"/>
        <v>8.2235808957473955E-2</v>
      </c>
      <c r="J16" s="163">
        <f t="shared" si="0"/>
        <v>7855</v>
      </c>
      <c r="K16" s="164">
        <f t="shared" si="2"/>
        <v>3.5026734343975116E-2</v>
      </c>
      <c r="L16" s="79"/>
    </row>
    <row r="17" spans="1:12" x14ac:dyDescent="0.25">
      <c r="A17" s="161"/>
      <c r="B17" s="162" t="s">
        <v>119</v>
      </c>
      <c r="C17" s="163">
        <v>45152</v>
      </c>
      <c r="D17" s="163">
        <v>5757</v>
      </c>
      <c r="E17" s="163">
        <v>104961</v>
      </c>
      <c r="F17" s="163">
        <v>85919</v>
      </c>
      <c r="G17" s="163">
        <v>100409</v>
      </c>
      <c r="H17" s="163">
        <v>105403</v>
      </c>
      <c r="I17" s="164">
        <f t="shared" si="1"/>
        <v>4.9736577398440396E-2</v>
      </c>
      <c r="J17" s="163">
        <f t="shared" si="0"/>
        <v>4994</v>
      </c>
      <c r="K17" s="164">
        <f t="shared" si="2"/>
        <v>3.5714576147137155E-2</v>
      </c>
      <c r="L17" s="79"/>
    </row>
    <row r="18" spans="1:12" x14ac:dyDescent="0.25">
      <c r="A18" s="161"/>
      <c r="B18" s="162" t="s">
        <v>128</v>
      </c>
      <c r="C18" s="163">
        <v>48891</v>
      </c>
      <c r="D18" s="163">
        <v>659</v>
      </c>
      <c r="E18" s="163">
        <v>70472</v>
      </c>
      <c r="F18" s="163">
        <v>88964</v>
      </c>
      <c r="G18" s="163">
        <v>87955</v>
      </c>
      <c r="H18" s="163">
        <v>80392</v>
      </c>
      <c r="I18" s="164">
        <f t="shared" si="1"/>
        <v>-8.5987152521175614E-2</v>
      </c>
      <c r="J18" s="163">
        <f t="shared" si="0"/>
        <v>-7563</v>
      </c>
      <c r="K18" s="164">
        <f t="shared" si="2"/>
        <v>2.7239890758523479E-2</v>
      </c>
      <c r="L18" s="79"/>
    </row>
    <row r="19" spans="1:12" x14ac:dyDescent="0.25">
      <c r="A19" s="161" t="s">
        <v>144</v>
      </c>
      <c r="B19" s="162" t="s">
        <v>131</v>
      </c>
      <c r="C19" s="163">
        <v>52389</v>
      </c>
      <c r="D19" s="163">
        <v>6583</v>
      </c>
      <c r="E19" s="163">
        <v>59834</v>
      </c>
      <c r="F19" s="163">
        <v>78356</v>
      </c>
      <c r="G19" s="163">
        <v>86802</v>
      </c>
      <c r="H19" s="163">
        <v>66686</v>
      </c>
      <c r="I19" s="164">
        <f t="shared" si="1"/>
        <v>-0.23174581230847213</v>
      </c>
      <c r="J19" s="163">
        <f t="shared" si="0"/>
        <v>-20116</v>
      </c>
      <c r="K19" s="164">
        <f t="shared" si="2"/>
        <v>2.259577265303633E-2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255583</v>
      </c>
      <c r="D20" s="168">
        <f t="shared" ref="D20:H20" si="4">D12-SUM(D13:D19)</f>
        <v>121250</v>
      </c>
      <c r="E20" s="168">
        <f t="shared" si="4"/>
        <v>617020</v>
      </c>
      <c r="F20" s="168">
        <f t="shared" si="4"/>
        <v>693321</v>
      </c>
      <c r="G20" s="168">
        <f t="shared" si="4"/>
        <v>795914</v>
      </c>
      <c r="H20" s="168">
        <f t="shared" si="4"/>
        <v>744019</v>
      </c>
      <c r="I20" s="169">
        <f t="shared" si="1"/>
        <v>-6.5201768030214269E-2</v>
      </c>
      <c r="J20" s="168">
        <f>H20-G20</f>
        <v>-51895</v>
      </c>
      <c r="K20" s="169">
        <f t="shared" si="2"/>
        <v>0.25210215297872773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496315</v>
      </c>
      <c r="D22" s="175">
        <v>122878</v>
      </c>
      <c r="E22" s="175">
        <v>1057048</v>
      </c>
      <c r="F22" s="175">
        <v>1098201</v>
      </c>
      <c r="G22" s="175">
        <v>1198797</v>
      </c>
      <c r="H22" s="175">
        <v>1094097</v>
      </c>
      <c r="I22" s="176">
        <f>IFERROR(H22/G22-1,"-")</f>
        <v>-8.7337555899789532E-2</v>
      </c>
      <c r="J22" s="175">
        <f>H22-G22</f>
        <v>-104700</v>
      </c>
      <c r="K22" s="176">
        <f>H22/H$8</f>
        <v>0.37072199670649147</v>
      </c>
      <c r="L22" s="79"/>
    </row>
    <row r="23" spans="1:12" x14ac:dyDescent="0.25">
      <c r="A23" s="161" t="s">
        <v>96</v>
      </c>
      <c r="B23" s="158" t="s">
        <v>97</v>
      </c>
      <c r="C23" s="159">
        <v>13967</v>
      </c>
      <c r="D23" s="159">
        <v>35216</v>
      </c>
      <c r="E23" s="159">
        <v>39226</v>
      </c>
      <c r="F23" s="159">
        <v>39802</v>
      </c>
      <c r="G23" s="159">
        <v>49287</v>
      </c>
      <c r="H23" s="159">
        <v>31246</v>
      </c>
      <c r="I23" s="160">
        <f>IFERROR(H23/G23-1,"-")</f>
        <v>-0.36603972649988836</v>
      </c>
      <c r="J23" s="159">
        <f t="shared" ref="J23:J33" si="5">H23-G23</f>
        <v>-18041</v>
      </c>
      <c r="K23" s="160">
        <f>H23/H$8</f>
        <v>1.0587342355468512E-2</v>
      </c>
      <c r="L23" s="79"/>
    </row>
    <row r="24" spans="1:12" x14ac:dyDescent="0.25">
      <c r="A24" s="161" t="s">
        <v>103</v>
      </c>
      <c r="B24" s="162" t="s">
        <v>103</v>
      </c>
      <c r="C24" s="163">
        <v>5475</v>
      </c>
      <c r="D24" s="163">
        <v>19746</v>
      </c>
      <c r="E24" s="163">
        <v>11646</v>
      </c>
      <c r="F24" s="163">
        <v>13613</v>
      </c>
      <c r="G24" s="163">
        <v>15644</v>
      </c>
      <c r="H24" s="163">
        <v>8191</v>
      </c>
      <c r="I24" s="164">
        <f>IFERROR(H24/G24-1,"-")</f>
        <v>-0.47641268217847099</v>
      </c>
      <c r="J24" s="163">
        <f t="shared" si="5"/>
        <v>-7453</v>
      </c>
      <c r="K24" s="164">
        <f>H24/H$8</f>
        <v>2.7754247338424944E-3</v>
      </c>
      <c r="L24" s="79"/>
    </row>
    <row r="25" spans="1:12" x14ac:dyDescent="0.25">
      <c r="A25" s="161" t="s">
        <v>100</v>
      </c>
      <c r="B25" s="162" t="s">
        <v>100</v>
      </c>
      <c r="C25" s="163">
        <v>8492</v>
      </c>
      <c r="D25" s="163">
        <v>15470</v>
      </c>
      <c r="E25" s="163">
        <v>27580</v>
      </c>
      <c r="F25" s="163">
        <v>26189</v>
      </c>
      <c r="G25" s="163">
        <v>33643</v>
      </c>
      <c r="H25" s="163">
        <v>23055</v>
      </c>
      <c r="I25" s="164">
        <f>IFERROR(H25/G25-1,"-")</f>
        <v>-0.31471628570579313</v>
      </c>
      <c r="J25" s="163">
        <f t="shared" si="5"/>
        <v>-10588</v>
      </c>
      <c r="K25" s="164">
        <f>H25/H$8</f>
        <v>7.811917621626017E-3</v>
      </c>
      <c r="L25" s="79"/>
    </row>
    <row r="26" spans="1:12" x14ac:dyDescent="0.25">
      <c r="A26" s="161"/>
      <c r="B26" s="158" t="s">
        <v>107</v>
      </c>
      <c r="C26" s="159">
        <v>482348</v>
      </c>
      <c r="D26" s="159">
        <v>87662</v>
      </c>
      <c r="E26" s="159">
        <v>1017822</v>
      </c>
      <c r="F26" s="159">
        <v>1058399</v>
      </c>
      <c r="G26" s="159">
        <v>1149510</v>
      </c>
      <c r="H26" s="159">
        <v>1062851</v>
      </c>
      <c r="I26" s="160">
        <f>IFERROR(H26/G26-1,"-")</f>
        <v>-7.5387773921061996E-2</v>
      </c>
      <c r="J26" s="159">
        <f t="shared" si="5"/>
        <v>-86659</v>
      </c>
      <c r="K26" s="160">
        <f>H26/H$8</f>
        <v>0.36013465435102293</v>
      </c>
      <c r="L26" s="79"/>
    </row>
    <row r="27" spans="1:12" s="56" customFormat="1" x14ac:dyDescent="0.25">
      <c r="A27" s="161"/>
      <c r="B27" s="162" t="s">
        <v>110</v>
      </c>
      <c r="C27" s="163">
        <v>236725</v>
      </c>
      <c r="D27" s="163">
        <v>3017</v>
      </c>
      <c r="E27" s="163">
        <v>471283</v>
      </c>
      <c r="F27" s="163">
        <v>508176</v>
      </c>
      <c r="G27" s="163">
        <v>528478</v>
      </c>
      <c r="H27" s="163">
        <v>503845</v>
      </c>
      <c r="I27" s="164">
        <f t="shared" ref="I27:I34" si="6">IFERROR(H27/G27-1,"-")</f>
        <v>-4.6611211819602705E-2</v>
      </c>
      <c r="J27" s="163">
        <f t="shared" si="5"/>
        <v>-24633</v>
      </c>
      <c r="K27" s="164">
        <f t="shared" ref="K27:K34" si="7">H27/H$8</f>
        <v>0.17072199670649146</v>
      </c>
      <c r="L27" s="165"/>
    </row>
    <row r="28" spans="1:12" s="56" customFormat="1" x14ac:dyDescent="0.25">
      <c r="A28" s="161"/>
      <c r="B28" s="162" t="s">
        <v>113</v>
      </c>
      <c r="C28" s="163">
        <v>68159</v>
      </c>
      <c r="D28" s="163">
        <v>17146</v>
      </c>
      <c r="E28" s="163">
        <v>129712</v>
      </c>
      <c r="F28" s="163">
        <v>133635</v>
      </c>
      <c r="G28" s="163">
        <v>145348</v>
      </c>
      <c r="H28" s="163">
        <v>125273</v>
      </c>
      <c r="I28" s="164">
        <f t="shared" si="6"/>
        <v>-0.13811679555274237</v>
      </c>
      <c r="J28" s="163">
        <f t="shared" si="5"/>
        <v>-20075</v>
      </c>
      <c r="K28" s="164">
        <f t="shared" si="7"/>
        <v>4.2447293698284802E-2</v>
      </c>
      <c r="L28" s="165"/>
    </row>
    <row r="29" spans="1:12" x14ac:dyDescent="0.25">
      <c r="A29" s="161"/>
      <c r="B29" s="162" t="s">
        <v>116</v>
      </c>
      <c r="C29" s="163">
        <v>18711</v>
      </c>
      <c r="D29" s="163">
        <v>17675</v>
      </c>
      <c r="E29" s="163">
        <v>39560</v>
      </c>
      <c r="F29" s="163">
        <v>41198</v>
      </c>
      <c r="G29" s="163">
        <v>52762</v>
      </c>
      <c r="H29" s="163">
        <v>34112</v>
      </c>
      <c r="I29" s="164">
        <f t="shared" si="6"/>
        <v>-0.35347409120200146</v>
      </c>
      <c r="J29" s="163">
        <f t="shared" si="5"/>
        <v>-18650</v>
      </c>
      <c r="K29" s="164">
        <f t="shared" si="7"/>
        <v>1.1558452999735706E-2</v>
      </c>
      <c r="L29" s="79"/>
    </row>
    <row r="30" spans="1:12" x14ac:dyDescent="0.25">
      <c r="A30" s="161"/>
      <c r="B30" s="162" t="s">
        <v>123</v>
      </c>
      <c r="C30" s="163">
        <v>19499</v>
      </c>
      <c r="D30" s="163">
        <v>1410</v>
      </c>
      <c r="E30" s="163">
        <v>50300</v>
      </c>
      <c r="F30" s="163">
        <v>39334</v>
      </c>
      <c r="G30" s="163">
        <v>39685</v>
      </c>
      <c r="H30" s="163">
        <v>43957</v>
      </c>
      <c r="I30" s="164">
        <f t="shared" si="6"/>
        <v>0.1076477258409978</v>
      </c>
      <c r="J30" s="163">
        <f t="shared" si="5"/>
        <v>4272</v>
      </c>
      <c r="K30" s="164">
        <f t="shared" si="7"/>
        <v>1.4894316325908256E-2</v>
      </c>
      <c r="L30" s="79"/>
    </row>
    <row r="31" spans="1:12" x14ac:dyDescent="0.25">
      <c r="A31" s="161"/>
      <c r="B31" s="162" t="s">
        <v>119</v>
      </c>
      <c r="C31" s="163">
        <v>24554</v>
      </c>
      <c r="D31" s="163">
        <v>3712</v>
      </c>
      <c r="E31" s="163">
        <v>63116</v>
      </c>
      <c r="F31" s="163">
        <v>46476</v>
      </c>
      <c r="G31" s="163">
        <v>54310</v>
      </c>
      <c r="H31" s="163">
        <v>60422</v>
      </c>
      <c r="I31" s="164">
        <f t="shared" si="6"/>
        <v>0.11253912723255377</v>
      </c>
      <c r="J31" s="163">
        <f t="shared" si="5"/>
        <v>6112</v>
      </c>
      <c r="K31" s="164">
        <f t="shared" si="7"/>
        <v>2.0473289374707753E-2</v>
      </c>
      <c r="L31" s="79"/>
    </row>
    <row r="32" spans="1:12" x14ac:dyDescent="0.25">
      <c r="A32" s="161"/>
      <c r="B32" s="162" t="s">
        <v>128</v>
      </c>
      <c r="C32" s="163">
        <v>17896</v>
      </c>
      <c r="D32" s="163">
        <v>151</v>
      </c>
      <c r="E32" s="163">
        <v>28650</v>
      </c>
      <c r="F32" s="163">
        <v>30534</v>
      </c>
      <c r="G32" s="163">
        <v>29097</v>
      </c>
      <c r="H32" s="163">
        <v>24801</v>
      </c>
      <c r="I32" s="164">
        <f t="shared" si="6"/>
        <v>-0.14764408701928033</v>
      </c>
      <c r="J32" s="163">
        <f t="shared" si="5"/>
        <v>-4296</v>
      </c>
      <c r="K32" s="164">
        <f t="shared" si="7"/>
        <v>8.4035293400107069E-3</v>
      </c>
      <c r="L32" s="79"/>
    </row>
    <row r="33" spans="1:12" x14ac:dyDescent="0.25">
      <c r="A33" s="161" t="s">
        <v>144</v>
      </c>
      <c r="B33" s="162" t="s">
        <v>131</v>
      </c>
      <c r="C33" s="163">
        <v>14945</v>
      </c>
      <c r="D33" s="163">
        <v>528</v>
      </c>
      <c r="E33" s="163">
        <v>19044</v>
      </c>
      <c r="F33" s="163">
        <v>25777</v>
      </c>
      <c r="G33" s="163">
        <v>25157</v>
      </c>
      <c r="H33" s="163">
        <v>17858</v>
      </c>
      <c r="I33" s="164">
        <f t="shared" si="6"/>
        <v>-0.29013793377588748</v>
      </c>
      <c r="J33" s="163">
        <f t="shared" si="5"/>
        <v>-7299</v>
      </c>
      <c r="K33" s="164">
        <f t="shared" si="7"/>
        <v>6.0509748378658607E-3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81859</v>
      </c>
      <c r="D34" s="168">
        <f t="shared" ref="D34:H34" si="9">D26-SUM(D27:D33)</f>
        <v>44023</v>
      </c>
      <c r="E34" s="168">
        <f t="shared" si="9"/>
        <v>216157</v>
      </c>
      <c r="F34" s="168">
        <f t="shared" si="9"/>
        <v>233269</v>
      </c>
      <c r="G34" s="168">
        <f t="shared" si="9"/>
        <v>274673</v>
      </c>
      <c r="H34" s="168">
        <f t="shared" si="9"/>
        <v>252583</v>
      </c>
      <c r="I34" s="169">
        <f t="shared" si="6"/>
        <v>-8.0422902869958124E-2</v>
      </c>
      <c r="J34" s="168">
        <f>H34-G34</f>
        <v>-22090</v>
      </c>
      <c r="K34" s="169">
        <f t="shared" si="7"/>
        <v>8.5584801068018412E-2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381721</v>
      </c>
      <c r="D36" s="175">
        <v>73467</v>
      </c>
      <c r="E36" s="175">
        <v>747881</v>
      </c>
      <c r="F36" s="175">
        <v>818402</v>
      </c>
      <c r="G36" s="175">
        <v>866668</v>
      </c>
      <c r="H36" s="175">
        <v>828674</v>
      </c>
      <c r="I36" s="176">
        <f>IFERROR(H36/G36-1,"-")</f>
        <v>-4.3839163324364105E-2</v>
      </c>
      <c r="J36" s="175">
        <f>H36-G36</f>
        <v>-37994</v>
      </c>
      <c r="K36" s="176">
        <f>H36/H$8</f>
        <v>0.2807865115238915</v>
      </c>
      <c r="L36" s="79"/>
    </row>
    <row r="37" spans="1:12" x14ac:dyDescent="0.25">
      <c r="A37" s="161" t="s">
        <v>96</v>
      </c>
      <c r="B37" s="158" t="s">
        <v>97</v>
      </c>
      <c r="C37" s="159">
        <v>13981</v>
      </c>
      <c r="D37" s="159">
        <v>11915</v>
      </c>
      <c r="E37" s="159">
        <v>26880</v>
      </c>
      <c r="F37" s="159">
        <v>24322</v>
      </c>
      <c r="G37" s="159">
        <v>38910</v>
      </c>
      <c r="H37" s="159">
        <v>29803</v>
      </c>
      <c r="I37" s="160">
        <f>IFERROR(H37/G37-1,"-")</f>
        <v>-0.23405294268825494</v>
      </c>
      <c r="J37" s="159">
        <f t="shared" ref="J37:J47" si="10">H37-G37</f>
        <v>-9107</v>
      </c>
      <c r="K37" s="160">
        <f>H37/H$8</f>
        <v>1.0098398650068107E-2</v>
      </c>
      <c r="L37" s="79"/>
    </row>
    <row r="38" spans="1:12" x14ac:dyDescent="0.25">
      <c r="A38" s="161" t="s">
        <v>103</v>
      </c>
      <c r="B38" s="162" t="s">
        <v>103</v>
      </c>
      <c r="C38" s="163">
        <v>6638</v>
      </c>
      <c r="D38" s="163">
        <v>7597</v>
      </c>
      <c r="E38" s="163">
        <v>8558</v>
      </c>
      <c r="F38" s="163">
        <v>6259</v>
      </c>
      <c r="G38" s="163">
        <v>18306</v>
      </c>
      <c r="H38" s="163">
        <v>11161</v>
      </c>
      <c r="I38" s="164">
        <f>IFERROR(H38/G38-1,"-")</f>
        <v>-0.39030918824429151</v>
      </c>
      <c r="J38" s="163">
        <f t="shared" si="10"/>
        <v>-7145</v>
      </c>
      <c r="K38" s="164">
        <f>H38/H$8</f>
        <v>3.7817745640844926E-3</v>
      </c>
      <c r="L38" s="79"/>
    </row>
    <row r="39" spans="1:12" x14ac:dyDescent="0.25">
      <c r="A39" s="161" t="s">
        <v>100</v>
      </c>
      <c r="B39" s="162" t="s">
        <v>100</v>
      </c>
      <c r="C39" s="163">
        <v>7343</v>
      </c>
      <c r="D39" s="163">
        <v>4318</v>
      </c>
      <c r="E39" s="163">
        <v>18322</v>
      </c>
      <c r="F39" s="163">
        <v>18063</v>
      </c>
      <c r="G39" s="163">
        <v>20604</v>
      </c>
      <c r="H39" s="163">
        <v>18642</v>
      </c>
      <c r="I39" s="164">
        <f>IFERROR(H39/G39-1,"-")</f>
        <v>-9.5224228305183511E-2</v>
      </c>
      <c r="J39" s="163">
        <f t="shared" si="10"/>
        <v>-1962</v>
      </c>
      <c r="K39" s="164">
        <f>H39/H$8</f>
        <v>6.3166240859836142E-3</v>
      </c>
      <c r="L39" s="79"/>
    </row>
    <row r="40" spans="1:12" x14ac:dyDescent="0.25">
      <c r="A40" s="161"/>
      <c r="B40" s="158" t="s">
        <v>107</v>
      </c>
      <c r="C40" s="159">
        <v>367740</v>
      </c>
      <c r="D40" s="159">
        <v>61552</v>
      </c>
      <c r="E40" s="159">
        <v>721001</v>
      </c>
      <c r="F40" s="159">
        <v>794080</v>
      </c>
      <c r="G40" s="159">
        <v>827758</v>
      </c>
      <c r="H40" s="159">
        <v>798871</v>
      </c>
      <c r="I40" s="160">
        <f>IFERROR(H40/G40-1,"-")</f>
        <v>-3.489788078158107E-2</v>
      </c>
      <c r="J40" s="159">
        <f t="shared" si="10"/>
        <v>-28887</v>
      </c>
      <c r="K40" s="160">
        <f>H40/H$8</f>
        <v>0.27068811287382338</v>
      </c>
      <c r="L40" s="79"/>
    </row>
    <row r="41" spans="1:12" s="56" customFormat="1" x14ac:dyDescent="0.25">
      <c r="A41" s="161"/>
      <c r="B41" s="162" t="s">
        <v>110</v>
      </c>
      <c r="C41" s="163">
        <v>182964</v>
      </c>
      <c r="D41" s="163">
        <v>2747</v>
      </c>
      <c r="E41" s="163">
        <v>322218</v>
      </c>
      <c r="F41" s="163">
        <v>365880</v>
      </c>
      <c r="G41" s="163">
        <v>366554</v>
      </c>
      <c r="H41" s="163">
        <v>362426</v>
      </c>
      <c r="I41" s="164">
        <f t="shared" ref="I41:I48" si="11">IFERROR(H41/G41-1,"-")</f>
        <v>-1.1261642213698408E-2</v>
      </c>
      <c r="J41" s="163">
        <f t="shared" si="10"/>
        <v>-4128</v>
      </c>
      <c r="K41" s="164">
        <f t="shared" ref="K41:K48" si="12">H41/H$8</f>
        <v>0.12280381938561835</v>
      </c>
      <c r="L41" s="165"/>
    </row>
    <row r="42" spans="1:12" s="56" customFormat="1" x14ac:dyDescent="0.25">
      <c r="A42" s="161"/>
      <c r="B42" s="162" t="s">
        <v>113</v>
      </c>
      <c r="C42" s="163">
        <v>17711</v>
      </c>
      <c r="D42" s="163">
        <v>6472</v>
      </c>
      <c r="E42" s="163">
        <v>30216</v>
      </c>
      <c r="F42" s="163">
        <v>34033</v>
      </c>
      <c r="G42" s="163">
        <v>36177</v>
      </c>
      <c r="H42" s="163">
        <v>34895</v>
      </c>
      <c r="I42" s="164">
        <f t="shared" si="11"/>
        <v>-3.5436879785499031E-2</v>
      </c>
      <c r="J42" s="163">
        <f t="shared" si="10"/>
        <v>-1282</v>
      </c>
      <c r="K42" s="164">
        <f t="shared" si="12"/>
        <v>1.1823763409526778E-2</v>
      </c>
      <c r="L42" s="165"/>
    </row>
    <row r="43" spans="1:12" x14ac:dyDescent="0.25">
      <c r="A43" s="161"/>
      <c r="B43" s="162" t="s">
        <v>116</v>
      </c>
      <c r="C43" s="163">
        <v>5819</v>
      </c>
      <c r="D43" s="163">
        <v>7023</v>
      </c>
      <c r="E43" s="163">
        <v>15881</v>
      </c>
      <c r="F43" s="163">
        <v>20521</v>
      </c>
      <c r="G43" s="163">
        <v>19164</v>
      </c>
      <c r="H43" s="163">
        <v>20641</v>
      </c>
      <c r="I43" s="164">
        <f t="shared" si="11"/>
        <v>7.7071592569400993E-2</v>
      </c>
      <c r="J43" s="163">
        <f t="shared" si="10"/>
        <v>1477</v>
      </c>
      <c r="K43" s="164">
        <f t="shared" si="12"/>
        <v>6.9939619010185479E-3</v>
      </c>
      <c r="L43" s="79"/>
    </row>
    <row r="44" spans="1:12" x14ac:dyDescent="0.25">
      <c r="A44" s="161"/>
      <c r="B44" s="162" t="s">
        <v>123</v>
      </c>
      <c r="C44" s="163">
        <v>14903</v>
      </c>
      <c r="D44" s="163">
        <v>704</v>
      </c>
      <c r="E44" s="163">
        <v>37658</v>
      </c>
      <c r="F44" s="163">
        <v>34053</v>
      </c>
      <c r="G44" s="163">
        <v>33027</v>
      </c>
      <c r="H44" s="163">
        <v>35886</v>
      </c>
      <c r="I44" s="164">
        <f t="shared" si="11"/>
        <v>8.6565537287673688E-2</v>
      </c>
      <c r="J44" s="163">
        <f t="shared" si="10"/>
        <v>2859</v>
      </c>
      <c r="K44" s="164">
        <f t="shared" si="12"/>
        <v>1.2159552191267459E-2</v>
      </c>
      <c r="L44" s="79"/>
    </row>
    <row r="45" spans="1:12" x14ac:dyDescent="0.25">
      <c r="A45" s="161"/>
      <c r="B45" s="162" t="s">
        <v>119</v>
      </c>
      <c r="C45" s="163">
        <v>14426</v>
      </c>
      <c r="D45" s="163">
        <v>644</v>
      </c>
      <c r="E45" s="163">
        <v>26029</v>
      </c>
      <c r="F45" s="163">
        <v>24451</v>
      </c>
      <c r="G45" s="163">
        <v>29418</v>
      </c>
      <c r="H45" s="163">
        <v>28764</v>
      </c>
      <c r="I45" s="164">
        <f t="shared" si="11"/>
        <v>-2.2231286967162922E-2</v>
      </c>
      <c r="J45" s="163">
        <f t="shared" si="10"/>
        <v>-654</v>
      </c>
      <c r="K45" s="164">
        <f t="shared" si="12"/>
        <v>9.7463456286467475E-3</v>
      </c>
      <c r="L45" s="79"/>
    </row>
    <row r="46" spans="1:12" x14ac:dyDescent="0.25">
      <c r="A46" s="161"/>
      <c r="B46" s="162" t="s">
        <v>128</v>
      </c>
      <c r="C46" s="163">
        <v>18520</v>
      </c>
      <c r="D46" s="163">
        <v>295</v>
      </c>
      <c r="E46" s="163">
        <v>27402</v>
      </c>
      <c r="F46" s="163">
        <v>32644</v>
      </c>
      <c r="G46" s="163">
        <v>30472</v>
      </c>
      <c r="H46" s="163">
        <v>31474</v>
      </c>
      <c r="I46" s="164">
        <f t="shared" si="11"/>
        <v>3.2882646363874946E-2</v>
      </c>
      <c r="J46" s="163">
        <f t="shared" si="10"/>
        <v>1002</v>
      </c>
      <c r="K46" s="164">
        <f t="shared" si="12"/>
        <v>1.0664597493951735E-2</v>
      </c>
      <c r="L46" s="79"/>
    </row>
    <row r="47" spans="1:12" x14ac:dyDescent="0.25">
      <c r="A47" s="161" t="s">
        <v>144</v>
      </c>
      <c r="B47" s="162" t="s">
        <v>131</v>
      </c>
      <c r="C47" s="163">
        <v>21399</v>
      </c>
      <c r="D47" s="163">
        <v>5401</v>
      </c>
      <c r="E47" s="163">
        <v>28576</v>
      </c>
      <c r="F47" s="163">
        <v>32444</v>
      </c>
      <c r="G47" s="163">
        <v>37795</v>
      </c>
      <c r="H47" s="163">
        <v>28398</v>
      </c>
      <c r="I47" s="164">
        <f t="shared" si="11"/>
        <v>-0.2486307712660405</v>
      </c>
      <c r="J47" s="163">
        <f t="shared" si="10"/>
        <v>-9397</v>
      </c>
      <c r="K47" s="164">
        <f t="shared" si="12"/>
        <v>9.6223308010815727E-3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91998</v>
      </c>
      <c r="D48" s="168">
        <f t="shared" ref="D48:H48" si="14">D40-SUM(D41:D47)</f>
        <v>38266</v>
      </c>
      <c r="E48" s="168">
        <f t="shared" si="14"/>
        <v>233021</v>
      </c>
      <c r="F48" s="168">
        <f t="shared" si="14"/>
        <v>250054</v>
      </c>
      <c r="G48" s="168">
        <f t="shared" si="14"/>
        <v>275151</v>
      </c>
      <c r="H48" s="168">
        <f t="shared" si="14"/>
        <v>256387</v>
      </c>
      <c r="I48" s="169">
        <f t="shared" si="11"/>
        <v>-6.8195281863413171E-2</v>
      </c>
      <c r="J48" s="168">
        <f>H48-G48</f>
        <v>-18764</v>
      </c>
      <c r="K48" s="169">
        <f t="shared" si="12"/>
        <v>8.68737420627122E-2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12337</v>
      </c>
      <c r="D50" s="175">
        <v>3881</v>
      </c>
      <c r="E50" s="175">
        <v>17020</v>
      </c>
      <c r="F50" s="175">
        <v>18269</v>
      </c>
      <c r="G50" s="175">
        <v>20797</v>
      </c>
      <c r="H50" s="175">
        <v>17777</v>
      </c>
      <c r="I50" s="176">
        <f>IFERROR(H50/G50-1,"-")</f>
        <v>-0.14521325191133339</v>
      </c>
      <c r="J50" s="175">
        <f>H50-G50</f>
        <v>-3020</v>
      </c>
      <c r="K50" s="176">
        <f>H50/H$8</f>
        <v>6.0235289334047148E-3</v>
      </c>
      <c r="L50" s="79"/>
    </row>
    <row r="51" spans="1:12" x14ac:dyDescent="0.25">
      <c r="A51" s="161" t="s">
        <v>96</v>
      </c>
      <c r="B51" s="158" t="s">
        <v>97</v>
      </c>
      <c r="C51" s="159">
        <v>787</v>
      </c>
      <c r="D51" s="159">
        <v>731</v>
      </c>
      <c r="E51" s="159">
        <v>1784</v>
      </c>
      <c r="F51" s="159">
        <v>3072</v>
      </c>
      <c r="G51" s="159">
        <v>4827</v>
      </c>
      <c r="H51" s="159">
        <v>1575</v>
      </c>
      <c r="I51" s="160">
        <f>IFERROR(H51/G51-1,"-")</f>
        <v>-0.67371037911746434</v>
      </c>
      <c r="J51" s="159">
        <f t="shared" ref="J51:J61" si="15">H51-G51</f>
        <v>-3252</v>
      </c>
      <c r="K51" s="160">
        <f>H51/H$8</f>
        <v>5.3367036452227183E-4</v>
      </c>
      <c r="L51" s="79"/>
    </row>
    <row r="52" spans="1:12" x14ac:dyDescent="0.25">
      <c r="A52" s="161" t="s">
        <v>103</v>
      </c>
      <c r="B52" s="162" t="s">
        <v>103</v>
      </c>
      <c r="C52" s="163">
        <v>265</v>
      </c>
      <c r="D52" s="163">
        <v>372</v>
      </c>
      <c r="E52" s="163">
        <v>200</v>
      </c>
      <c r="F52" s="163">
        <v>1635</v>
      </c>
      <c r="G52" s="163">
        <v>3047</v>
      </c>
      <c r="H52" s="163">
        <v>774</v>
      </c>
      <c r="I52" s="164">
        <f>IFERROR(H52/G52-1,"-")</f>
        <v>-0.74597965211683626</v>
      </c>
      <c r="J52" s="163">
        <f t="shared" si="15"/>
        <v>-2273</v>
      </c>
      <c r="K52" s="164">
        <f>H52/H$8</f>
        <v>2.6226086485094504E-4</v>
      </c>
      <c r="L52" s="79"/>
    </row>
    <row r="53" spans="1:12" x14ac:dyDescent="0.25">
      <c r="A53" s="161" t="s">
        <v>100</v>
      </c>
      <c r="B53" s="162" t="s">
        <v>100</v>
      </c>
      <c r="C53" s="163">
        <v>522</v>
      </c>
      <c r="D53" s="163">
        <v>359</v>
      </c>
      <c r="E53" s="163">
        <v>1584</v>
      </c>
      <c r="F53" s="163">
        <v>1437</v>
      </c>
      <c r="G53" s="163">
        <v>1780</v>
      </c>
      <c r="H53" s="163">
        <v>801</v>
      </c>
      <c r="I53" s="164">
        <f>IFERROR(H53/G53-1,"-")</f>
        <v>-0.55000000000000004</v>
      </c>
      <c r="J53" s="163">
        <f t="shared" si="15"/>
        <v>-979</v>
      </c>
      <c r="K53" s="164">
        <f>H53/H$8</f>
        <v>2.7140949967132685E-4</v>
      </c>
      <c r="L53" s="79"/>
    </row>
    <row r="54" spans="1:12" x14ac:dyDescent="0.25">
      <c r="A54" s="161"/>
      <c r="B54" s="158" t="s">
        <v>107</v>
      </c>
      <c r="C54" s="159">
        <v>11550</v>
      </c>
      <c r="D54" s="159">
        <v>3150</v>
      </c>
      <c r="E54" s="159">
        <v>15236</v>
      </c>
      <c r="F54" s="159">
        <v>15197</v>
      </c>
      <c r="G54" s="159">
        <v>15970</v>
      </c>
      <c r="H54" s="159">
        <v>16202</v>
      </c>
      <c r="I54" s="160">
        <f>IFERROR(H54/G54-1,"-")</f>
        <v>1.4527238572323187E-2</v>
      </c>
      <c r="J54" s="159">
        <f t="shared" si="15"/>
        <v>232</v>
      </c>
      <c r="K54" s="160">
        <f>H54/H$8</f>
        <v>5.4898585688824431E-3</v>
      </c>
      <c r="L54" s="79"/>
    </row>
    <row r="55" spans="1:12" s="56" customFormat="1" x14ac:dyDescent="0.25">
      <c r="A55" s="161"/>
      <c r="B55" s="162" t="s">
        <v>110</v>
      </c>
      <c r="C55" s="163">
        <v>7338</v>
      </c>
      <c r="D55" s="163">
        <v>88</v>
      </c>
      <c r="E55" s="163">
        <v>6750</v>
      </c>
      <c r="F55" s="163">
        <v>5407</v>
      </c>
      <c r="G55" s="163">
        <v>5789</v>
      </c>
      <c r="H55" s="163">
        <v>6562</v>
      </c>
      <c r="I55" s="164">
        <f t="shared" ref="I55:I62" si="16">IFERROR(H55/G55-1,"-")</f>
        <v>0.13352910692693043</v>
      </c>
      <c r="J55" s="163">
        <f t="shared" si="15"/>
        <v>773</v>
      </c>
      <c r="K55" s="164">
        <f t="shared" ref="K55:K62" si="17">H55/H$8</f>
        <v>2.223457099679459E-3</v>
      </c>
      <c r="L55" s="165"/>
    </row>
    <row r="56" spans="1:12" s="56" customFormat="1" x14ac:dyDescent="0.25">
      <c r="A56" s="161"/>
      <c r="B56" s="162" t="s">
        <v>113</v>
      </c>
      <c r="C56" s="163">
        <v>1807</v>
      </c>
      <c r="D56" s="163">
        <v>1444</v>
      </c>
      <c r="E56" s="163">
        <v>4119</v>
      </c>
      <c r="F56" s="163">
        <v>4413</v>
      </c>
      <c r="G56" s="163">
        <v>4701</v>
      </c>
      <c r="H56" s="163">
        <v>4240</v>
      </c>
      <c r="I56" s="164">
        <f t="shared" si="16"/>
        <v>-9.8064241650712591E-2</v>
      </c>
      <c r="J56" s="163">
        <f t="shared" si="15"/>
        <v>-461</v>
      </c>
      <c r="K56" s="164">
        <f t="shared" si="17"/>
        <v>1.4366745051266239E-3</v>
      </c>
      <c r="L56" s="165"/>
    </row>
    <row r="57" spans="1:12" x14ac:dyDescent="0.25">
      <c r="A57" s="161"/>
      <c r="B57" s="162" t="s">
        <v>116</v>
      </c>
      <c r="C57" s="163">
        <v>63</v>
      </c>
      <c r="D57" s="163">
        <v>463</v>
      </c>
      <c r="E57" s="163">
        <v>624</v>
      </c>
      <c r="F57" s="163">
        <v>785</v>
      </c>
      <c r="G57" s="163">
        <v>707</v>
      </c>
      <c r="H57" s="163">
        <v>451</v>
      </c>
      <c r="I57" s="164">
        <f t="shared" si="16"/>
        <v>-0.36209335219236205</v>
      </c>
      <c r="J57" s="163">
        <f t="shared" si="15"/>
        <v>-256</v>
      </c>
      <c r="K57" s="164">
        <f t="shared" si="17"/>
        <v>1.5281608533304419E-4</v>
      </c>
      <c r="L57" s="79"/>
    </row>
    <row r="58" spans="1:12" x14ac:dyDescent="0.25">
      <c r="A58" s="161"/>
      <c r="B58" s="162" t="s">
        <v>123</v>
      </c>
      <c r="C58" s="163">
        <v>10</v>
      </c>
      <c r="D58" s="163">
        <v>82</v>
      </c>
      <c r="E58" s="163">
        <v>257</v>
      </c>
      <c r="F58" s="163">
        <v>324</v>
      </c>
      <c r="G58" s="163">
        <v>586</v>
      </c>
      <c r="H58" s="163">
        <v>430</v>
      </c>
      <c r="I58" s="164">
        <f t="shared" si="16"/>
        <v>-0.2662116040955631</v>
      </c>
      <c r="J58" s="163">
        <f t="shared" si="15"/>
        <v>-156</v>
      </c>
      <c r="K58" s="164">
        <f t="shared" si="17"/>
        <v>1.4570048047274725E-4</v>
      </c>
      <c r="L58" s="79"/>
    </row>
    <row r="59" spans="1:12" x14ac:dyDescent="0.25">
      <c r="A59" s="161"/>
      <c r="B59" s="162" t="s">
        <v>119</v>
      </c>
      <c r="C59" s="163">
        <v>91</v>
      </c>
      <c r="D59" s="163">
        <v>22</v>
      </c>
      <c r="E59" s="163">
        <v>223</v>
      </c>
      <c r="F59" s="163">
        <v>394</v>
      </c>
      <c r="G59" s="163">
        <v>268</v>
      </c>
      <c r="H59" s="163">
        <v>136</v>
      </c>
      <c r="I59" s="164">
        <f t="shared" si="16"/>
        <v>-0.4925373134328358</v>
      </c>
      <c r="J59" s="163">
        <f t="shared" si="15"/>
        <v>-132</v>
      </c>
      <c r="K59" s="164">
        <f t="shared" si="17"/>
        <v>4.6082012428589825E-5</v>
      </c>
      <c r="L59" s="79"/>
    </row>
    <row r="60" spans="1:12" x14ac:dyDescent="0.25">
      <c r="A60" s="161"/>
      <c r="B60" s="162" t="s">
        <v>128</v>
      </c>
      <c r="C60" s="163">
        <v>223</v>
      </c>
      <c r="D60" s="163">
        <v>15</v>
      </c>
      <c r="E60" s="163">
        <v>56</v>
      </c>
      <c r="F60" s="163">
        <v>126</v>
      </c>
      <c r="G60" s="163">
        <v>82</v>
      </c>
      <c r="H60" s="163">
        <v>227</v>
      </c>
      <c r="I60" s="164">
        <f t="shared" si="16"/>
        <v>1.7682926829268291</v>
      </c>
      <c r="J60" s="163">
        <f t="shared" si="15"/>
        <v>145</v>
      </c>
      <c r="K60" s="164">
        <f t="shared" si="17"/>
        <v>7.6916300156543304E-5</v>
      </c>
      <c r="L60" s="79"/>
    </row>
    <row r="61" spans="1:12" x14ac:dyDescent="0.25">
      <c r="A61" s="161" t="s">
        <v>144</v>
      </c>
      <c r="B61" s="162" t="s">
        <v>131</v>
      </c>
      <c r="C61" s="163">
        <v>159</v>
      </c>
      <c r="D61" s="163">
        <v>26</v>
      </c>
      <c r="E61" s="163">
        <v>41</v>
      </c>
      <c r="F61" s="163">
        <v>100</v>
      </c>
      <c r="G61" s="163">
        <v>40</v>
      </c>
      <c r="H61" s="163">
        <v>152</v>
      </c>
      <c r="I61" s="164">
        <f t="shared" si="16"/>
        <v>2.8</v>
      </c>
      <c r="J61" s="163">
        <f t="shared" si="15"/>
        <v>112</v>
      </c>
      <c r="K61" s="164">
        <f t="shared" si="17"/>
        <v>5.1503425655482742E-5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1859</v>
      </c>
      <c r="D62" s="168">
        <f t="shared" ref="D62:H62" si="19">D54-SUM(D55:D61)</f>
        <v>1010</v>
      </c>
      <c r="E62" s="168">
        <f t="shared" si="19"/>
        <v>3166</v>
      </c>
      <c r="F62" s="168">
        <f t="shared" si="19"/>
        <v>3648</v>
      </c>
      <c r="G62" s="168">
        <f t="shared" si="19"/>
        <v>3797</v>
      </c>
      <c r="H62" s="168">
        <f t="shared" si="19"/>
        <v>4004</v>
      </c>
      <c r="I62" s="169">
        <f t="shared" si="16"/>
        <v>5.4516723729259864E-2</v>
      </c>
      <c r="J62" s="168">
        <f>H62-G62</f>
        <v>207</v>
      </c>
      <c r="K62" s="169">
        <f t="shared" si="17"/>
        <v>1.3567086600299533E-3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20160</v>
      </c>
      <c r="D64" s="175">
        <v>19186</v>
      </c>
      <c r="E64" s="175">
        <v>68397</v>
      </c>
      <c r="F64" s="175">
        <v>107722</v>
      </c>
      <c r="G64" s="175">
        <v>129096</v>
      </c>
      <c r="H64" s="175">
        <v>94245</v>
      </c>
      <c r="I64" s="176">
        <f>IFERROR(H64/G64-1,"-")</f>
        <v>-0.26996188882691952</v>
      </c>
      <c r="J64" s="175">
        <f>H64-G64</f>
        <v>-34851</v>
      </c>
      <c r="K64" s="176">
        <f>H64/H$8</f>
        <v>3.1933818098032703E-2</v>
      </c>
      <c r="L64" s="79"/>
    </row>
    <row r="65" spans="1:12" x14ac:dyDescent="0.25">
      <c r="A65" s="161" t="s">
        <v>96</v>
      </c>
      <c r="B65" s="158" t="s">
        <v>97</v>
      </c>
      <c r="C65" s="159">
        <v>924</v>
      </c>
      <c r="D65" s="159">
        <v>4607</v>
      </c>
      <c r="E65" s="159">
        <v>6623</v>
      </c>
      <c r="F65" s="159">
        <v>3120</v>
      </c>
      <c r="G65" s="159">
        <v>8452</v>
      </c>
      <c r="H65" s="159">
        <v>8898</v>
      </c>
      <c r="I65" s="160">
        <f>IFERROR(H65/G65-1,"-")</f>
        <v>5.2768575485092395E-2</v>
      </c>
      <c r="J65" s="159">
        <f t="shared" ref="J65:J75" si="20">H65-G65</f>
        <v>446</v>
      </c>
      <c r="K65" s="160">
        <f>H65/H$8</f>
        <v>3.0149834308058252E-3</v>
      </c>
      <c r="L65" s="79"/>
    </row>
    <row r="66" spans="1:12" x14ac:dyDescent="0.25">
      <c r="A66" s="161" t="s">
        <v>103</v>
      </c>
      <c r="B66" s="162" t="s">
        <v>103</v>
      </c>
      <c r="C66" s="163">
        <v>163</v>
      </c>
      <c r="D66" s="163">
        <v>4426</v>
      </c>
      <c r="E66" s="163">
        <v>3622</v>
      </c>
      <c r="F66" s="163">
        <v>535</v>
      </c>
      <c r="G66" s="163">
        <v>741</v>
      </c>
      <c r="H66" s="163">
        <v>3124</v>
      </c>
      <c r="I66" s="164">
        <f>IFERROR(H66/G66-1,"-")</f>
        <v>3.2159244264507425</v>
      </c>
      <c r="J66" s="163">
        <f t="shared" si="20"/>
        <v>2383</v>
      </c>
      <c r="K66" s="164">
        <f>H66/H$8</f>
        <v>1.0585309325508428E-3</v>
      </c>
      <c r="L66" s="79"/>
    </row>
    <row r="67" spans="1:12" x14ac:dyDescent="0.25">
      <c r="A67" s="161" t="s">
        <v>100</v>
      </c>
      <c r="B67" s="162" t="s">
        <v>100</v>
      </c>
      <c r="C67" s="163">
        <v>761</v>
      </c>
      <c r="D67" s="163">
        <v>181</v>
      </c>
      <c r="E67" s="163">
        <v>3001</v>
      </c>
      <c r="F67" s="163">
        <v>2585</v>
      </c>
      <c r="G67" s="163">
        <v>7711</v>
      </c>
      <c r="H67" s="163">
        <v>5774</v>
      </c>
      <c r="I67" s="164">
        <f>IFERROR(H67/G67-1,"-")</f>
        <v>-0.25119958500842954</v>
      </c>
      <c r="J67" s="163">
        <f t="shared" si="20"/>
        <v>-1937</v>
      </c>
      <c r="K67" s="164">
        <f>H67/H$8</f>
        <v>1.9564524982549824E-3</v>
      </c>
      <c r="L67" s="79"/>
    </row>
    <row r="68" spans="1:12" x14ac:dyDescent="0.25">
      <c r="A68" s="161"/>
      <c r="B68" s="158" t="s">
        <v>107</v>
      </c>
      <c r="C68" s="159">
        <v>19236</v>
      </c>
      <c r="D68" s="159">
        <v>14579</v>
      </c>
      <c r="E68" s="159">
        <v>61774</v>
      </c>
      <c r="F68" s="159">
        <v>104602</v>
      </c>
      <c r="G68" s="159">
        <v>120644</v>
      </c>
      <c r="H68" s="159">
        <v>85347</v>
      </c>
      <c r="I68" s="160">
        <f>IFERROR(H68/G68-1,"-")</f>
        <v>-0.2925715327741123</v>
      </c>
      <c r="J68" s="159">
        <f t="shared" si="20"/>
        <v>-35297</v>
      </c>
      <c r="K68" s="160">
        <f>H68/H$8</f>
        <v>2.8918834667226879E-2</v>
      </c>
      <c r="L68" s="79"/>
    </row>
    <row r="69" spans="1:12" s="56" customFormat="1" x14ac:dyDescent="0.25">
      <c r="A69" s="161"/>
      <c r="B69" s="162" t="s">
        <v>110</v>
      </c>
      <c r="C69" s="163">
        <v>8682</v>
      </c>
      <c r="D69" s="163">
        <v>93</v>
      </c>
      <c r="E69" s="163">
        <v>27034</v>
      </c>
      <c r="F69" s="163">
        <v>37980</v>
      </c>
      <c r="G69" s="163">
        <v>34272</v>
      </c>
      <c r="H69" s="163">
        <v>36725</v>
      </c>
      <c r="I69" s="164">
        <f t="shared" ref="I69:I76" si="21">IFERROR(H69/G69-1,"-")</f>
        <v>7.1574463118580844E-2</v>
      </c>
      <c r="J69" s="163">
        <f t="shared" si="20"/>
        <v>2453</v>
      </c>
      <c r="K69" s="164">
        <f t="shared" ref="K69:K76" si="22">H69/H$8</f>
        <v>1.2443837547352656E-2</v>
      </c>
      <c r="L69" s="165"/>
    </row>
    <row r="70" spans="1:12" s="56" customFormat="1" x14ac:dyDescent="0.25">
      <c r="A70" s="161"/>
      <c r="B70" s="162" t="s">
        <v>113</v>
      </c>
      <c r="C70" s="163">
        <v>3878</v>
      </c>
      <c r="D70" s="163">
        <v>4489</v>
      </c>
      <c r="E70" s="163">
        <v>12172</v>
      </c>
      <c r="F70" s="163">
        <v>6069</v>
      </c>
      <c r="G70" s="163">
        <v>10656</v>
      </c>
      <c r="H70" s="163">
        <v>9290</v>
      </c>
      <c r="I70" s="164">
        <f t="shared" si="21"/>
        <v>-0.12819069069069067</v>
      </c>
      <c r="J70" s="163">
        <f t="shared" si="20"/>
        <v>-1366</v>
      </c>
      <c r="K70" s="164">
        <f t="shared" si="22"/>
        <v>3.147808054864702E-3</v>
      </c>
      <c r="L70" s="165"/>
    </row>
    <row r="71" spans="1:12" x14ac:dyDescent="0.25">
      <c r="A71" s="161"/>
      <c r="B71" s="162" t="s">
        <v>116</v>
      </c>
      <c r="C71" s="163">
        <v>1329</v>
      </c>
      <c r="D71" s="163">
        <v>1546</v>
      </c>
      <c r="E71" s="163">
        <v>5526</v>
      </c>
      <c r="F71" s="163">
        <v>14306</v>
      </c>
      <c r="G71" s="163">
        <v>15794</v>
      </c>
      <c r="H71" s="163">
        <v>4769</v>
      </c>
      <c r="I71" s="164">
        <f t="shared" si="21"/>
        <v>-0.69804989236418891</v>
      </c>
      <c r="J71" s="163">
        <f t="shared" si="20"/>
        <v>-11025</v>
      </c>
      <c r="K71" s="164">
        <f t="shared" si="22"/>
        <v>1.6159199799407711E-3</v>
      </c>
      <c r="L71" s="79"/>
    </row>
    <row r="72" spans="1:12" x14ac:dyDescent="0.25">
      <c r="A72" s="161"/>
      <c r="B72" s="162" t="s">
        <v>123</v>
      </c>
      <c r="C72" s="163">
        <v>168</v>
      </c>
      <c r="D72" s="163">
        <v>534</v>
      </c>
      <c r="E72" s="163">
        <v>585</v>
      </c>
      <c r="F72" s="163">
        <v>2136</v>
      </c>
      <c r="G72" s="163">
        <v>4490</v>
      </c>
      <c r="H72" s="163">
        <v>3471</v>
      </c>
      <c r="I72" s="164">
        <f t="shared" si="21"/>
        <v>-0.22694877505567934</v>
      </c>
      <c r="J72" s="163">
        <f t="shared" si="20"/>
        <v>-1019</v>
      </c>
      <c r="K72" s="164">
        <f t="shared" si="22"/>
        <v>1.1761078319090829E-3</v>
      </c>
      <c r="L72" s="79"/>
    </row>
    <row r="73" spans="1:12" x14ac:dyDescent="0.25">
      <c r="A73" s="161"/>
      <c r="B73" s="162" t="s">
        <v>119</v>
      </c>
      <c r="C73" s="163">
        <v>527</v>
      </c>
      <c r="D73" s="163">
        <v>1</v>
      </c>
      <c r="E73" s="163">
        <v>3467</v>
      </c>
      <c r="F73" s="163">
        <v>1158</v>
      </c>
      <c r="G73" s="163">
        <v>2610</v>
      </c>
      <c r="H73" s="163">
        <v>2151</v>
      </c>
      <c r="I73" s="164">
        <f t="shared" si="21"/>
        <v>-0.17586206896551726</v>
      </c>
      <c r="J73" s="163">
        <f t="shared" si="20"/>
        <v>-459</v>
      </c>
      <c r="K73" s="164">
        <f t="shared" si="22"/>
        <v>7.2884124069041696E-4</v>
      </c>
      <c r="L73" s="79"/>
    </row>
    <row r="74" spans="1:12" x14ac:dyDescent="0.25">
      <c r="A74" s="161"/>
      <c r="B74" s="162" t="s">
        <v>128</v>
      </c>
      <c r="C74" s="163">
        <v>569</v>
      </c>
      <c r="D74" s="163">
        <v>0</v>
      </c>
      <c r="E74" s="163">
        <v>1554</v>
      </c>
      <c r="F74" s="163">
        <v>6912</v>
      </c>
      <c r="G74" s="163">
        <v>8571</v>
      </c>
      <c r="H74" s="163">
        <v>3058</v>
      </c>
      <c r="I74" s="164">
        <f t="shared" si="21"/>
        <v>-0.6432154941080388</v>
      </c>
      <c r="J74" s="163">
        <f t="shared" si="20"/>
        <v>-5513</v>
      </c>
      <c r="K74" s="164">
        <f t="shared" si="22"/>
        <v>1.0361676029899095E-3</v>
      </c>
      <c r="L74" s="79"/>
    </row>
    <row r="75" spans="1:12" x14ac:dyDescent="0.25">
      <c r="A75" s="161" t="s">
        <v>144</v>
      </c>
      <c r="B75" s="162" t="s">
        <v>131</v>
      </c>
      <c r="C75" s="163">
        <v>677</v>
      </c>
      <c r="D75" s="163">
        <v>0</v>
      </c>
      <c r="E75" s="163">
        <v>28</v>
      </c>
      <c r="F75" s="163">
        <v>1461</v>
      </c>
      <c r="G75" s="163">
        <v>2829</v>
      </c>
      <c r="H75" s="163">
        <v>3621</v>
      </c>
      <c r="I75" s="164">
        <f t="shared" si="21"/>
        <v>0.27995758218451749</v>
      </c>
      <c r="J75" s="163">
        <f t="shared" si="20"/>
        <v>792</v>
      </c>
      <c r="K75" s="164">
        <f t="shared" si="22"/>
        <v>1.2269335809112041E-3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3406</v>
      </c>
      <c r="D76" s="168">
        <f t="shared" ref="D76:H76" si="24">D68-SUM(D69:D75)</f>
        <v>7916</v>
      </c>
      <c r="E76" s="168">
        <f t="shared" si="24"/>
        <v>11408</v>
      </c>
      <c r="F76" s="168">
        <f t="shared" si="24"/>
        <v>34580</v>
      </c>
      <c r="G76" s="168">
        <f t="shared" si="24"/>
        <v>41422</v>
      </c>
      <c r="H76" s="168">
        <f t="shared" si="24"/>
        <v>22262</v>
      </c>
      <c r="I76" s="169">
        <f t="shared" si="21"/>
        <v>-0.46255612959296988</v>
      </c>
      <c r="J76" s="168">
        <f>H76-G76</f>
        <v>-19160</v>
      </c>
      <c r="K76" s="169">
        <f t="shared" si="22"/>
        <v>7.5432188285681368E-3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217806</v>
      </c>
      <c r="D78" s="175">
        <v>35797</v>
      </c>
      <c r="E78" s="175">
        <v>366039</v>
      </c>
      <c r="F78" s="175">
        <v>435839</v>
      </c>
      <c r="G78" s="175">
        <v>499150</v>
      </c>
      <c r="H78" s="175">
        <v>499373</v>
      </c>
      <c r="I78" s="176">
        <f>IFERROR(H78/G78-1,"-")</f>
        <v>4.4675949113504032E-4</v>
      </c>
      <c r="J78" s="175">
        <f>H78-G78</f>
        <v>223</v>
      </c>
      <c r="K78" s="176">
        <f>H78/H$8</f>
        <v>0.16920671170957488</v>
      </c>
      <c r="L78" s="79"/>
    </row>
    <row r="79" spans="1:12" x14ac:dyDescent="0.25">
      <c r="A79" s="161" t="s">
        <v>96</v>
      </c>
      <c r="B79" s="158" t="s">
        <v>97</v>
      </c>
      <c r="C79" s="159">
        <v>45193</v>
      </c>
      <c r="D79" s="159">
        <v>10153</v>
      </c>
      <c r="E79" s="159">
        <v>114307</v>
      </c>
      <c r="F79" s="159">
        <v>120720</v>
      </c>
      <c r="G79" s="159">
        <v>112876</v>
      </c>
      <c r="H79" s="159">
        <v>105271</v>
      </c>
      <c r="I79" s="160">
        <f>IFERROR(H79/G79-1,"-")</f>
        <v>-6.7374818384776214E-2</v>
      </c>
      <c r="J79" s="159">
        <f t="shared" ref="J79:J89" si="25">H79-G79</f>
        <v>-7605</v>
      </c>
      <c r="K79" s="160">
        <f>H79/H$8</f>
        <v>3.5669849488015291E-2</v>
      </c>
      <c r="L79" s="79"/>
    </row>
    <row r="80" spans="1:12" x14ac:dyDescent="0.25">
      <c r="A80" s="161" t="s">
        <v>103</v>
      </c>
      <c r="B80" s="162" t="s">
        <v>103</v>
      </c>
      <c r="C80" s="163">
        <v>5143</v>
      </c>
      <c r="D80" s="163">
        <v>4251</v>
      </c>
      <c r="E80" s="163">
        <v>12447</v>
      </c>
      <c r="F80" s="163">
        <v>13370</v>
      </c>
      <c r="G80" s="163">
        <v>14511</v>
      </c>
      <c r="H80" s="163">
        <v>11732</v>
      </c>
      <c r="I80" s="164">
        <f>IFERROR(H80/G80-1,"-")</f>
        <v>-0.19150988904968647</v>
      </c>
      <c r="J80" s="163">
        <f t="shared" si="25"/>
        <v>-2779</v>
      </c>
      <c r="K80" s="164">
        <f>H80/H$8</f>
        <v>3.9752512486192337E-3</v>
      </c>
      <c r="L80" s="79"/>
    </row>
    <row r="81" spans="1:12" x14ac:dyDescent="0.25">
      <c r="A81" s="161" t="s">
        <v>100</v>
      </c>
      <c r="B81" s="162" t="s">
        <v>100</v>
      </c>
      <c r="C81" s="163">
        <v>40050</v>
      </c>
      <c r="D81" s="163">
        <v>5902</v>
      </c>
      <c r="E81" s="163">
        <v>101860</v>
      </c>
      <c r="F81" s="163">
        <v>107350</v>
      </c>
      <c r="G81" s="163">
        <v>98365</v>
      </c>
      <c r="H81" s="163">
        <v>93539</v>
      </c>
      <c r="I81" s="164">
        <f>IFERROR(H81/G81-1,"-")</f>
        <v>-4.9062166420983044E-2</v>
      </c>
      <c r="J81" s="163">
        <f t="shared" si="25"/>
        <v>-4826</v>
      </c>
      <c r="K81" s="164">
        <f>H81/H$8</f>
        <v>3.1694598239396056E-2</v>
      </c>
      <c r="L81" s="79"/>
    </row>
    <row r="82" spans="1:12" x14ac:dyDescent="0.25">
      <c r="A82" s="161"/>
      <c r="B82" s="158" t="s">
        <v>107</v>
      </c>
      <c r="C82" s="159">
        <v>172613</v>
      </c>
      <c r="D82" s="159">
        <v>25644</v>
      </c>
      <c r="E82" s="159">
        <v>251732</v>
      </c>
      <c r="F82" s="159">
        <v>315119</v>
      </c>
      <c r="G82" s="159">
        <v>386274</v>
      </c>
      <c r="H82" s="159">
        <v>394102</v>
      </c>
      <c r="I82" s="160">
        <f>IFERROR(H82/G82-1,"-")</f>
        <v>2.0265407456882878E-2</v>
      </c>
      <c r="J82" s="159">
        <f t="shared" si="25"/>
        <v>7828</v>
      </c>
      <c r="K82" s="160">
        <f>H82/H$8</f>
        <v>0.13353686222155961</v>
      </c>
      <c r="L82" s="79"/>
    </row>
    <row r="83" spans="1:12" s="56" customFormat="1" x14ac:dyDescent="0.25">
      <c r="A83" s="161"/>
      <c r="B83" s="162" t="s">
        <v>110</v>
      </c>
      <c r="C83" s="163">
        <v>27667</v>
      </c>
      <c r="D83" s="163">
        <v>2369</v>
      </c>
      <c r="E83" s="163">
        <v>42079</v>
      </c>
      <c r="F83" s="163">
        <v>51458</v>
      </c>
      <c r="G83" s="163">
        <v>67607</v>
      </c>
      <c r="H83" s="163">
        <v>59377</v>
      </c>
      <c r="I83" s="164">
        <f t="shared" ref="I83:I90" si="26">IFERROR(H83/G83-1,"-")</f>
        <v>-0.12173295664650108</v>
      </c>
      <c r="J83" s="163">
        <f t="shared" si="25"/>
        <v>-8230</v>
      </c>
      <c r="K83" s="164">
        <f t="shared" ref="K83:K90" si="27">H83/H$8</f>
        <v>2.0119203323326309E-2</v>
      </c>
      <c r="L83" s="165"/>
    </row>
    <row r="84" spans="1:12" s="56" customFormat="1" x14ac:dyDescent="0.25">
      <c r="A84" s="161"/>
      <c r="B84" s="162" t="s">
        <v>113</v>
      </c>
      <c r="C84" s="163">
        <v>74925</v>
      </c>
      <c r="D84" s="163">
        <v>7174</v>
      </c>
      <c r="E84" s="163">
        <v>98445</v>
      </c>
      <c r="F84" s="163">
        <v>121326</v>
      </c>
      <c r="G84" s="163">
        <v>150045</v>
      </c>
      <c r="H84" s="163">
        <v>148722</v>
      </c>
      <c r="I84" s="164">
        <f t="shared" si="26"/>
        <v>-8.8173547935619379E-3</v>
      </c>
      <c r="J84" s="163">
        <f t="shared" si="25"/>
        <v>-1323</v>
      </c>
      <c r="K84" s="164">
        <f t="shared" si="27"/>
        <v>5.0392713620623059E-2</v>
      </c>
      <c r="L84" s="165"/>
    </row>
    <row r="85" spans="1:12" x14ac:dyDescent="0.25">
      <c r="A85" s="161"/>
      <c r="B85" s="162" t="s">
        <v>116</v>
      </c>
      <c r="C85" s="163">
        <v>6098</v>
      </c>
      <c r="D85" s="163">
        <v>5410</v>
      </c>
      <c r="E85" s="163">
        <v>18097</v>
      </c>
      <c r="F85" s="163">
        <v>23354</v>
      </c>
      <c r="G85" s="163">
        <v>33158</v>
      </c>
      <c r="H85" s="163">
        <v>32455</v>
      </c>
      <c r="I85" s="164">
        <f t="shared" si="26"/>
        <v>-2.1201519995174611E-2</v>
      </c>
      <c r="J85" s="163">
        <f t="shared" si="25"/>
        <v>-703</v>
      </c>
      <c r="K85" s="164">
        <f t="shared" si="27"/>
        <v>1.0996997892425609E-2</v>
      </c>
      <c r="L85" s="79"/>
    </row>
    <row r="86" spans="1:12" x14ac:dyDescent="0.25">
      <c r="A86" s="161"/>
      <c r="B86" s="162" t="s">
        <v>123</v>
      </c>
      <c r="C86" s="163">
        <v>2527</v>
      </c>
      <c r="D86" s="163">
        <v>324</v>
      </c>
      <c r="E86" s="163">
        <v>5060</v>
      </c>
      <c r="F86" s="163">
        <v>5191</v>
      </c>
      <c r="G86" s="163">
        <v>7389</v>
      </c>
      <c r="H86" s="163">
        <v>9318</v>
      </c>
      <c r="I86" s="164">
        <f t="shared" si="26"/>
        <v>0.26106374340235483</v>
      </c>
      <c r="J86" s="163">
        <f t="shared" si="25"/>
        <v>1929</v>
      </c>
      <c r="K86" s="164">
        <f t="shared" si="27"/>
        <v>3.1572955280117646E-3</v>
      </c>
      <c r="L86" s="79"/>
    </row>
    <row r="87" spans="1:12" x14ac:dyDescent="0.25">
      <c r="A87" s="161"/>
      <c r="B87" s="162" t="s">
        <v>119</v>
      </c>
      <c r="C87" s="163">
        <v>2054</v>
      </c>
      <c r="D87" s="163">
        <v>121</v>
      </c>
      <c r="E87" s="163">
        <v>2637</v>
      </c>
      <c r="F87" s="163">
        <v>4070</v>
      </c>
      <c r="G87" s="163">
        <v>3780</v>
      </c>
      <c r="H87" s="163">
        <v>5059</v>
      </c>
      <c r="I87" s="164">
        <f t="shared" si="26"/>
        <v>0.33835978835978842</v>
      </c>
      <c r="J87" s="163">
        <f t="shared" si="25"/>
        <v>1279</v>
      </c>
      <c r="K87" s="164">
        <f t="shared" si="27"/>
        <v>1.7141830946782051E-3</v>
      </c>
      <c r="L87" s="79"/>
    </row>
    <row r="88" spans="1:12" x14ac:dyDescent="0.25">
      <c r="A88" s="161"/>
      <c r="B88" s="162" t="s">
        <v>128</v>
      </c>
      <c r="C88" s="163">
        <v>6958</v>
      </c>
      <c r="D88" s="163">
        <v>117</v>
      </c>
      <c r="E88" s="163">
        <v>7119</v>
      </c>
      <c r="F88" s="163">
        <v>12035</v>
      </c>
      <c r="G88" s="163">
        <v>11980</v>
      </c>
      <c r="H88" s="163">
        <v>13328</v>
      </c>
      <c r="I88" s="164">
        <f t="shared" si="26"/>
        <v>0.11252086811352258</v>
      </c>
      <c r="J88" s="163">
        <f t="shared" si="25"/>
        <v>1348</v>
      </c>
      <c r="K88" s="164">
        <f t="shared" si="27"/>
        <v>4.5160372180018029E-3</v>
      </c>
      <c r="L88" s="79"/>
    </row>
    <row r="89" spans="1:12" x14ac:dyDescent="0.25">
      <c r="A89" s="161" t="s">
        <v>144</v>
      </c>
      <c r="B89" s="162" t="s">
        <v>131</v>
      </c>
      <c r="C89" s="163">
        <v>8864</v>
      </c>
      <c r="D89" s="163">
        <v>470</v>
      </c>
      <c r="E89" s="163">
        <v>6887</v>
      </c>
      <c r="F89" s="163">
        <v>13448</v>
      </c>
      <c r="G89" s="163">
        <v>13372</v>
      </c>
      <c r="H89" s="163">
        <v>11605</v>
      </c>
      <c r="I89" s="164">
        <f t="shared" si="26"/>
        <v>-0.13214178881244387</v>
      </c>
      <c r="J89" s="163">
        <f t="shared" si="25"/>
        <v>-1767</v>
      </c>
      <c r="K89" s="164">
        <f t="shared" si="27"/>
        <v>3.9322187811307715E-3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43520</v>
      </c>
      <c r="D90" s="168">
        <f t="shared" ref="D90:H90" si="29">D82-SUM(D83:D89)</f>
        <v>9659</v>
      </c>
      <c r="E90" s="168">
        <f t="shared" si="29"/>
        <v>71408</v>
      </c>
      <c r="F90" s="168">
        <f t="shared" si="29"/>
        <v>84237</v>
      </c>
      <c r="G90" s="168">
        <f t="shared" si="29"/>
        <v>98943</v>
      </c>
      <c r="H90" s="168">
        <f t="shared" si="29"/>
        <v>114238</v>
      </c>
      <c r="I90" s="169">
        <f t="shared" si="26"/>
        <v>0.15458395237662081</v>
      </c>
      <c r="J90" s="168">
        <f>H90-G90</f>
        <v>15295</v>
      </c>
      <c r="K90" s="169">
        <f t="shared" si="27"/>
        <v>3.8708212763362088E-2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5714</v>
      </c>
      <c r="D92" s="175">
        <v>4959</v>
      </c>
      <c r="E92" s="175">
        <v>12710</v>
      </c>
      <c r="F92" s="175">
        <v>15603</v>
      </c>
      <c r="G92" s="175">
        <v>15292</v>
      </c>
      <c r="H92" s="175">
        <v>14094</v>
      </c>
      <c r="I92" s="176">
        <f>IFERROR(H92/G92-1,"-")</f>
        <v>-7.834161653151972E-2</v>
      </c>
      <c r="J92" s="175">
        <f>H92-G92</f>
        <v>-1198</v>
      </c>
      <c r="K92" s="176">
        <f>H92/H$8</f>
        <v>4.7755873762393014E-3</v>
      </c>
      <c r="L92" s="79"/>
    </row>
    <row r="93" spans="1:12" x14ac:dyDescent="0.25">
      <c r="A93" s="161" t="s">
        <v>96</v>
      </c>
      <c r="B93" s="158" t="s">
        <v>97</v>
      </c>
      <c r="C93" s="159">
        <v>2182</v>
      </c>
      <c r="D93" s="159">
        <v>2482</v>
      </c>
      <c r="E93" s="159">
        <v>5439</v>
      </c>
      <c r="F93" s="159">
        <v>6448</v>
      </c>
      <c r="G93" s="159">
        <v>5213</v>
      </c>
      <c r="H93" s="159">
        <v>4829</v>
      </c>
      <c r="I93" s="160">
        <f>IFERROR(H93/G93-1,"-")</f>
        <v>-7.3661998849031241E-2</v>
      </c>
      <c r="J93" s="159">
        <f t="shared" ref="J93:J103" si="30">H93-G93</f>
        <v>-384</v>
      </c>
      <c r="K93" s="160">
        <f>H93/H$8</f>
        <v>1.6362502795416196E-3</v>
      </c>
      <c r="L93" s="79"/>
    </row>
    <row r="94" spans="1:12" x14ac:dyDescent="0.25">
      <c r="A94" s="161" t="s">
        <v>103</v>
      </c>
      <c r="B94" s="162" t="s">
        <v>103</v>
      </c>
      <c r="C94" s="163">
        <v>1038</v>
      </c>
      <c r="D94" s="163">
        <v>1575</v>
      </c>
      <c r="E94" s="163">
        <v>2794</v>
      </c>
      <c r="F94" s="163">
        <v>1106</v>
      </c>
      <c r="G94" s="163">
        <v>1224</v>
      </c>
      <c r="H94" s="163">
        <v>1260</v>
      </c>
      <c r="I94" s="164">
        <f>IFERROR(H94/G94-1,"-")</f>
        <v>2.9411764705882248E-2</v>
      </c>
      <c r="J94" s="163">
        <f t="shared" si="30"/>
        <v>36</v>
      </c>
      <c r="K94" s="164">
        <f>H94/H$8</f>
        <v>4.2693629161781745E-4</v>
      </c>
      <c r="L94" s="79"/>
    </row>
    <row r="95" spans="1:12" x14ac:dyDescent="0.25">
      <c r="A95" s="161" t="s">
        <v>100</v>
      </c>
      <c r="B95" s="162" t="s">
        <v>100</v>
      </c>
      <c r="C95" s="163">
        <v>1144</v>
      </c>
      <c r="D95" s="163">
        <v>907</v>
      </c>
      <c r="E95" s="163">
        <v>2645</v>
      </c>
      <c r="F95" s="163">
        <v>5342</v>
      </c>
      <c r="G95" s="163">
        <v>3989</v>
      </c>
      <c r="H95" s="163">
        <v>3569</v>
      </c>
      <c r="I95" s="164">
        <f>IFERROR(H95/G95-1,"-")</f>
        <v>-0.10528954625219356</v>
      </c>
      <c r="J95" s="163">
        <f t="shared" si="30"/>
        <v>-420</v>
      </c>
      <c r="K95" s="164">
        <f>H95/H$8</f>
        <v>1.2093139879238021E-3</v>
      </c>
      <c r="L95" s="79"/>
    </row>
    <row r="96" spans="1:12" x14ac:dyDescent="0.25">
      <c r="A96" s="161"/>
      <c r="B96" s="158" t="s">
        <v>107</v>
      </c>
      <c r="C96" s="159">
        <v>3532</v>
      </c>
      <c r="D96" s="159">
        <v>2477</v>
      </c>
      <c r="E96" s="159">
        <v>7271</v>
      </c>
      <c r="F96" s="159">
        <v>9155</v>
      </c>
      <c r="G96" s="159">
        <v>10079</v>
      </c>
      <c r="H96" s="159">
        <v>9265</v>
      </c>
      <c r="I96" s="160">
        <f>IFERROR(H96/G96-1,"-")</f>
        <v>-8.0761980355193996E-2</v>
      </c>
      <c r="J96" s="159">
        <f t="shared" si="30"/>
        <v>-814</v>
      </c>
      <c r="K96" s="160">
        <f>H96/H$8</f>
        <v>3.1393370966976818E-3</v>
      </c>
      <c r="L96" s="79"/>
    </row>
    <row r="97" spans="1:12" s="56" customFormat="1" x14ac:dyDescent="0.25">
      <c r="A97" s="161"/>
      <c r="B97" s="162" t="s">
        <v>110</v>
      </c>
      <c r="C97" s="163">
        <v>615</v>
      </c>
      <c r="D97" s="163">
        <v>44</v>
      </c>
      <c r="E97" s="163">
        <v>1088</v>
      </c>
      <c r="F97" s="163">
        <v>1558</v>
      </c>
      <c r="G97" s="163">
        <v>1890</v>
      </c>
      <c r="H97" s="163">
        <v>1246</v>
      </c>
      <c r="I97" s="164">
        <f t="shared" ref="I97:I104" si="31">IFERROR(H97/G97-1,"-")</f>
        <v>-0.34074074074074079</v>
      </c>
      <c r="J97" s="163">
        <f t="shared" si="30"/>
        <v>-644</v>
      </c>
      <c r="K97" s="164">
        <f t="shared" ref="K97:K104" si="32">H97/H$8</f>
        <v>4.2219255504428619E-4</v>
      </c>
      <c r="L97" s="165"/>
    </row>
    <row r="98" spans="1:12" s="56" customFormat="1" x14ac:dyDescent="0.25">
      <c r="A98" s="161"/>
      <c r="B98" s="162" t="s">
        <v>113</v>
      </c>
      <c r="C98" s="163">
        <v>1376</v>
      </c>
      <c r="D98" s="163">
        <v>832</v>
      </c>
      <c r="E98" s="163">
        <v>2524</v>
      </c>
      <c r="F98" s="163">
        <v>2988</v>
      </c>
      <c r="G98" s="163">
        <v>3366</v>
      </c>
      <c r="H98" s="163">
        <v>3312</v>
      </c>
      <c r="I98" s="164">
        <f t="shared" si="31"/>
        <v>-1.6042780748663055E-2</v>
      </c>
      <c r="J98" s="163">
        <f t="shared" si="30"/>
        <v>-54</v>
      </c>
      <c r="K98" s="164">
        <f t="shared" si="32"/>
        <v>1.1222325379668344E-3</v>
      </c>
      <c r="L98" s="165"/>
    </row>
    <row r="99" spans="1:12" x14ac:dyDescent="0.25">
      <c r="A99" s="161"/>
      <c r="B99" s="162" t="s">
        <v>116</v>
      </c>
      <c r="C99" s="163">
        <v>505</v>
      </c>
      <c r="D99" s="163">
        <v>843</v>
      </c>
      <c r="E99" s="163">
        <v>945</v>
      </c>
      <c r="F99" s="163">
        <v>1138</v>
      </c>
      <c r="G99" s="163">
        <v>1305</v>
      </c>
      <c r="H99" s="163">
        <v>1267</v>
      </c>
      <c r="I99" s="164">
        <f t="shared" si="31"/>
        <v>-2.9118773946360199E-2</v>
      </c>
      <c r="J99" s="163">
        <f t="shared" si="30"/>
        <v>-38</v>
      </c>
      <c r="K99" s="164">
        <f t="shared" si="32"/>
        <v>4.2930815990458311E-4</v>
      </c>
      <c r="L99" s="79"/>
    </row>
    <row r="100" spans="1:12" x14ac:dyDescent="0.25">
      <c r="A100" s="161"/>
      <c r="B100" s="162" t="s">
        <v>123</v>
      </c>
      <c r="C100" s="163">
        <v>95</v>
      </c>
      <c r="D100" s="163">
        <v>49</v>
      </c>
      <c r="E100" s="163">
        <v>467</v>
      </c>
      <c r="F100" s="163">
        <v>596</v>
      </c>
      <c r="G100" s="163">
        <v>525</v>
      </c>
      <c r="H100" s="163">
        <v>329</v>
      </c>
      <c r="I100" s="164">
        <f t="shared" si="31"/>
        <v>-0.37333333333333329</v>
      </c>
      <c r="J100" s="163">
        <f t="shared" si="30"/>
        <v>-196</v>
      </c>
      <c r="K100" s="164">
        <f t="shared" si="32"/>
        <v>1.1147780947798568E-4</v>
      </c>
      <c r="L100" s="79"/>
    </row>
    <row r="101" spans="1:12" x14ac:dyDescent="0.25">
      <c r="A101" s="161"/>
      <c r="B101" s="162" t="s">
        <v>119</v>
      </c>
      <c r="C101" s="163">
        <v>43</v>
      </c>
      <c r="D101" s="163">
        <v>49</v>
      </c>
      <c r="E101" s="163">
        <v>269</v>
      </c>
      <c r="F101" s="163">
        <v>302</v>
      </c>
      <c r="G101" s="163">
        <v>283</v>
      </c>
      <c r="H101" s="163">
        <v>336</v>
      </c>
      <c r="I101" s="164">
        <f t="shared" si="31"/>
        <v>0.1872791519434629</v>
      </c>
      <c r="J101" s="163">
        <f t="shared" si="30"/>
        <v>53</v>
      </c>
      <c r="K101" s="164">
        <f t="shared" si="32"/>
        <v>1.1384967776475133E-4</v>
      </c>
      <c r="L101" s="79"/>
    </row>
    <row r="102" spans="1:12" x14ac:dyDescent="0.25">
      <c r="A102" s="161"/>
      <c r="B102" s="162" t="s">
        <v>128</v>
      </c>
      <c r="C102" s="163">
        <v>168</v>
      </c>
      <c r="D102" s="163">
        <v>7</v>
      </c>
      <c r="E102" s="163">
        <v>85</v>
      </c>
      <c r="F102" s="163">
        <v>28</v>
      </c>
      <c r="G102" s="163">
        <v>62</v>
      </c>
      <c r="H102" s="163">
        <v>26</v>
      </c>
      <c r="I102" s="164">
        <f t="shared" si="31"/>
        <v>-0.58064516129032251</v>
      </c>
      <c r="J102" s="163">
        <f t="shared" si="30"/>
        <v>-36</v>
      </c>
      <c r="K102" s="164">
        <f t="shared" si="32"/>
        <v>8.8097964937009958E-6</v>
      </c>
      <c r="L102" s="79"/>
    </row>
    <row r="103" spans="1:12" x14ac:dyDescent="0.25">
      <c r="A103" s="161" t="s">
        <v>144</v>
      </c>
      <c r="B103" s="162" t="s">
        <v>131</v>
      </c>
      <c r="C103" s="163">
        <v>19</v>
      </c>
      <c r="D103" s="163">
        <v>33</v>
      </c>
      <c r="E103" s="163">
        <v>23</v>
      </c>
      <c r="F103" s="163">
        <v>105</v>
      </c>
      <c r="G103" s="163">
        <v>115</v>
      </c>
      <c r="H103" s="163">
        <v>104</v>
      </c>
      <c r="I103" s="164">
        <f t="shared" si="31"/>
        <v>-9.5652173913043481E-2</v>
      </c>
      <c r="J103" s="163">
        <f t="shared" si="30"/>
        <v>-11</v>
      </c>
      <c r="K103" s="164">
        <f t="shared" si="32"/>
        <v>3.5239185974803983E-5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711</v>
      </c>
      <c r="D104" s="168">
        <f t="shared" ref="D104:H104" si="34">D96-SUM(D97:D103)</f>
        <v>620</v>
      </c>
      <c r="E104" s="168">
        <f t="shared" si="34"/>
        <v>1870</v>
      </c>
      <c r="F104" s="168">
        <f t="shared" si="34"/>
        <v>2440</v>
      </c>
      <c r="G104" s="168">
        <f t="shared" si="34"/>
        <v>2533</v>
      </c>
      <c r="H104" s="168">
        <f t="shared" si="34"/>
        <v>2645</v>
      </c>
      <c r="I104" s="169">
        <f t="shared" si="31"/>
        <v>4.4216344255823214E-2</v>
      </c>
      <c r="J104" s="168">
        <f>H104-G104</f>
        <v>112</v>
      </c>
      <c r="K104" s="169">
        <f t="shared" si="32"/>
        <v>8.9622737407073585E-4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45771</v>
      </c>
      <c r="D106" s="175">
        <v>26161</v>
      </c>
      <c r="E106" s="175">
        <v>109311</v>
      </c>
      <c r="F106" s="175">
        <v>108534</v>
      </c>
      <c r="G106" s="175">
        <v>122553</v>
      </c>
      <c r="H106" s="175">
        <v>112742</v>
      </c>
      <c r="I106" s="176">
        <f>IFERROR(H106/G106-1,"-")</f>
        <v>-8.0055159808409382E-2</v>
      </c>
      <c r="J106" s="175">
        <f>H106-G106</f>
        <v>-9811</v>
      </c>
      <c r="K106" s="176">
        <f>H106/H$8</f>
        <v>3.8201310626647604E-2</v>
      </c>
      <c r="L106" s="79"/>
    </row>
    <row r="107" spans="1:12" x14ac:dyDescent="0.25">
      <c r="A107" s="161" t="s">
        <v>96</v>
      </c>
      <c r="B107" s="158" t="s">
        <v>97</v>
      </c>
      <c r="C107" s="159">
        <v>5317</v>
      </c>
      <c r="D107" s="159">
        <v>9537</v>
      </c>
      <c r="E107" s="159">
        <v>9074</v>
      </c>
      <c r="F107" s="159">
        <v>15091</v>
      </c>
      <c r="G107" s="159">
        <v>13346</v>
      </c>
      <c r="H107" s="159">
        <v>12702</v>
      </c>
      <c r="I107" s="160">
        <f>IFERROR(H107/G107-1,"-")</f>
        <v>-4.825415854937809E-2</v>
      </c>
      <c r="J107" s="159">
        <f t="shared" ref="J107:J117" si="35">H107-G107</f>
        <v>-644</v>
      </c>
      <c r="K107" s="160">
        <f>H107/H$8</f>
        <v>4.3039244254996171E-3</v>
      </c>
      <c r="L107" s="79"/>
    </row>
    <row r="108" spans="1:12" x14ac:dyDescent="0.25">
      <c r="A108" s="161" t="s">
        <v>103</v>
      </c>
      <c r="B108" s="162" t="s">
        <v>103</v>
      </c>
      <c r="C108" s="163">
        <v>791</v>
      </c>
      <c r="D108" s="163">
        <v>9537</v>
      </c>
      <c r="E108" s="163">
        <v>3320</v>
      </c>
      <c r="F108" s="163">
        <v>3066</v>
      </c>
      <c r="G108" s="163">
        <v>2824</v>
      </c>
      <c r="H108" s="163">
        <v>4283</v>
      </c>
      <c r="I108" s="164">
        <f>IFERROR(H108/G108-1,"-")</f>
        <v>0.51664305949008504</v>
      </c>
      <c r="J108" s="163">
        <f t="shared" si="35"/>
        <v>1459</v>
      </c>
      <c r="K108" s="164">
        <f>H108/H$8</f>
        <v>1.4512445531738986E-3</v>
      </c>
      <c r="L108" s="79"/>
    </row>
    <row r="109" spans="1:12" x14ac:dyDescent="0.25">
      <c r="A109" s="161" t="s">
        <v>100</v>
      </c>
      <c r="B109" s="162" t="s">
        <v>100</v>
      </c>
      <c r="C109" s="163">
        <v>4526</v>
      </c>
      <c r="D109" s="163">
        <v>0</v>
      </c>
      <c r="E109" s="163">
        <v>5754</v>
      </c>
      <c r="F109" s="163">
        <v>12025</v>
      </c>
      <c r="G109" s="163">
        <v>10522</v>
      </c>
      <c r="H109" s="163">
        <v>8419</v>
      </c>
      <c r="I109" s="164">
        <f>IFERROR(H109/G109-1,"-")</f>
        <v>-0.1998669454476335</v>
      </c>
      <c r="J109" s="163">
        <f t="shared" si="35"/>
        <v>-2103</v>
      </c>
      <c r="K109" s="164">
        <f>H109/H$8</f>
        <v>2.8526798723257185E-3</v>
      </c>
      <c r="L109" s="79"/>
    </row>
    <row r="110" spans="1:12" x14ac:dyDescent="0.25">
      <c r="A110" s="161"/>
      <c r="B110" s="158" t="s">
        <v>107</v>
      </c>
      <c r="C110" s="159">
        <v>40454</v>
      </c>
      <c r="D110" s="159">
        <v>16624</v>
      </c>
      <c r="E110" s="159">
        <v>100237</v>
      </c>
      <c r="F110" s="159">
        <v>93443</v>
      </c>
      <c r="G110" s="159">
        <v>109207</v>
      </c>
      <c r="H110" s="159">
        <v>100040</v>
      </c>
      <c r="I110" s="160">
        <f>IFERROR(H110/G110-1,"-")</f>
        <v>-8.3941505581144105E-2</v>
      </c>
      <c r="J110" s="159">
        <f t="shared" si="35"/>
        <v>-9167</v>
      </c>
      <c r="K110" s="160">
        <f>H110/H$8</f>
        <v>3.3897386201147982E-2</v>
      </c>
      <c r="L110" s="79"/>
    </row>
    <row r="111" spans="1:12" s="56" customFormat="1" x14ac:dyDescent="0.25">
      <c r="A111" s="161"/>
      <c r="B111" s="162" t="s">
        <v>110</v>
      </c>
      <c r="C111" s="163">
        <v>25966</v>
      </c>
      <c r="D111" s="163">
        <v>2939</v>
      </c>
      <c r="E111" s="163">
        <v>52398</v>
      </c>
      <c r="F111" s="163">
        <v>52865</v>
      </c>
      <c r="G111" s="163">
        <v>58698</v>
      </c>
      <c r="H111" s="163">
        <v>56497</v>
      </c>
      <c r="I111" s="164">
        <f t="shared" ref="I111:I118" si="36">IFERROR(H111/G111-1,"-")</f>
        <v>-3.7497018637772994E-2</v>
      </c>
      <c r="J111" s="163">
        <f t="shared" si="35"/>
        <v>-2201</v>
      </c>
      <c r="K111" s="164">
        <f t="shared" ref="K111:K118" si="37">H111/H$8</f>
        <v>1.9143348942485584E-2</v>
      </c>
      <c r="L111" s="165"/>
    </row>
    <row r="112" spans="1:12" s="56" customFormat="1" x14ac:dyDescent="0.25">
      <c r="A112" s="161"/>
      <c r="B112" s="162" t="s">
        <v>113</v>
      </c>
      <c r="C112" s="163">
        <v>2210</v>
      </c>
      <c r="D112" s="163">
        <v>4101</v>
      </c>
      <c r="E112" s="163">
        <v>7067</v>
      </c>
      <c r="F112" s="163">
        <v>6335</v>
      </c>
      <c r="G112" s="163">
        <v>7007</v>
      </c>
      <c r="H112" s="163">
        <v>5715</v>
      </c>
      <c r="I112" s="164">
        <f t="shared" si="36"/>
        <v>-0.18438704152989871</v>
      </c>
      <c r="J112" s="163">
        <f t="shared" si="35"/>
        <v>-1292</v>
      </c>
      <c r="K112" s="164">
        <f t="shared" si="37"/>
        <v>1.9364610369808149E-3</v>
      </c>
      <c r="L112" s="165"/>
    </row>
    <row r="113" spans="1:12" x14ac:dyDescent="0.25">
      <c r="A113" s="161"/>
      <c r="B113" s="162" t="s">
        <v>116</v>
      </c>
      <c r="C113" s="163">
        <v>1443</v>
      </c>
      <c r="D113" s="163">
        <v>4861</v>
      </c>
      <c r="E113" s="163">
        <v>6981</v>
      </c>
      <c r="F113" s="163">
        <v>9135</v>
      </c>
      <c r="G113" s="163">
        <v>4939</v>
      </c>
      <c r="H113" s="163">
        <v>7064</v>
      </c>
      <c r="I113" s="164">
        <f t="shared" si="36"/>
        <v>0.43024903826685557</v>
      </c>
      <c r="J113" s="163">
        <f t="shared" si="35"/>
        <v>2125</v>
      </c>
      <c r="K113" s="164">
        <f t="shared" si="37"/>
        <v>2.3935539396732243E-3</v>
      </c>
      <c r="L113" s="79"/>
    </row>
    <row r="114" spans="1:12" x14ac:dyDescent="0.25">
      <c r="A114" s="161"/>
      <c r="B114" s="162" t="s">
        <v>123</v>
      </c>
      <c r="C114" s="163">
        <v>654</v>
      </c>
      <c r="D114" s="163">
        <v>152</v>
      </c>
      <c r="E114" s="163">
        <v>5444</v>
      </c>
      <c r="F114" s="163">
        <v>4068</v>
      </c>
      <c r="G114" s="163">
        <v>2983</v>
      </c>
      <c r="H114" s="163">
        <v>3784</v>
      </c>
      <c r="I114" s="164">
        <f t="shared" si="36"/>
        <v>0.26852162252765677</v>
      </c>
      <c r="J114" s="163">
        <f t="shared" si="35"/>
        <v>801</v>
      </c>
      <c r="K114" s="164">
        <f t="shared" si="37"/>
        <v>1.2821642281601756E-3</v>
      </c>
      <c r="L114" s="79"/>
    </row>
    <row r="115" spans="1:12" x14ac:dyDescent="0.25">
      <c r="A115" s="161"/>
      <c r="B115" s="162" t="s">
        <v>119</v>
      </c>
      <c r="C115" s="163">
        <v>1005</v>
      </c>
      <c r="D115" s="163">
        <v>852</v>
      </c>
      <c r="E115" s="163">
        <v>4541</v>
      </c>
      <c r="F115" s="163">
        <v>3083</v>
      </c>
      <c r="G115" s="163">
        <v>2968</v>
      </c>
      <c r="H115" s="163">
        <v>4117</v>
      </c>
      <c r="I115" s="164">
        <f t="shared" si="36"/>
        <v>0.3871293800539084</v>
      </c>
      <c r="J115" s="163">
        <f t="shared" si="35"/>
        <v>1149</v>
      </c>
      <c r="K115" s="164">
        <f t="shared" si="37"/>
        <v>1.3949973909448846E-3</v>
      </c>
      <c r="L115" s="79"/>
    </row>
    <row r="116" spans="1:12" x14ac:dyDescent="0.25">
      <c r="A116" s="161"/>
      <c r="B116" s="162" t="s">
        <v>128</v>
      </c>
      <c r="C116" s="163">
        <v>487</v>
      </c>
      <c r="D116" s="163">
        <v>0</v>
      </c>
      <c r="E116" s="163">
        <v>982</v>
      </c>
      <c r="F116" s="163">
        <v>1528</v>
      </c>
      <c r="G116" s="163">
        <v>2780</v>
      </c>
      <c r="H116" s="163">
        <v>1536</v>
      </c>
      <c r="I116" s="164">
        <f t="shared" si="36"/>
        <v>-0.44748201438848922</v>
      </c>
      <c r="J116" s="163">
        <f t="shared" si="35"/>
        <v>-1244</v>
      </c>
      <c r="K116" s="164">
        <f t="shared" si="37"/>
        <v>5.2045566978172039E-4</v>
      </c>
      <c r="L116" s="79"/>
    </row>
    <row r="117" spans="1:12" x14ac:dyDescent="0.25">
      <c r="A117" s="161" t="s">
        <v>144</v>
      </c>
      <c r="B117" s="162" t="s">
        <v>131</v>
      </c>
      <c r="C117" s="163">
        <v>1095</v>
      </c>
      <c r="D117" s="163">
        <v>0</v>
      </c>
      <c r="E117" s="163">
        <v>1729</v>
      </c>
      <c r="F117" s="163">
        <v>882</v>
      </c>
      <c r="G117" s="163">
        <v>2778</v>
      </c>
      <c r="H117" s="163">
        <v>1386</v>
      </c>
      <c r="I117" s="164">
        <f t="shared" si="36"/>
        <v>-0.50107991360691151</v>
      </c>
      <c r="J117" s="163">
        <f t="shared" si="35"/>
        <v>-1392</v>
      </c>
      <c r="K117" s="164">
        <f t="shared" si="37"/>
        <v>4.6962992077959921E-4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7594</v>
      </c>
      <c r="D118" s="168">
        <f t="shared" ref="D118:H118" si="39">D110-SUM(D111:D117)</f>
        <v>3719</v>
      </c>
      <c r="E118" s="168">
        <f t="shared" si="39"/>
        <v>21095</v>
      </c>
      <c r="F118" s="168">
        <f t="shared" si="39"/>
        <v>15547</v>
      </c>
      <c r="G118" s="168">
        <f t="shared" si="39"/>
        <v>27054</v>
      </c>
      <c r="H118" s="168">
        <f t="shared" si="39"/>
        <v>19941</v>
      </c>
      <c r="I118" s="169">
        <f t="shared" si="36"/>
        <v>-0.2629186072299845</v>
      </c>
      <c r="J118" s="168">
        <f>H118-G118</f>
        <v>-7113</v>
      </c>
      <c r="K118" s="169">
        <f t="shared" si="37"/>
        <v>6.7567750723419827E-3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20252</v>
      </c>
      <c r="D120" s="175">
        <v>22329</v>
      </c>
      <c r="E120" s="175">
        <v>47103</v>
      </c>
      <c r="F120" s="175">
        <v>58354</v>
      </c>
      <c r="G120" s="175">
        <v>58643</v>
      </c>
      <c r="H120" s="175">
        <v>56752</v>
      </c>
      <c r="I120" s="176">
        <f>IFERROR(H120/G120-1,"-")</f>
        <v>-3.2245962860017352E-2</v>
      </c>
      <c r="J120" s="175">
        <f>H120-G120</f>
        <v>-1891</v>
      </c>
      <c r="K120" s="176">
        <f>H120/H$8</f>
        <v>1.9229752715789188E-2</v>
      </c>
      <c r="L120" s="79"/>
    </row>
    <row r="121" spans="1:12" x14ac:dyDescent="0.25">
      <c r="A121" s="161" t="s">
        <v>96</v>
      </c>
      <c r="B121" s="158" t="s">
        <v>97</v>
      </c>
      <c r="C121" s="159">
        <v>9500</v>
      </c>
      <c r="D121" s="159">
        <v>12289</v>
      </c>
      <c r="E121" s="159">
        <v>22226</v>
      </c>
      <c r="F121" s="159">
        <v>30146</v>
      </c>
      <c r="G121" s="159">
        <v>25658</v>
      </c>
      <c r="H121" s="159">
        <v>30942</v>
      </c>
      <c r="I121" s="160">
        <f>IFERROR(H121/G121-1,"-")</f>
        <v>0.20593966793982377</v>
      </c>
      <c r="J121" s="159">
        <f t="shared" ref="J121:J131" si="40">H121-G121</f>
        <v>5284</v>
      </c>
      <c r="K121" s="160">
        <f>H121/H$8</f>
        <v>1.0484335504157546E-2</v>
      </c>
      <c r="L121" s="79"/>
    </row>
    <row r="122" spans="1:12" x14ac:dyDescent="0.25">
      <c r="A122" s="161" t="s">
        <v>103</v>
      </c>
      <c r="B122" s="162" t="s">
        <v>103</v>
      </c>
      <c r="C122" s="163">
        <v>4206</v>
      </c>
      <c r="D122" s="163">
        <v>6367</v>
      </c>
      <c r="E122" s="163">
        <v>9595</v>
      </c>
      <c r="F122" s="163">
        <v>12059</v>
      </c>
      <c r="G122" s="163">
        <v>10788</v>
      </c>
      <c r="H122" s="163">
        <v>13746</v>
      </c>
      <c r="I122" s="164">
        <f>IFERROR(H122/G122-1,"-")</f>
        <v>0.27419354838709675</v>
      </c>
      <c r="J122" s="163">
        <f t="shared" si="40"/>
        <v>2958</v>
      </c>
      <c r="K122" s="164">
        <f>H122/H$8</f>
        <v>4.6576716385543799E-3</v>
      </c>
      <c r="L122" s="79"/>
    </row>
    <row r="123" spans="1:12" x14ac:dyDescent="0.25">
      <c r="A123" s="161" t="s">
        <v>100</v>
      </c>
      <c r="B123" s="162" t="s">
        <v>100</v>
      </c>
      <c r="C123" s="163">
        <v>5294</v>
      </c>
      <c r="D123" s="163">
        <v>5922</v>
      </c>
      <c r="E123" s="163">
        <v>12631</v>
      </c>
      <c r="F123" s="163">
        <v>18087</v>
      </c>
      <c r="G123" s="163">
        <v>14870</v>
      </c>
      <c r="H123" s="163">
        <v>17196</v>
      </c>
      <c r="I123" s="164">
        <f>IFERROR(H123/G123-1,"-")</f>
        <v>0.15642232683254886</v>
      </c>
      <c r="J123" s="163">
        <f t="shared" si="40"/>
        <v>2326</v>
      </c>
      <c r="K123" s="164">
        <f>H123/H$8</f>
        <v>5.8266638656031657E-3</v>
      </c>
      <c r="L123" s="79"/>
    </row>
    <row r="124" spans="1:12" x14ac:dyDescent="0.25">
      <c r="A124" s="161"/>
      <c r="B124" s="158" t="s">
        <v>107</v>
      </c>
      <c r="C124" s="159">
        <v>10752</v>
      </c>
      <c r="D124" s="159">
        <v>10040</v>
      </c>
      <c r="E124" s="159">
        <v>24877</v>
      </c>
      <c r="F124" s="159">
        <v>28208</v>
      </c>
      <c r="G124" s="159">
        <v>32985</v>
      </c>
      <c r="H124" s="159">
        <v>25810</v>
      </c>
      <c r="I124" s="160">
        <f>IFERROR(H124/G124-1,"-")</f>
        <v>-0.21752311656813705</v>
      </c>
      <c r="J124" s="159">
        <f t="shared" si="40"/>
        <v>-7175</v>
      </c>
      <c r="K124" s="160">
        <f>H124/H$8</f>
        <v>8.7454172116316429E-3</v>
      </c>
      <c r="L124" s="79"/>
    </row>
    <row r="125" spans="1:12" s="56" customFormat="1" x14ac:dyDescent="0.25">
      <c r="A125" s="161"/>
      <c r="B125" s="162" t="s">
        <v>110</v>
      </c>
      <c r="C125" s="163">
        <v>1454</v>
      </c>
      <c r="D125" s="163">
        <v>623</v>
      </c>
      <c r="E125" s="163">
        <v>3753</v>
      </c>
      <c r="F125" s="163">
        <v>3286</v>
      </c>
      <c r="G125" s="163">
        <v>4425</v>
      </c>
      <c r="H125" s="163">
        <v>2634</v>
      </c>
      <c r="I125" s="164">
        <f t="shared" ref="I125:I132" si="41">IFERROR(H125/G125-1,"-")</f>
        <v>-0.40474576271186435</v>
      </c>
      <c r="J125" s="163">
        <f t="shared" si="40"/>
        <v>-1791</v>
      </c>
      <c r="K125" s="164">
        <f t="shared" ref="K125:K132" si="42">H125/H$8</f>
        <v>8.9250015247724704E-4</v>
      </c>
      <c r="L125" s="165"/>
    </row>
    <row r="126" spans="1:12" s="56" customFormat="1" x14ac:dyDescent="0.25">
      <c r="A126" s="161"/>
      <c r="B126" s="162" t="s">
        <v>113</v>
      </c>
      <c r="C126" s="163">
        <v>1575</v>
      </c>
      <c r="D126" s="163">
        <v>979</v>
      </c>
      <c r="E126" s="163">
        <v>3699</v>
      </c>
      <c r="F126" s="163">
        <v>5403</v>
      </c>
      <c r="G126" s="163">
        <v>5795</v>
      </c>
      <c r="H126" s="163">
        <v>4786</v>
      </c>
      <c r="I126" s="164">
        <f t="shared" si="41"/>
        <v>-0.17411561691113031</v>
      </c>
      <c r="J126" s="163">
        <f t="shared" si="40"/>
        <v>-1009</v>
      </c>
      <c r="K126" s="164">
        <f t="shared" si="42"/>
        <v>1.6216802314943449E-3</v>
      </c>
      <c r="L126" s="165"/>
    </row>
    <row r="127" spans="1:12" x14ac:dyDescent="0.25">
      <c r="A127" s="161"/>
      <c r="B127" s="162" t="s">
        <v>116</v>
      </c>
      <c r="C127" s="163">
        <v>911</v>
      </c>
      <c r="D127" s="163">
        <v>1078</v>
      </c>
      <c r="E127" s="163">
        <v>2855</v>
      </c>
      <c r="F127" s="163">
        <v>2785</v>
      </c>
      <c r="G127" s="163">
        <v>2820</v>
      </c>
      <c r="H127" s="163">
        <v>1872</v>
      </c>
      <c r="I127" s="164">
        <f t="shared" si="41"/>
        <v>-0.33617021276595749</v>
      </c>
      <c r="J127" s="163">
        <f t="shared" si="40"/>
        <v>-948</v>
      </c>
      <c r="K127" s="164">
        <f t="shared" si="42"/>
        <v>6.3430534754647168E-4</v>
      </c>
      <c r="L127" s="79"/>
    </row>
    <row r="128" spans="1:12" x14ac:dyDescent="0.25">
      <c r="A128" s="161"/>
      <c r="B128" s="162" t="s">
        <v>123</v>
      </c>
      <c r="C128" s="163">
        <v>200</v>
      </c>
      <c r="D128" s="163">
        <v>113</v>
      </c>
      <c r="E128" s="163">
        <v>550</v>
      </c>
      <c r="F128" s="163">
        <v>645</v>
      </c>
      <c r="G128" s="163">
        <v>658</v>
      </c>
      <c r="H128" s="163">
        <v>653</v>
      </c>
      <c r="I128" s="164">
        <f t="shared" si="41"/>
        <v>-7.5987841945288626E-3</v>
      </c>
      <c r="J128" s="163">
        <f t="shared" si="40"/>
        <v>-5</v>
      </c>
      <c r="K128" s="164">
        <f t="shared" si="42"/>
        <v>2.212614273225673E-4</v>
      </c>
      <c r="L128" s="79"/>
    </row>
    <row r="129" spans="1:12" x14ac:dyDescent="0.25">
      <c r="A129" s="161"/>
      <c r="B129" s="162" t="s">
        <v>119</v>
      </c>
      <c r="C129" s="163">
        <v>258</v>
      </c>
      <c r="D129" s="163">
        <v>53</v>
      </c>
      <c r="E129" s="163">
        <v>494</v>
      </c>
      <c r="F129" s="163">
        <v>852</v>
      </c>
      <c r="G129" s="163">
        <v>529</v>
      </c>
      <c r="H129" s="163">
        <v>411</v>
      </c>
      <c r="I129" s="164">
        <f t="shared" si="41"/>
        <v>-0.22306238185255201</v>
      </c>
      <c r="J129" s="163">
        <f t="shared" si="40"/>
        <v>-118</v>
      </c>
      <c r="K129" s="164">
        <f t="shared" si="42"/>
        <v>1.3926255226581188E-4</v>
      </c>
      <c r="L129" s="79"/>
    </row>
    <row r="130" spans="1:12" x14ac:dyDescent="0.25">
      <c r="A130" s="161"/>
      <c r="B130" s="162" t="s">
        <v>128</v>
      </c>
      <c r="C130" s="163">
        <v>322</v>
      </c>
      <c r="D130" s="163">
        <v>9</v>
      </c>
      <c r="E130" s="163">
        <v>305</v>
      </c>
      <c r="F130" s="163">
        <v>538</v>
      </c>
      <c r="G130" s="163">
        <v>523</v>
      </c>
      <c r="H130" s="163">
        <v>403</v>
      </c>
      <c r="I130" s="164">
        <f t="shared" si="41"/>
        <v>-0.22944550669216057</v>
      </c>
      <c r="J130" s="163">
        <f t="shared" si="40"/>
        <v>-120</v>
      </c>
      <c r="K130" s="164">
        <f t="shared" si="42"/>
        <v>1.3655184565236544E-4</v>
      </c>
      <c r="L130" s="79"/>
    </row>
    <row r="131" spans="1:12" x14ac:dyDescent="0.25">
      <c r="A131" s="161" t="s">
        <v>144</v>
      </c>
      <c r="B131" s="162" t="s">
        <v>131</v>
      </c>
      <c r="C131" s="163">
        <v>339</v>
      </c>
      <c r="D131" s="163">
        <v>48</v>
      </c>
      <c r="E131" s="163">
        <v>386</v>
      </c>
      <c r="F131" s="163">
        <v>626</v>
      </c>
      <c r="G131" s="163">
        <v>694</v>
      </c>
      <c r="H131" s="163">
        <v>528</v>
      </c>
      <c r="I131" s="164">
        <f t="shared" si="41"/>
        <v>-0.23919308357348701</v>
      </c>
      <c r="J131" s="163">
        <f t="shared" si="40"/>
        <v>-166</v>
      </c>
      <c r="K131" s="164">
        <f t="shared" si="42"/>
        <v>1.7890663648746638E-4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5693</v>
      </c>
      <c r="D132" s="168">
        <f t="shared" ref="D132:H132" si="44">D124-SUM(D125:D131)</f>
        <v>7137</v>
      </c>
      <c r="E132" s="168">
        <f t="shared" si="44"/>
        <v>12835</v>
      </c>
      <c r="F132" s="168">
        <f t="shared" si="44"/>
        <v>14073</v>
      </c>
      <c r="G132" s="168">
        <f t="shared" si="44"/>
        <v>17541</v>
      </c>
      <c r="H132" s="168">
        <f t="shared" si="44"/>
        <v>14523</v>
      </c>
      <c r="I132" s="169">
        <f t="shared" si="41"/>
        <v>-0.17205404480930386</v>
      </c>
      <c r="J132" s="168">
        <f>H132-G132</f>
        <v>-3018</v>
      </c>
      <c r="K132" s="169">
        <f t="shared" si="42"/>
        <v>4.9209490183853679E-3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82007</v>
      </c>
      <c r="D134" s="175">
        <v>22143</v>
      </c>
      <c r="E134" s="175">
        <v>148905</v>
      </c>
      <c r="F134" s="175">
        <v>146134</v>
      </c>
      <c r="G134" s="175">
        <v>176870</v>
      </c>
      <c r="H134" s="175">
        <v>166403</v>
      </c>
      <c r="I134" s="176">
        <f>IFERROR(H134/G134-1,"-")</f>
        <v>-5.9179058065245704E-2</v>
      </c>
      <c r="J134" s="175">
        <f>H134-G134</f>
        <v>-10467</v>
      </c>
      <c r="K134" s="176">
        <f>H134/H$8</f>
        <v>5.6383714074666413E-2</v>
      </c>
      <c r="L134" s="79"/>
    </row>
    <row r="135" spans="1:12" x14ac:dyDescent="0.25">
      <c r="A135" s="161" t="s">
        <v>96</v>
      </c>
      <c r="B135" s="158" t="s">
        <v>97</v>
      </c>
      <c r="C135" s="159">
        <v>1861</v>
      </c>
      <c r="D135" s="159">
        <v>6981</v>
      </c>
      <c r="E135" s="159">
        <v>4758</v>
      </c>
      <c r="F135" s="159">
        <v>6445</v>
      </c>
      <c r="G135" s="159">
        <v>7332</v>
      </c>
      <c r="H135" s="159">
        <v>3474</v>
      </c>
      <c r="I135" s="160">
        <f>IFERROR(H135/G135-1,"-")</f>
        <v>-0.52618657937806868</v>
      </c>
      <c r="J135" s="159">
        <f t="shared" ref="J135:J145" si="45">H135-G135</f>
        <v>-3858</v>
      </c>
      <c r="K135" s="160">
        <f>H135/H$8</f>
        <v>1.1771243468891254E-3</v>
      </c>
      <c r="L135" s="79"/>
    </row>
    <row r="136" spans="1:12" x14ac:dyDescent="0.25">
      <c r="A136" s="161" t="s">
        <v>103</v>
      </c>
      <c r="B136" s="162" t="s">
        <v>103</v>
      </c>
      <c r="C136" s="163">
        <v>1072</v>
      </c>
      <c r="D136" s="163">
        <v>5611</v>
      </c>
      <c r="E136" s="163">
        <v>2145</v>
      </c>
      <c r="F136" s="163">
        <v>3322</v>
      </c>
      <c r="G136" s="163">
        <v>3987</v>
      </c>
      <c r="H136" s="163">
        <v>693</v>
      </c>
      <c r="I136" s="164">
        <f>IFERROR(H136/G136-1,"-")</f>
        <v>-0.82618510158013547</v>
      </c>
      <c r="J136" s="163">
        <f t="shared" si="45"/>
        <v>-3294</v>
      </c>
      <c r="K136" s="164">
        <f>H136/H$8</f>
        <v>2.3481496038979961E-4</v>
      </c>
      <c r="L136" s="79"/>
    </row>
    <row r="137" spans="1:12" x14ac:dyDescent="0.25">
      <c r="A137" s="161" t="s">
        <v>100</v>
      </c>
      <c r="B137" s="162" t="s">
        <v>100</v>
      </c>
      <c r="C137" s="163">
        <v>789</v>
      </c>
      <c r="D137" s="163">
        <v>1370</v>
      </c>
      <c r="E137" s="163">
        <v>2613</v>
      </c>
      <c r="F137" s="163">
        <v>3123</v>
      </c>
      <c r="G137" s="163">
        <v>3345</v>
      </c>
      <c r="H137" s="163">
        <v>2781</v>
      </c>
      <c r="I137" s="164">
        <f>IFERROR(H137/G137-1,"-")</f>
        <v>-0.16860986547085199</v>
      </c>
      <c r="J137" s="163">
        <f t="shared" si="45"/>
        <v>-564</v>
      </c>
      <c r="K137" s="164">
        <f>H137/H$8</f>
        <v>9.4230938649932572E-4</v>
      </c>
      <c r="L137" s="79"/>
    </row>
    <row r="138" spans="1:12" x14ac:dyDescent="0.25">
      <c r="A138" s="161"/>
      <c r="B138" s="158" t="s">
        <v>107</v>
      </c>
      <c r="C138" s="159">
        <v>80146</v>
      </c>
      <c r="D138" s="159">
        <v>15162</v>
      </c>
      <c r="E138" s="159">
        <v>144147</v>
      </c>
      <c r="F138" s="159">
        <v>139689</v>
      </c>
      <c r="G138" s="159">
        <v>169538</v>
      </c>
      <c r="H138" s="159">
        <v>162929</v>
      </c>
      <c r="I138" s="160">
        <f>IFERROR(H138/G138-1,"-")</f>
        <v>-3.8982411022897567E-2</v>
      </c>
      <c r="J138" s="159">
        <f t="shared" si="45"/>
        <v>-6609</v>
      </c>
      <c r="K138" s="160">
        <f>H138/H$8</f>
        <v>5.520658972777729E-2</v>
      </c>
      <c r="L138" s="79"/>
    </row>
    <row r="139" spans="1:12" s="56" customFormat="1" x14ac:dyDescent="0.25">
      <c r="A139" s="161"/>
      <c r="B139" s="162" t="s">
        <v>110</v>
      </c>
      <c r="C139" s="163">
        <v>42067</v>
      </c>
      <c r="D139" s="163">
        <v>248</v>
      </c>
      <c r="E139" s="163">
        <v>65273</v>
      </c>
      <c r="F139" s="163">
        <v>46927</v>
      </c>
      <c r="G139" s="163">
        <v>62209</v>
      </c>
      <c r="H139" s="163">
        <v>65836</v>
      </c>
      <c r="I139" s="164">
        <f t="shared" ref="I139:I146" si="46">IFERROR(H139/G139-1,"-")</f>
        <v>5.8303460914015615E-2</v>
      </c>
      <c r="J139" s="163">
        <f t="shared" si="45"/>
        <v>3627</v>
      </c>
      <c r="K139" s="164">
        <f t="shared" ref="K139:K146" si="47">H139/H$8</f>
        <v>2.2307760075357643E-2</v>
      </c>
      <c r="L139" s="165"/>
    </row>
    <row r="140" spans="1:12" s="56" customFormat="1" x14ac:dyDescent="0.25">
      <c r="A140" s="161"/>
      <c r="B140" s="162" t="s">
        <v>113</v>
      </c>
      <c r="C140" s="163">
        <v>6218</v>
      </c>
      <c r="D140" s="163">
        <v>2285</v>
      </c>
      <c r="E140" s="163">
        <v>11533</v>
      </c>
      <c r="F140" s="163">
        <v>17535</v>
      </c>
      <c r="G140" s="163">
        <v>27146</v>
      </c>
      <c r="H140" s="163">
        <v>19555</v>
      </c>
      <c r="I140" s="164">
        <f t="shared" si="46"/>
        <v>-0.27963604214248872</v>
      </c>
      <c r="J140" s="163">
        <f t="shared" si="45"/>
        <v>-7591</v>
      </c>
      <c r="K140" s="164">
        <f t="shared" si="47"/>
        <v>6.6259834782431909E-3</v>
      </c>
      <c r="L140" s="165"/>
    </row>
    <row r="141" spans="1:12" x14ac:dyDescent="0.25">
      <c r="A141" s="161"/>
      <c r="B141" s="162" t="s">
        <v>116</v>
      </c>
      <c r="C141" s="163">
        <v>5151</v>
      </c>
      <c r="D141" s="163">
        <v>4791</v>
      </c>
      <c r="E141" s="163">
        <v>13393</v>
      </c>
      <c r="F141" s="163">
        <v>12285</v>
      </c>
      <c r="G141" s="163">
        <v>17270</v>
      </c>
      <c r="H141" s="163">
        <v>13070</v>
      </c>
      <c r="I141" s="164">
        <f t="shared" si="46"/>
        <v>-0.24319629415170818</v>
      </c>
      <c r="J141" s="163">
        <f t="shared" si="45"/>
        <v>-4200</v>
      </c>
      <c r="K141" s="164">
        <f t="shared" si="47"/>
        <v>4.4286169297181547E-3</v>
      </c>
      <c r="L141" s="79"/>
    </row>
    <row r="142" spans="1:12" x14ac:dyDescent="0.25">
      <c r="A142" s="161"/>
      <c r="B142" s="162" t="s">
        <v>123</v>
      </c>
      <c r="C142" s="163">
        <v>1287</v>
      </c>
      <c r="D142" s="163">
        <v>99</v>
      </c>
      <c r="E142" s="163">
        <v>3695</v>
      </c>
      <c r="F142" s="163">
        <v>4750</v>
      </c>
      <c r="G142" s="163">
        <v>4950</v>
      </c>
      <c r="H142" s="163">
        <v>4108</v>
      </c>
      <c r="I142" s="164">
        <f t="shared" si="46"/>
        <v>-0.17010101010101009</v>
      </c>
      <c r="J142" s="163">
        <f t="shared" si="45"/>
        <v>-842</v>
      </c>
      <c r="K142" s="164">
        <f t="shared" si="47"/>
        <v>1.3919478460047573E-3</v>
      </c>
      <c r="L142" s="79"/>
    </row>
    <row r="143" spans="1:12" x14ac:dyDescent="0.25">
      <c r="A143" s="161"/>
      <c r="B143" s="162" t="s">
        <v>119</v>
      </c>
      <c r="C143" s="163">
        <v>1630</v>
      </c>
      <c r="D143" s="163">
        <v>105</v>
      </c>
      <c r="E143" s="163">
        <v>2516</v>
      </c>
      <c r="F143" s="163">
        <v>2951</v>
      </c>
      <c r="G143" s="163">
        <v>4561</v>
      </c>
      <c r="H143" s="163">
        <v>2940</v>
      </c>
      <c r="I143" s="164">
        <f t="shared" si="46"/>
        <v>-0.35540451655338745</v>
      </c>
      <c r="J143" s="163">
        <f t="shared" si="45"/>
        <v>-1621</v>
      </c>
      <c r="K143" s="164">
        <f t="shared" si="47"/>
        <v>9.9618468044157418E-4</v>
      </c>
      <c r="L143" s="79"/>
    </row>
    <row r="144" spans="1:12" x14ac:dyDescent="0.25">
      <c r="A144" s="161"/>
      <c r="B144" s="162" t="s">
        <v>128</v>
      </c>
      <c r="C144" s="163">
        <v>3235</v>
      </c>
      <c r="D144" s="163">
        <v>3</v>
      </c>
      <c r="E144" s="163">
        <v>4011</v>
      </c>
      <c r="F144" s="163">
        <v>3783</v>
      </c>
      <c r="G144" s="163">
        <v>4024</v>
      </c>
      <c r="H144" s="163">
        <v>5135</v>
      </c>
      <c r="I144" s="164">
        <f t="shared" si="46"/>
        <v>0.27609343936381703</v>
      </c>
      <c r="J144" s="163">
        <f t="shared" si="45"/>
        <v>1111</v>
      </c>
      <c r="K144" s="164">
        <f t="shared" si="47"/>
        <v>1.7399348075059467E-3</v>
      </c>
      <c r="L144" s="79"/>
    </row>
    <row r="145" spans="1:12" x14ac:dyDescent="0.25">
      <c r="A145" s="161" t="s">
        <v>144</v>
      </c>
      <c r="B145" s="162" t="s">
        <v>131</v>
      </c>
      <c r="C145" s="163">
        <v>4046</v>
      </c>
      <c r="D145" s="163">
        <v>64</v>
      </c>
      <c r="E145" s="163">
        <v>2215</v>
      </c>
      <c r="F145" s="163">
        <v>2337</v>
      </c>
      <c r="G145" s="163">
        <v>2853</v>
      </c>
      <c r="H145" s="163">
        <v>2401</v>
      </c>
      <c r="I145" s="164">
        <f t="shared" si="46"/>
        <v>-0.15842972309849279</v>
      </c>
      <c r="J145" s="163">
        <f t="shared" si="45"/>
        <v>-452</v>
      </c>
      <c r="K145" s="164">
        <f t="shared" si="47"/>
        <v>8.1355082236061885E-4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16512</v>
      </c>
      <c r="D146" s="168">
        <f t="shared" ref="D146:H146" si="49">D138-SUM(D139:D145)</f>
        <v>7567</v>
      </c>
      <c r="E146" s="168">
        <f t="shared" si="49"/>
        <v>41511</v>
      </c>
      <c r="F146" s="168">
        <f t="shared" si="49"/>
        <v>49121</v>
      </c>
      <c r="G146" s="168">
        <f t="shared" si="49"/>
        <v>46525</v>
      </c>
      <c r="H146" s="168">
        <f t="shared" si="49"/>
        <v>49884</v>
      </c>
      <c r="I146" s="169">
        <f t="shared" si="46"/>
        <v>7.2197743148844751E-2</v>
      </c>
      <c r="J146" s="168">
        <f>H146-G146</f>
        <v>3359</v>
      </c>
      <c r="K146" s="169">
        <f t="shared" si="47"/>
        <v>1.6902611088145402E-2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33385</v>
      </c>
      <c r="D148" s="175">
        <v>11647</v>
      </c>
      <c r="E148" s="175">
        <v>55041</v>
      </c>
      <c r="F148" s="175">
        <v>75483</v>
      </c>
      <c r="G148" s="175">
        <v>68531</v>
      </c>
      <c r="H148" s="175">
        <v>67103</v>
      </c>
      <c r="I148" s="176">
        <f>IFERROR(H148/G148-1,"-")</f>
        <v>-2.0837285316134269E-2</v>
      </c>
      <c r="J148" s="175">
        <f>H148-G148</f>
        <v>-1428</v>
      </c>
      <c r="K148" s="176">
        <f>H148/H$8</f>
        <v>2.2737068235262226E-2</v>
      </c>
      <c r="L148" s="79"/>
    </row>
    <row r="149" spans="1:12" x14ac:dyDescent="0.25">
      <c r="A149" s="161" t="s">
        <v>96</v>
      </c>
      <c r="B149" s="158" t="s">
        <v>97</v>
      </c>
      <c r="C149" s="159">
        <v>13183</v>
      </c>
      <c r="D149" s="159">
        <v>6092</v>
      </c>
      <c r="E149" s="159">
        <v>20498</v>
      </c>
      <c r="F149" s="159">
        <v>25316</v>
      </c>
      <c r="G149" s="159">
        <v>22329</v>
      </c>
      <c r="H149" s="159">
        <v>23832</v>
      </c>
      <c r="I149" s="160">
        <f>IFERROR(H149/G149-1,"-")</f>
        <v>6.7311567916162884E-2</v>
      </c>
      <c r="J149" s="159">
        <f t="shared" ref="J149:J159" si="50">H149-G149</f>
        <v>1503</v>
      </c>
      <c r="K149" s="160">
        <f>H149/H$8</f>
        <v>8.0751950014570049E-3</v>
      </c>
      <c r="L149" s="79"/>
    </row>
    <row r="150" spans="1:12" x14ac:dyDescent="0.25">
      <c r="A150" s="161" t="s">
        <v>103</v>
      </c>
      <c r="B150" s="162" t="s">
        <v>103</v>
      </c>
      <c r="C150" s="163">
        <v>6719</v>
      </c>
      <c r="D150" s="163">
        <v>5497</v>
      </c>
      <c r="E150" s="163">
        <v>10769</v>
      </c>
      <c r="F150" s="163">
        <v>15730</v>
      </c>
      <c r="G150" s="163">
        <v>15293</v>
      </c>
      <c r="H150" s="163">
        <v>16649</v>
      </c>
      <c r="I150" s="164">
        <f>IFERROR(H150/G150-1,"-")</f>
        <v>8.8668018047472597E-2</v>
      </c>
      <c r="J150" s="163">
        <f t="shared" si="50"/>
        <v>1356</v>
      </c>
      <c r="K150" s="164">
        <f>H150/H$8</f>
        <v>5.6413193009087646E-3</v>
      </c>
      <c r="L150" s="79"/>
    </row>
    <row r="151" spans="1:12" x14ac:dyDescent="0.25">
      <c r="A151" s="161" t="s">
        <v>100</v>
      </c>
      <c r="B151" s="162" t="s">
        <v>100</v>
      </c>
      <c r="C151" s="163">
        <v>6464</v>
      </c>
      <c r="D151" s="163">
        <v>595</v>
      </c>
      <c r="E151" s="163">
        <v>9729</v>
      </c>
      <c r="F151" s="163">
        <v>9586</v>
      </c>
      <c r="G151" s="163">
        <v>7036</v>
      </c>
      <c r="H151" s="163">
        <v>7183</v>
      </c>
      <c r="I151" s="164">
        <f>IFERROR(H151/G151-1,"-")</f>
        <v>2.0892552586696977E-2</v>
      </c>
      <c r="J151" s="163">
        <f t="shared" si="50"/>
        <v>147</v>
      </c>
      <c r="K151" s="164">
        <f>H151/H$8</f>
        <v>2.4338757005482404E-3</v>
      </c>
      <c r="L151" s="79"/>
    </row>
    <row r="152" spans="1:12" x14ac:dyDescent="0.25">
      <c r="A152" s="161"/>
      <c r="B152" s="158" t="s">
        <v>107</v>
      </c>
      <c r="C152" s="159">
        <v>20202</v>
      </c>
      <c r="D152" s="159">
        <v>5555</v>
      </c>
      <c r="E152" s="159">
        <v>34543</v>
      </c>
      <c r="F152" s="159">
        <v>50167</v>
      </c>
      <c r="G152" s="159">
        <v>46202</v>
      </c>
      <c r="H152" s="159">
        <v>43271</v>
      </c>
      <c r="I152" s="160">
        <f>IFERROR(H152/G152-1,"-")</f>
        <v>-6.3438812172633252E-2</v>
      </c>
      <c r="J152" s="159">
        <f t="shared" si="50"/>
        <v>-2931</v>
      </c>
      <c r="K152" s="160">
        <f>H152/H$8</f>
        <v>1.4661873233805222E-2</v>
      </c>
      <c r="L152" s="79"/>
    </row>
    <row r="153" spans="1:12" s="56" customFormat="1" x14ac:dyDescent="0.25">
      <c r="A153" s="161"/>
      <c r="B153" s="162" t="s">
        <v>110</v>
      </c>
      <c r="C153" s="163">
        <v>4812</v>
      </c>
      <c r="D153" s="163">
        <v>73</v>
      </c>
      <c r="E153" s="163">
        <v>13488</v>
      </c>
      <c r="F153" s="163">
        <v>20681</v>
      </c>
      <c r="G153" s="163">
        <v>16119</v>
      </c>
      <c r="H153" s="163">
        <v>10473</v>
      </c>
      <c r="I153" s="164">
        <f t="shared" ref="I153:I160" si="51">IFERROR(H153/G153-1,"-")</f>
        <v>-0.35026986785780756</v>
      </c>
      <c r="J153" s="163">
        <f t="shared" si="50"/>
        <v>-5646</v>
      </c>
      <c r="K153" s="164">
        <f t="shared" ref="K153:K160" si="52">H153/H$8</f>
        <v>3.5486537953280974E-3</v>
      </c>
      <c r="L153" s="165"/>
    </row>
    <row r="154" spans="1:12" s="56" customFormat="1" x14ac:dyDescent="0.25">
      <c r="A154" s="161"/>
      <c r="B154" s="162" t="s">
        <v>113</v>
      </c>
      <c r="C154" s="163">
        <v>8847</v>
      </c>
      <c r="D154" s="163">
        <v>2321</v>
      </c>
      <c r="E154" s="163">
        <v>9983</v>
      </c>
      <c r="F154" s="163">
        <v>12043</v>
      </c>
      <c r="G154" s="163">
        <v>13141</v>
      </c>
      <c r="H154" s="163">
        <v>11449</v>
      </c>
      <c r="I154" s="164">
        <f t="shared" si="51"/>
        <v>-0.12875732440453547</v>
      </c>
      <c r="J154" s="163">
        <f t="shared" si="50"/>
        <v>-1692</v>
      </c>
      <c r="K154" s="164">
        <f t="shared" si="52"/>
        <v>3.8793600021685653E-3</v>
      </c>
      <c r="L154" s="165"/>
    </row>
    <row r="155" spans="1:12" x14ac:dyDescent="0.25">
      <c r="A155" s="161"/>
      <c r="B155" s="162" t="s">
        <v>116</v>
      </c>
      <c r="C155" s="163">
        <v>1603</v>
      </c>
      <c r="D155" s="163">
        <v>1361</v>
      </c>
      <c r="E155" s="163">
        <v>2983</v>
      </c>
      <c r="F155" s="163">
        <v>5756</v>
      </c>
      <c r="G155" s="163">
        <v>4227</v>
      </c>
      <c r="H155" s="163">
        <v>10256</v>
      </c>
      <c r="I155" s="164">
        <f t="shared" si="51"/>
        <v>1.4263070735746393</v>
      </c>
      <c r="J155" s="163">
        <f t="shared" si="50"/>
        <v>6029</v>
      </c>
      <c r="K155" s="164">
        <f t="shared" si="52"/>
        <v>3.4751258784383619E-3</v>
      </c>
      <c r="L155" s="79"/>
    </row>
    <row r="156" spans="1:12" x14ac:dyDescent="0.25">
      <c r="A156" s="161"/>
      <c r="B156" s="162" t="s">
        <v>123</v>
      </c>
      <c r="C156" s="163">
        <v>586</v>
      </c>
      <c r="D156" s="163">
        <v>194</v>
      </c>
      <c r="E156" s="163">
        <v>658</v>
      </c>
      <c r="F156" s="163">
        <v>1141</v>
      </c>
      <c r="G156" s="163">
        <v>1225</v>
      </c>
      <c r="H156" s="163">
        <v>1437</v>
      </c>
      <c r="I156" s="164">
        <f t="shared" si="51"/>
        <v>0.173061224489796</v>
      </c>
      <c r="J156" s="163">
        <f t="shared" si="50"/>
        <v>212</v>
      </c>
      <c r="K156" s="164">
        <f t="shared" si="52"/>
        <v>4.8691067544032039E-4</v>
      </c>
      <c r="L156" s="79"/>
    </row>
    <row r="157" spans="1:12" x14ac:dyDescent="0.25">
      <c r="A157" s="161"/>
      <c r="B157" s="162" t="s">
        <v>119</v>
      </c>
      <c r="C157" s="163">
        <v>564</v>
      </c>
      <c r="D157" s="163">
        <v>198</v>
      </c>
      <c r="E157" s="163">
        <v>1669</v>
      </c>
      <c r="F157" s="163">
        <v>2182</v>
      </c>
      <c r="G157" s="163">
        <v>1682</v>
      </c>
      <c r="H157" s="163">
        <v>1067</v>
      </c>
      <c r="I157" s="164">
        <f t="shared" si="51"/>
        <v>-0.36563614744351958</v>
      </c>
      <c r="J157" s="163">
        <f t="shared" si="50"/>
        <v>-615</v>
      </c>
      <c r="K157" s="164">
        <f t="shared" si="52"/>
        <v>3.6154049456842163E-4</v>
      </c>
      <c r="L157" s="79"/>
    </row>
    <row r="158" spans="1:12" x14ac:dyDescent="0.25">
      <c r="A158" s="161"/>
      <c r="B158" s="162" t="s">
        <v>128</v>
      </c>
      <c r="C158" s="163">
        <v>513</v>
      </c>
      <c r="D158" s="163">
        <v>62</v>
      </c>
      <c r="E158" s="163">
        <v>308</v>
      </c>
      <c r="F158" s="163">
        <v>836</v>
      </c>
      <c r="G158" s="163">
        <v>364</v>
      </c>
      <c r="H158" s="163">
        <v>404</v>
      </c>
      <c r="I158" s="164">
        <f t="shared" si="51"/>
        <v>0.10989010989010994</v>
      </c>
      <c r="J158" s="163">
        <f t="shared" si="50"/>
        <v>40</v>
      </c>
      <c r="K158" s="164">
        <f t="shared" si="52"/>
        <v>1.3689068397904625E-4</v>
      </c>
      <c r="L158" s="79"/>
    </row>
    <row r="159" spans="1:12" x14ac:dyDescent="0.25">
      <c r="A159" s="161" t="s">
        <v>144</v>
      </c>
      <c r="B159" s="162" t="s">
        <v>131</v>
      </c>
      <c r="C159" s="163">
        <v>846</v>
      </c>
      <c r="D159" s="163">
        <v>13</v>
      </c>
      <c r="E159" s="163">
        <v>905</v>
      </c>
      <c r="F159" s="163">
        <v>1176</v>
      </c>
      <c r="G159" s="163">
        <v>1169</v>
      </c>
      <c r="H159" s="163">
        <v>633</v>
      </c>
      <c r="I159" s="164">
        <f t="shared" si="51"/>
        <v>-0.45851154833190766</v>
      </c>
      <c r="J159" s="163">
        <f t="shared" si="50"/>
        <v>-536</v>
      </c>
      <c r="K159" s="164">
        <f t="shared" si="52"/>
        <v>2.1448466078895115E-4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2431</v>
      </c>
      <c r="D160" s="168">
        <f t="shared" ref="D160:H160" si="54">D152-SUM(D153:D159)</f>
        <v>1333</v>
      </c>
      <c r="E160" s="168">
        <f t="shared" si="54"/>
        <v>4549</v>
      </c>
      <c r="F160" s="168">
        <f t="shared" si="54"/>
        <v>6352</v>
      </c>
      <c r="G160" s="168">
        <f t="shared" si="54"/>
        <v>8275</v>
      </c>
      <c r="H160" s="168">
        <f t="shared" si="54"/>
        <v>7552</v>
      </c>
      <c r="I160" s="169">
        <f t="shared" si="51"/>
        <v>-8.7371601208459215E-2</v>
      </c>
      <c r="J160" s="168">
        <f>H160-G160</f>
        <v>-723</v>
      </c>
      <c r="K160" s="169">
        <f t="shared" si="52"/>
        <v>2.5589070430934585E-3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ABAAC-380E-49D9-B341-A436A95F66B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1"/>
      <c r="D3" s="271"/>
      <c r="E3" s="271"/>
      <c r="F3" s="271"/>
      <c r="G3" s="271"/>
      <c r="H3" s="271"/>
      <c r="I3" s="271"/>
      <c r="J3" s="271"/>
      <c r="K3" s="271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7198644</v>
      </c>
      <c r="D8" s="175">
        <v>856476</v>
      </c>
      <c r="E8" s="175">
        <v>6883018</v>
      </c>
      <c r="F8" s="175">
        <v>8612481</v>
      </c>
      <c r="G8" s="175">
        <v>9184014</v>
      </c>
      <c r="H8" s="175">
        <v>8845981</v>
      </c>
      <c r="I8" s="176">
        <f>IFERROR(H8/G8-1,"-")</f>
        <v>-3.6806672986343436E-2</v>
      </c>
      <c r="J8" s="175">
        <f>H8-G8</f>
        <v>-338033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625970</v>
      </c>
      <c r="D9" s="159">
        <v>220038</v>
      </c>
      <c r="E9" s="159">
        <v>650595</v>
      </c>
      <c r="F9" s="159">
        <v>783461</v>
      </c>
      <c r="G9" s="159">
        <v>754110</v>
      </c>
      <c r="H9" s="159">
        <v>688088</v>
      </c>
      <c r="I9" s="160">
        <f>IFERROR(H9/G9-1,"-")</f>
        <v>-8.7549561735025372E-2</v>
      </c>
      <c r="J9" s="159">
        <f t="shared" ref="J9:J19" si="0">H9-G9</f>
        <v>-66022</v>
      </c>
      <c r="K9" s="160">
        <f>H9/H$8</f>
        <v>7.7785380728265185E-2</v>
      </c>
      <c r="L9" s="79"/>
    </row>
    <row r="10" spans="1:12" x14ac:dyDescent="0.25">
      <c r="A10" s="161" t="s">
        <v>103</v>
      </c>
      <c r="B10" s="162" t="s">
        <v>103</v>
      </c>
      <c r="C10" s="163">
        <v>156153</v>
      </c>
      <c r="D10" s="163">
        <v>138781</v>
      </c>
      <c r="E10" s="163">
        <v>187337</v>
      </c>
      <c r="F10" s="163">
        <v>225075</v>
      </c>
      <c r="G10" s="163">
        <v>227638</v>
      </c>
      <c r="H10" s="163">
        <v>186532</v>
      </c>
      <c r="I10" s="164">
        <f>IFERROR(H10/G10-1,"-")</f>
        <v>-0.18057617796677183</v>
      </c>
      <c r="J10" s="163">
        <f t="shared" si="0"/>
        <v>-41106</v>
      </c>
      <c r="K10" s="164">
        <f>H10/H$8</f>
        <v>2.1086638101528818E-2</v>
      </c>
      <c r="L10" s="79"/>
    </row>
    <row r="11" spans="1:12" x14ac:dyDescent="0.25">
      <c r="A11" s="161" t="s">
        <v>100</v>
      </c>
      <c r="B11" s="162" t="s">
        <v>100</v>
      </c>
      <c r="C11" s="163">
        <v>469817</v>
      </c>
      <c r="D11" s="163">
        <v>81257</v>
      </c>
      <c r="E11" s="163">
        <v>463258</v>
      </c>
      <c r="F11" s="163">
        <v>558386</v>
      </c>
      <c r="G11" s="163">
        <v>526472</v>
      </c>
      <c r="H11" s="163">
        <v>501556</v>
      </c>
      <c r="I11" s="164">
        <f>IFERROR(H11/G11-1,"-")</f>
        <v>-4.7326353538269861E-2</v>
      </c>
      <c r="J11" s="163">
        <f t="shared" si="0"/>
        <v>-24916</v>
      </c>
      <c r="K11" s="164">
        <f>H11/H$8</f>
        <v>5.6698742626736368E-2</v>
      </c>
      <c r="L11" s="79"/>
    </row>
    <row r="12" spans="1:12" x14ac:dyDescent="0.25">
      <c r="A12" s="1"/>
      <c r="B12" s="158" t="s">
        <v>107</v>
      </c>
      <c r="C12" s="159">
        <v>6572674</v>
      </c>
      <c r="D12" s="159">
        <v>636438</v>
      </c>
      <c r="E12" s="159">
        <v>6232423</v>
      </c>
      <c r="F12" s="159">
        <v>7829020</v>
      </c>
      <c r="G12" s="159">
        <v>8429904</v>
      </c>
      <c r="H12" s="159">
        <v>8157893</v>
      </c>
      <c r="I12" s="160">
        <f>IFERROR(H12/G12-1,"-")</f>
        <v>-3.2267389996374796E-2</v>
      </c>
      <c r="J12" s="159">
        <f t="shared" si="0"/>
        <v>-272011</v>
      </c>
      <c r="K12" s="160">
        <f>H12/H$8</f>
        <v>0.92221461927173476</v>
      </c>
      <c r="L12" s="79"/>
    </row>
    <row r="13" spans="1:12" s="56" customFormat="1" x14ac:dyDescent="0.25">
      <c r="A13" s="161"/>
      <c r="B13" s="162" t="s">
        <v>110</v>
      </c>
      <c r="C13" s="163">
        <v>2636464</v>
      </c>
      <c r="D13" s="163">
        <v>57429</v>
      </c>
      <c r="E13" s="163">
        <v>2438703</v>
      </c>
      <c r="F13" s="163">
        <v>3067931</v>
      </c>
      <c r="G13" s="163">
        <v>3287870</v>
      </c>
      <c r="H13" s="163">
        <v>3242037</v>
      </c>
      <c r="I13" s="164">
        <f t="shared" ref="I13:I20" si="1">IFERROR(H13/G13-1,"-")</f>
        <v>-1.3940028042471297E-2</v>
      </c>
      <c r="J13" s="163">
        <f t="shared" si="0"/>
        <v>-45833</v>
      </c>
      <c r="K13" s="164">
        <f t="shared" ref="K13:K20" si="2">H13/H$8</f>
        <v>0.3664983001885263</v>
      </c>
      <c r="L13" s="165"/>
    </row>
    <row r="14" spans="1:12" s="56" customFormat="1" x14ac:dyDescent="0.25">
      <c r="A14" s="161"/>
      <c r="B14" s="162" t="s">
        <v>113</v>
      </c>
      <c r="C14" s="163">
        <v>982879</v>
      </c>
      <c r="D14" s="163">
        <v>111692</v>
      </c>
      <c r="E14" s="163">
        <v>783338</v>
      </c>
      <c r="F14" s="163">
        <v>1036263</v>
      </c>
      <c r="G14" s="163">
        <v>1151084</v>
      </c>
      <c r="H14" s="163">
        <v>1075806</v>
      </c>
      <c r="I14" s="164">
        <f t="shared" si="1"/>
        <v>-6.5397486195620802E-2</v>
      </c>
      <c r="J14" s="163">
        <f t="shared" si="0"/>
        <v>-75278</v>
      </c>
      <c r="K14" s="164">
        <f t="shared" si="2"/>
        <v>0.12161522842972419</v>
      </c>
      <c r="L14" s="165"/>
    </row>
    <row r="15" spans="1:12" x14ac:dyDescent="0.25">
      <c r="A15" s="161"/>
      <c r="B15" s="162" t="s">
        <v>116</v>
      </c>
      <c r="C15" s="163">
        <v>257401</v>
      </c>
      <c r="D15" s="163">
        <v>117980</v>
      </c>
      <c r="E15" s="163">
        <v>301555</v>
      </c>
      <c r="F15" s="163">
        <v>402324</v>
      </c>
      <c r="G15" s="163">
        <v>430468</v>
      </c>
      <c r="H15" s="163">
        <v>393544</v>
      </c>
      <c r="I15" s="164">
        <f t="shared" si="1"/>
        <v>-8.5776410790116775E-2</v>
      </c>
      <c r="J15" s="163">
        <f t="shared" si="0"/>
        <v>-36924</v>
      </c>
      <c r="K15" s="164">
        <f t="shared" si="2"/>
        <v>4.4488451874359666E-2</v>
      </c>
      <c r="L15" s="79"/>
    </row>
    <row r="16" spans="1:12" x14ac:dyDescent="0.25">
      <c r="A16" s="161"/>
      <c r="B16" s="162" t="s">
        <v>123</v>
      </c>
      <c r="C16" s="163">
        <v>215512</v>
      </c>
      <c r="D16" s="163">
        <v>10070</v>
      </c>
      <c r="E16" s="163">
        <v>300968</v>
      </c>
      <c r="F16" s="163">
        <v>286634</v>
      </c>
      <c r="G16" s="163">
        <v>319849</v>
      </c>
      <c r="H16" s="163">
        <v>315657</v>
      </c>
      <c r="I16" s="164">
        <f t="shared" si="1"/>
        <v>-1.3106184480801919E-2</v>
      </c>
      <c r="J16" s="163">
        <f t="shared" si="0"/>
        <v>-4192</v>
      </c>
      <c r="K16" s="164">
        <f t="shared" si="2"/>
        <v>3.5683662445126212E-2</v>
      </c>
      <c r="L16" s="79"/>
    </row>
    <row r="17" spans="1:12" x14ac:dyDescent="0.25">
      <c r="A17" s="161"/>
      <c r="B17" s="162" t="s">
        <v>119</v>
      </c>
      <c r="C17" s="163">
        <v>250591</v>
      </c>
      <c r="D17" s="163">
        <v>26990</v>
      </c>
      <c r="E17" s="163">
        <v>296011</v>
      </c>
      <c r="F17" s="163">
        <v>293236</v>
      </c>
      <c r="G17" s="163">
        <v>309666</v>
      </c>
      <c r="H17" s="163">
        <v>295544</v>
      </c>
      <c r="I17" s="164">
        <f t="shared" si="1"/>
        <v>-4.5603973313182555E-2</v>
      </c>
      <c r="J17" s="163">
        <f t="shared" si="0"/>
        <v>-14122</v>
      </c>
      <c r="K17" s="164">
        <f t="shared" si="2"/>
        <v>3.3409974540980811E-2</v>
      </c>
      <c r="L17" s="79"/>
    </row>
    <row r="18" spans="1:12" x14ac:dyDescent="0.25">
      <c r="A18" s="161"/>
      <c r="B18" s="162" t="s">
        <v>128</v>
      </c>
      <c r="C18" s="163">
        <v>238981</v>
      </c>
      <c r="D18" s="163">
        <v>1976</v>
      </c>
      <c r="E18" s="163">
        <v>205028</v>
      </c>
      <c r="F18" s="163">
        <v>275930</v>
      </c>
      <c r="G18" s="163">
        <v>258186</v>
      </c>
      <c r="H18" s="163">
        <v>237378</v>
      </c>
      <c r="I18" s="164">
        <f t="shared" si="1"/>
        <v>-8.0593060816620543E-2</v>
      </c>
      <c r="J18" s="163">
        <f t="shared" si="0"/>
        <v>-20808</v>
      </c>
      <c r="K18" s="164">
        <f t="shared" si="2"/>
        <v>2.6834559106559238E-2</v>
      </c>
      <c r="L18" s="79"/>
    </row>
    <row r="19" spans="1:12" x14ac:dyDescent="0.25">
      <c r="A19" s="161" t="s">
        <v>144</v>
      </c>
      <c r="B19" s="162" t="s">
        <v>131</v>
      </c>
      <c r="C19" s="163">
        <v>338187</v>
      </c>
      <c r="D19" s="163">
        <v>16268</v>
      </c>
      <c r="E19" s="163">
        <v>163833</v>
      </c>
      <c r="F19" s="163">
        <v>249427</v>
      </c>
      <c r="G19" s="163">
        <v>277342</v>
      </c>
      <c r="H19" s="163">
        <v>233736</v>
      </c>
      <c r="I19" s="164">
        <f t="shared" si="1"/>
        <v>-0.1572282596938076</v>
      </c>
      <c r="J19" s="163">
        <f t="shared" si="0"/>
        <v>-43606</v>
      </c>
      <c r="K19" s="164">
        <f t="shared" si="2"/>
        <v>2.6422846714231018E-2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1652659</v>
      </c>
      <c r="D20" s="168">
        <f t="shared" ref="D20:H20" si="4">D12-SUM(D13:D19)</f>
        <v>294033</v>
      </c>
      <c r="E20" s="168">
        <f t="shared" si="4"/>
        <v>1742987</v>
      </c>
      <c r="F20" s="168">
        <f t="shared" si="4"/>
        <v>2217275</v>
      </c>
      <c r="G20" s="168">
        <f t="shared" si="4"/>
        <v>2395439</v>
      </c>
      <c r="H20" s="168">
        <f t="shared" si="4"/>
        <v>2364191</v>
      </c>
      <c r="I20" s="169">
        <f t="shared" si="1"/>
        <v>-1.3044790537350304E-2</v>
      </c>
      <c r="J20" s="168">
        <f>H20-G20</f>
        <v>-31248</v>
      </c>
      <c r="K20" s="169">
        <f t="shared" si="2"/>
        <v>0.26726159597222737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2766306</v>
      </c>
      <c r="D22" s="175">
        <v>325017</v>
      </c>
      <c r="E22" s="175">
        <v>2755890</v>
      </c>
      <c r="F22" s="175">
        <v>3281102</v>
      </c>
      <c r="G22" s="175">
        <v>3478302</v>
      </c>
      <c r="H22" s="175">
        <v>3274179</v>
      </c>
      <c r="I22" s="176">
        <f>IFERROR(H22/G22-1,"-")</f>
        <v>-5.8684668553794395E-2</v>
      </c>
      <c r="J22" s="175">
        <f>H22-G22</f>
        <v>-204123</v>
      </c>
      <c r="K22" s="176">
        <f>H22/H$8</f>
        <v>0.37013181466250039</v>
      </c>
      <c r="L22" s="79"/>
    </row>
    <row r="23" spans="1:12" x14ac:dyDescent="0.25">
      <c r="A23" s="161" t="s">
        <v>96</v>
      </c>
      <c r="B23" s="158" t="s">
        <v>97</v>
      </c>
      <c r="C23" s="159">
        <v>95533</v>
      </c>
      <c r="D23" s="159">
        <v>76495</v>
      </c>
      <c r="E23" s="159">
        <v>121775</v>
      </c>
      <c r="F23" s="159">
        <v>122132</v>
      </c>
      <c r="G23" s="159">
        <v>131087</v>
      </c>
      <c r="H23" s="159">
        <v>89326</v>
      </c>
      <c r="I23" s="160">
        <f>IFERROR(H23/G23-1,"-")</f>
        <v>-0.31857468703990477</v>
      </c>
      <c r="J23" s="159">
        <f t="shared" ref="J23:J33" si="5">H23-G23</f>
        <v>-41761</v>
      </c>
      <c r="K23" s="160">
        <f>H23/H$8</f>
        <v>1.009791904368775E-2</v>
      </c>
      <c r="L23" s="79"/>
    </row>
    <row r="24" spans="1:12" x14ac:dyDescent="0.25">
      <c r="A24" s="161" t="s">
        <v>103</v>
      </c>
      <c r="B24" s="162" t="s">
        <v>103</v>
      </c>
      <c r="C24" s="163">
        <v>36093</v>
      </c>
      <c r="D24" s="163">
        <v>41557</v>
      </c>
      <c r="E24" s="163">
        <v>37824</v>
      </c>
      <c r="F24" s="163">
        <v>41572</v>
      </c>
      <c r="G24" s="163">
        <v>41587</v>
      </c>
      <c r="H24" s="163">
        <v>23858</v>
      </c>
      <c r="I24" s="164">
        <f>IFERROR(H24/G24-1,"-")</f>
        <v>-0.42631110683627094</v>
      </c>
      <c r="J24" s="163">
        <f t="shared" si="5"/>
        <v>-17729</v>
      </c>
      <c r="K24" s="164">
        <f>H24/H$8</f>
        <v>2.6970440022423743E-3</v>
      </c>
      <c r="L24" s="79"/>
    </row>
    <row r="25" spans="1:12" x14ac:dyDescent="0.25">
      <c r="A25" s="161" t="s">
        <v>100</v>
      </c>
      <c r="B25" s="162" t="s">
        <v>100</v>
      </c>
      <c r="C25" s="163">
        <v>59440</v>
      </c>
      <c r="D25" s="163">
        <v>34938</v>
      </c>
      <c r="E25" s="163">
        <v>83951</v>
      </c>
      <c r="F25" s="163">
        <v>80560</v>
      </c>
      <c r="G25" s="163">
        <v>89500</v>
      </c>
      <c r="H25" s="163">
        <v>65468</v>
      </c>
      <c r="I25" s="164">
        <f>IFERROR(H25/G25-1,"-")</f>
        <v>-0.2685139664804469</v>
      </c>
      <c r="J25" s="163">
        <f t="shared" si="5"/>
        <v>-24032</v>
      </c>
      <c r="K25" s="164">
        <f>H25/H$8</f>
        <v>7.4008750414453752E-3</v>
      </c>
      <c r="L25" s="79"/>
    </row>
    <row r="26" spans="1:12" x14ac:dyDescent="0.25">
      <c r="A26" s="161"/>
      <c r="B26" s="158" t="s">
        <v>107</v>
      </c>
      <c r="C26" s="159">
        <v>2670773</v>
      </c>
      <c r="D26" s="159">
        <v>248522</v>
      </c>
      <c r="E26" s="159">
        <v>2634115</v>
      </c>
      <c r="F26" s="159">
        <v>3158970</v>
      </c>
      <c r="G26" s="159">
        <v>3347215</v>
      </c>
      <c r="H26" s="159">
        <v>3184853</v>
      </c>
      <c r="I26" s="160">
        <f>IFERROR(H26/G26-1,"-")</f>
        <v>-4.8506594288087235E-2</v>
      </c>
      <c r="J26" s="159">
        <f t="shared" si="5"/>
        <v>-162362</v>
      </c>
      <c r="K26" s="160">
        <f>H26/H$8</f>
        <v>0.36003389561881266</v>
      </c>
      <c r="L26" s="79"/>
    </row>
    <row r="27" spans="1:12" s="56" customFormat="1" x14ac:dyDescent="0.25">
      <c r="A27" s="161"/>
      <c r="B27" s="162" t="s">
        <v>110</v>
      </c>
      <c r="C27" s="163">
        <v>1178371</v>
      </c>
      <c r="D27" s="163">
        <v>16249</v>
      </c>
      <c r="E27" s="163">
        <v>1146932</v>
      </c>
      <c r="F27" s="163">
        <v>1427394</v>
      </c>
      <c r="G27" s="163">
        <v>1498155</v>
      </c>
      <c r="H27" s="163">
        <v>1472601</v>
      </c>
      <c r="I27" s="164">
        <f t="shared" ref="I27:I34" si="6">IFERROR(H27/G27-1,"-")</f>
        <v>-1.7056980085505158E-2</v>
      </c>
      <c r="J27" s="163">
        <f t="shared" si="5"/>
        <v>-25554</v>
      </c>
      <c r="K27" s="164">
        <f t="shared" ref="K27:K34" si="7">H27/H$8</f>
        <v>0.16647119183276562</v>
      </c>
      <c r="L27" s="165"/>
    </row>
    <row r="28" spans="1:12" s="56" customFormat="1" x14ac:dyDescent="0.25">
      <c r="A28" s="161"/>
      <c r="B28" s="162" t="s">
        <v>113</v>
      </c>
      <c r="C28" s="163">
        <v>362212</v>
      </c>
      <c r="D28" s="163">
        <v>40574</v>
      </c>
      <c r="E28" s="163">
        <v>311270</v>
      </c>
      <c r="F28" s="163">
        <v>375903</v>
      </c>
      <c r="G28" s="163">
        <v>395185</v>
      </c>
      <c r="H28" s="163">
        <v>363218</v>
      </c>
      <c r="I28" s="164">
        <f t="shared" si="6"/>
        <v>-8.0891228158963546E-2</v>
      </c>
      <c r="J28" s="163">
        <f t="shared" si="5"/>
        <v>-31967</v>
      </c>
      <c r="K28" s="164">
        <f t="shared" si="7"/>
        <v>4.1060228368114286E-2</v>
      </c>
      <c r="L28" s="165"/>
    </row>
    <row r="29" spans="1:12" x14ac:dyDescent="0.25">
      <c r="A29" s="161"/>
      <c r="B29" s="162" t="s">
        <v>116</v>
      </c>
      <c r="C29" s="163">
        <v>111783</v>
      </c>
      <c r="D29" s="163">
        <v>56387</v>
      </c>
      <c r="E29" s="163">
        <v>120214</v>
      </c>
      <c r="F29" s="163">
        <v>141563</v>
      </c>
      <c r="G29" s="163">
        <v>164778</v>
      </c>
      <c r="H29" s="163">
        <v>114706</v>
      </c>
      <c r="I29" s="164">
        <f t="shared" si="6"/>
        <v>-0.30387551736275475</v>
      </c>
      <c r="J29" s="163">
        <f t="shared" si="5"/>
        <v>-50072</v>
      </c>
      <c r="K29" s="164">
        <f t="shared" si="7"/>
        <v>1.2967018581658721E-2</v>
      </c>
      <c r="L29" s="79"/>
    </row>
    <row r="30" spans="1:12" x14ac:dyDescent="0.25">
      <c r="A30" s="161"/>
      <c r="B30" s="162" t="s">
        <v>123</v>
      </c>
      <c r="C30" s="163">
        <v>100752</v>
      </c>
      <c r="D30" s="163">
        <v>4149</v>
      </c>
      <c r="E30" s="163">
        <v>140776</v>
      </c>
      <c r="F30" s="163">
        <v>121195</v>
      </c>
      <c r="G30" s="163">
        <v>129459</v>
      </c>
      <c r="H30" s="163">
        <v>127826</v>
      </c>
      <c r="I30" s="164">
        <f t="shared" si="6"/>
        <v>-1.2614032241868078E-2</v>
      </c>
      <c r="J30" s="163">
        <f t="shared" si="5"/>
        <v>-1633</v>
      </c>
      <c r="K30" s="164">
        <f t="shared" si="7"/>
        <v>1.4450177996086585E-2</v>
      </c>
      <c r="L30" s="79"/>
    </row>
    <row r="31" spans="1:12" x14ac:dyDescent="0.25">
      <c r="A31" s="161"/>
      <c r="B31" s="162" t="s">
        <v>119</v>
      </c>
      <c r="C31" s="163">
        <v>139238</v>
      </c>
      <c r="D31" s="163">
        <v>14321</v>
      </c>
      <c r="E31" s="163">
        <v>179752</v>
      </c>
      <c r="F31" s="163">
        <v>159758</v>
      </c>
      <c r="G31" s="163">
        <v>162890</v>
      </c>
      <c r="H31" s="163">
        <v>163129</v>
      </c>
      <c r="I31" s="164">
        <f t="shared" si="6"/>
        <v>1.4672478359629704E-3</v>
      </c>
      <c r="J31" s="163">
        <f t="shared" si="5"/>
        <v>239</v>
      </c>
      <c r="K31" s="164">
        <f t="shared" si="7"/>
        <v>1.8441029886905703E-2</v>
      </c>
      <c r="L31" s="79"/>
    </row>
    <row r="32" spans="1:12" x14ac:dyDescent="0.25">
      <c r="A32" s="161"/>
      <c r="B32" s="162" t="s">
        <v>128</v>
      </c>
      <c r="C32" s="163">
        <v>94416</v>
      </c>
      <c r="D32" s="163">
        <v>456</v>
      </c>
      <c r="E32" s="163">
        <v>74204</v>
      </c>
      <c r="F32" s="163">
        <v>93565</v>
      </c>
      <c r="G32" s="163">
        <v>85362</v>
      </c>
      <c r="H32" s="163">
        <v>74621</v>
      </c>
      <c r="I32" s="164">
        <f t="shared" si="6"/>
        <v>-0.12582882312972987</v>
      </c>
      <c r="J32" s="163">
        <f t="shared" si="5"/>
        <v>-10741</v>
      </c>
      <c r="K32" s="164">
        <f t="shared" si="7"/>
        <v>8.4355822152455441E-3</v>
      </c>
      <c r="L32" s="79"/>
    </row>
    <row r="33" spans="1:12" x14ac:dyDescent="0.25">
      <c r="A33" s="161" t="s">
        <v>144</v>
      </c>
      <c r="B33" s="162" t="s">
        <v>131</v>
      </c>
      <c r="C33" s="163">
        <v>102903</v>
      </c>
      <c r="D33" s="163">
        <v>1730</v>
      </c>
      <c r="E33" s="163">
        <v>46273</v>
      </c>
      <c r="F33" s="163">
        <v>83136</v>
      </c>
      <c r="G33" s="163">
        <v>83359</v>
      </c>
      <c r="H33" s="163">
        <v>68546</v>
      </c>
      <c r="I33" s="164">
        <f t="shared" si="6"/>
        <v>-0.17770126800945307</v>
      </c>
      <c r="J33" s="163">
        <f t="shared" si="5"/>
        <v>-14813</v>
      </c>
      <c r="K33" s="164">
        <f t="shared" si="7"/>
        <v>7.7488296662631311E-3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581098</v>
      </c>
      <c r="D34" s="168">
        <f t="shared" ref="D34:H34" si="9">D26-SUM(D27:D33)</f>
        <v>114656</v>
      </c>
      <c r="E34" s="168">
        <f t="shared" si="9"/>
        <v>614694</v>
      </c>
      <c r="F34" s="168">
        <f t="shared" si="9"/>
        <v>756456</v>
      </c>
      <c r="G34" s="168">
        <f t="shared" si="9"/>
        <v>828027</v>
      </c>
      <c r="H34" s="168">
        <f t="shared" si="9"/>
        <v>800206</v>
      </c>
      <c r="I34" s="169">
        <f t="shared" si="6"/>
        <v>-3.3599145921570206E-2</v>
      </c>
      <c r="J34" s="168">
        <f>H34-G34</f>
        <v>-27821</v>
      </c>
      <c r="K34" s="169">
        <f t="shared" si="7"/>
        <v>9.0459837071773047E-2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2107837</v>
      </c>
      <c r="D36" s="175">
        <v>179001</v>
      </c>
      <c r="E36" s="175">
        <v>1933319</v>
      </c>
      <c r="F36" s="175">
        <v>2402979</v>
      </c>
      <c r="G36" s="175">
        <v>2528389</v>
      </c>
      <c r="H36" s="175">
        <v>2517003</v>
      </c>
      <c r="I36" s="176">
        <f>IFERROR(H36/G36-1,"-")</f>
        <v>-4.5032627495215083E-3</v>
      </c>
      <c r="J36" s="175">
        <f>H36-G36</f>
        <v>-11386</v>
      </c>
      <c r="K36" s="176">
        <f>H36/H$8</f>
        <v>0.28453633350557728</v>
      </c>
      <c r="L36" s="79"/>
    </row>
    <row r="37" spans="1:12" x14ac:dyDescent="0.25">
      <c r="A37" s="161" t="s">
        <v>96</v>
      </c>
      <c r="B37" s="158" t="s">
        <v>97</v>
      </c>
      <c r="C37" s="159">
        <v>83093</v>
      </c>
      <c r="D37" s="159">
        <v>25515</v>
      </c>
      <c r="E37" s="159">
        <v>73703</v>
      </c>
      <c r="F37" s="159">
        <v>77351</v>
      </c>
      <c r="G37" s="159">
        <v>97924</v>
      </c>
      <c r="H37" s="159">
        <v>94359</v>
      </c>
      <c r="I37" s="160">
        <f>IFERROR(H37/G37-1,"-")</f>
        <v>-3.6405784077447767E-2</v>
      </c>
      <c r="J37" s="159">
        <f t="shared" ref="J37:J47" si="10">H37-G37</f>
        <v>-3565</v>
      </c>
      <c r="K37" s="160">
        <f>H37/H$8</f>
        <v>1.0666877986737705E-2</v>
      </c>
      <c r="L37" s="79"/>
    </row>
    <row r="38" spans="1:12" x14ac:dyDescent="0.25">
      <c r="A38" s="161" t="s">
        <v>103</v>
      </c>
      <c r="B38" s="162" t="s">
        <v>103</v>
      </c>
      <c r="C38" s="163">
        <v>30721</v>
      </c>
      <c r="D38" s="163">
        <v>16341</v>
      </c>
      <c r="E38" s="163">
        <v>22693</v>
      </c>
      <c r="F38" s="163">
        <v>18115</v>
      </c>
      <c r="G38" s="163">
        <v>42030</v>
      </c>
      <c r="H38" s="163">
        <v>35024</v>
      </c>
      <c r="I38" s="164">
        <f>IFERROR(H38/G38-1,"-")</f>
        <v>-0.16669045919581249</v>
      </c>
      <c r="J38" s="163">
        <f t="shared" si="10"/>
        <v>-7006</v>
      </c>
      <c r="K38" s="164">
        <f>H38/H$8</f>
        <v>3.9593121441251116E-3</v>
      </c>
      <c r="L38" s="79"/>
    </row>
    <row r="39" spans="1:12" x14ac:dyDescent="0.25">
      <c r="A39" s="161" t="s">
        <v>100</v>
      </c>
      <c r="B39" s="162" t="s">
        <v>100</v>
      </c>
      <c r="C39" s="163">
        <v>52372</v>
      </c>
      <c r="D39" s="163">
        <v>9174</v>
      </c>
      <c r="E39" s="163">
        <v>51010</v>
      </c>
      <c r="F39" s="163">
        <v>59236</v>
      </c>
      <c r="G39" s="163">
        <v>55894</v>
      </c>
      <c r="H39" s="163">
        <v>59335</v>
      </c>
      <c r="I39" s="164">
        <f>IFERROR(H39/G39-1,"-")</f>
        <v>6.1562958457079375E-2</v>
      </c>
      <c r="J39" s="163">
        <f t="shared" si="10"/>
        <v>3441</v>
      </c>
      <c r="K39" s="164">
        <f>H39/H$8</f>
        <v>6.7075658426125947E-3</v>
      </c>
      <c r="L39" s="79"/>
    </row>
    <row r="40" spans="1:12" x14ac:dyDescent="0.25">
      <c r="A40" s="161"/>
      <c r="B40" s="158" t="s">
        <v>107</v>
      </c>
      <c r="C40" s="159">
        <v>2024744</v>
      </c>
      <c r="D40" s="159">
        <v>153486</v>
      </c>
      <c r="E40" s="159">
        <v>1859616</v>
      </c>
      <c r="F40" s="159">
        <v>2325628</v>
      </c>
      <c r="G40" s="159">
        <v>2430465</v>
      </c>
      <c r="H40" s="159">
        <v>2422644</v>
      </c>
      <c r="I40" s="160">
        <f>IFERROR(H40/G40-1,"-")</f>
        <v>-3.2179027470051746E-3</v>
      </c>
      <c r="J40" s="159">
        <f t="shared" si="10"/>
        <v>-7821</v>
      </c>
      <c r="K40" s="160">
        <f>H40/H$8</f>
        <v>0.27386945551883957</v>
      </c>
      <c r="L40" s="79"/>
    </row>
    <row r="41" spans="1:12" s="56" customFormat="1" x14ac:dyDescent="0.25">
      <c r="A41" s="161"/>
      <c r="B41" s="162" t="s">
        <v>110</v>
      </c>
      <c r="C41" s="163">
        <v>902556</v>
      </c>
      <c r="D41" s="163">
        <v>11144</v>
      </c>
      <c r="E41" s="163">
        <v>752759</v>
      </c>
      <c r="F41" s="163">
        <v>965867</v>
      </c>
      <c r="G41" s="163">
        <v>1021538</v>
      </c>
      <c r="H41" s="163">
        <v>1035861</v>
      </c>
      <c r="I41" s="164">
        <f t="shared" ref="I41:I48" si="11">IFERROR(H41/G41-1,"-")</f>
        <v>1.4021015370940582E-2</v>
      </c>
      <c r="J41" s="163">
        <f t="shared" si="10"/>
        <v>14323</v>
      </c>
      <c r="K41" s="164">
        <f t="shared" ref="K41:K48" si="12">H41/H$8</f>
        <v>0.11709961845950155</v>
      </c>
      <c r="L41" s="165"/>
    </row>
    <row r="42" spans="1:12" s="56" customFormat="1" x14ac:dyDescent="0.25">
      <c r="A42" s="161"/>
      <c r="B42" s="162" t="s">
        <v>113</v>
      </c>
      <c r="C42" s="163">
        <v>105694</v>
      </c>
      <c r="D42" s="163">
        <v>14862</v>
      </c>
      <c r="E42" s="163">
        <v>79331</v>
      </c>
      <c r="F42" s="163">
        <v>109892</v>
      </c>
      <c r="G42" s="163">
        <v>107729</v>
      </c>
      <c r="H42" s="163">
        <v>100730</v>
      </c>
      <c r="I42" s="164">
        <f t="shared" si="11"/>
        <v>-6.4968578562875412E-2</v>
      </c>
      <c r="J42" s="163">
        <f t="shared" si="10"/>
        <v>-6999</v>
      </c>
      <c r="K42" s="164">
        <f t="shared" si="12"/>
        <v>1.1387092059094406E-2</v>
      </c>
      <c r="L42" s="165"/>
    </row>
    <row r="43" spans="1:12" x14ac:dyDescent="0.25">
      <c r="A43" s="161"/>
      <c r="B43" s="162" t="s">
        <v>116</v>
      </c>
      <c r="C43" s="163">
        <v>43618</v>
      </c>
      <c r="D43" s="163">
        <v>18268</v>
      </c>
      <c r="E43" s="163">
        <v>47219</v>
      </c>
      <c r="F43" s="163">
        <v>59693</v>
      </c>
      <c r="G43" s="163">
        <v>57665</v>
      </c>
      <c r="H43" s="163">
        <v>64943</v>
      </c>
      <c r="I43" s="164">
        <f t="shared" si="11"/>
        <v>0.12621174022370596</v>
      </c>
      <c r="J43" s="163">
        <f t="shared" si="10"/>
        <v>7278</v>
      </c>
      <c r="K43" s="164">
        <f t="shared" si="12"/>
        <v>7.3415260557308454E-3</v>
      </c>
      <c r="L43" s="79"/>
    </row>
    <row r="44" spans="1:12" x14ac:dyDescent="0.25">
      <c r="A44" s="161"/>
      <c r="B44" s="162" t="s">
        <v>123</v>
      </c>
      <c r="C44" s="163">
        <v>87975</v>
      </c>
      <c r="D44" s="163">
        <v>2402</v>
      </c>
      <c r="E44" s="163">
        <v>101958</v>
      </c>
      <c r="F44" s="163">
        <v>109956</v>
      </c>
      <c r="G44" s="163">
        <v>114651</v>
      </c>
      <c r="H44" s="163">
        <v>111116</v>
      </c>
      <c r="I44" s="164">
        <f t="shared" si="11"/>
        <v>-3.083270097949431E-2</v>
      </c>
      <c r="J44" s="163">
        <f t="shared" si="10"/>
        <v>-3535</v>
      </c>
      <c r="K44" s="164">
        <f t="shared" si="12"/>
        <v>1.2561184565058415E-2</v>
      </c>
      <c r="L44" s="79"/>
    </row>
    <row r="45" spans="1:12" x14ac:dyDescent="0.25">
      <c r="A45" s="161"/>
      <c r="B45" s="162" t="s">
        <v>119</v>
      </c>
      <c r="C45" s="163">
        <v>80980</v>
      </c>
      <c r="D45" s="163">
        <v>3688</v>
      </c>
      <c r="E45" s="163">
        <v>73260</v>
      </c>
      <c r="F45" s="163">
        <v>86629</v>
      </c>
      <c r="G45" s="163">
        <v>97595</v>
      </c>
      <c r="H45" s="163">
        <v>84937</v>
      </c>
      <c r="I45" s="164">
        <f t="shared" si="11"/>
        <v>-0.12969926738050108</v>
      </c>
      <c r="J45" s="163">
        <f t="shared" si="10"/>
        <v>-12658</v>
      </c>
      <c r="K45" s="164">
        <f t="shared" si="12"/>
        <v>9.6017615231142814E-3</v>
      </c>
      <c r="L45" s="79"/>
    </row>
    <row r="46" spans="1:12" x14ac:dyDescent="0.25">
      <c r="A46" s="161"/>
      <c r="B46" s="162" t="s">
        <v>128</v>
      </c>
      <c r="C46" s="163">
        <v>85742</v>
      </c>
      <c r="D46" s="163">
        <v>810</v>
      </c>
      <c r="E46" s="163">
        <v>83931</v>
      </c>
      <c r="F46" s="163">
        <v>95084</v>
      </c>
      <c r="G46" s="163">
        <v>91635</v>
      </c>
      <c r="H46" s="163">
        <v>93757</v>
      </c>
      <c r="I46" s="164">
        <f t="shared" si="11"/>
        <v>2.3157090631308996E-2</v>
      </c>
      <c r="J46" s="163">
        <f t="shared" si="10"/>
        <v>2122</v>
      </c>
      <c r="K46" s="164">
        <f t="shared" si="12"/>
        <v>1.0598824483118378E-2</v>
      </c>
      <c r="L46" s="79"/>
    </row>
    <row r="47" spans="1:12" x14ac:dyDescent="0.25">
      <c r="A47" s="161" t="s">
        <v>144</v>
      </c>
      <c r="B47" s="162" t="s">
        <v>131</v>
      </c>
      <c r="C47" s="163">
        <v>138797</v>
      </c>
      <c r="D47" s="163">
        <v>12781</v>
      </c>
      <c r="E47" s="163">
        <v>81744</v>
      </c>
      <c r="F47" s="163">
        <v>102085</v>
      </c>
      <c r="G47" s="163">
        <v>118014</v>
      </c>
      <c r="H47" s="163">
        <v>100638</v>
      </c>
      <c r="I47" s="164">
        <f t="shared" si="11"/>
        <v>-0.14723676851898926</v>
      </c>
      <c r="J47" s="163">
        <f t="shared" si="10"/>
        <v>-17376</v>
      </c>
      <c r="K47" s="164">
        <f t="shared" si="12"/>
        <v>1.137669185588348E-2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579382</v>
      </c>
      <c r="D48" s="168">
        <f t="shared" ref="D48:H48" si="14">D40-SUM(D41:D47)</f>
        <v>89531</v>
      </c>
      <c r="E48" s="168">
        <f t="shared" si="14"/>
        <v>639414</v>
      </c>
      <c r="F48" s="168">
        <f t="shared" si="14"/>
        <v>796422</v>
      </c>
      <c r="G48" s="168">
        <f t="shared" si="14"/>
        <v>821638</v>
      </c>
      <c r="H48" s="168">
        <f t="shared" si="14"/>
        <v>830662</v>
      </c>
      <c r="I48" s="169">
        <f t="shared" si="11"/>
        <v>1.0982938958519428E-2</v>
      </c>
      <c r="J48" s="168">
        <f>H48-G48</f>
        <v>9024</v>
      </c>
      <c r="K48" s="169">
        <f t="shared" si="12"/>
        <v>9.3902756517338218E-2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53738</v>
      </c>
      <c r="D50" s="175">
        <v>8847</v>
      </c>
      <c r="E50" s="175">
        <v>44159</v>
      </c>
      <c r="F50" s="175">
        <v>52432</v>
      </c>
      <c r="G50" s="175">
        <v>60753</v>
      </c>
      <c r="H50" s="175">
        <v>56753</v>
      </c>
      <c r="I50" s="176">
        <f>IFERROR(H50/G50-1,"-")</f>
        <v>-6.5840370022879569E-2</v>
      </c>
      <c r="J50" s="175">
        <f>H50-G50</f>
        <v>-4000</v>
      </c>
      <c r="K50" s="176">
        <f>H50/H$8</f>
        <v>6.415681878584184E-3</v>
      </c>
      <c r="L50" s="79"/>
    </row>
    <row r="51" spans="1:12" x14ac:dyDescent="0.25">
      <c r="A51" s="161" t="s">
        <v>96</v>
      </c>
      <c r="B51" s="158" t="s">
        <v>97</v>
      </c>
      <c r="C51" s="159">
        <v>2905</v>
      </c>
      <c r="D51" s="159">
        <v>1762</v>
      </c>
      <c r="E51" s="159">
        <v>3336</v>
      </c>
      <c r="F51" s="159">
        <v>13100</v>
      </c>
      <c r="G51" s="159">
        <v>8356</v>
      </c>
      <c r="H51" s="159">
        <v>5935</v>
      </c>
      <c r="I51" s="160">
        <f>IFERROR(H51/G51-1,"-")</f>
        <v>-0.28973192915270463</v>
      </c>
      <c r="J51" s="159">
        <f t="shared" ref="J51:J61" si="15">H51-G51</f>
        <v>-2421</v>
      </c>
      <c r="K51" s="160">
        <f>H51/H$8</f>
        <v>6.7092615279187233E-4</v>
      </c>
      <c r="L51" s="79"/>
    </row>
    <row r="52" spans="1:12" x14ac:dyDescent="0.25">
      <c r="A52" s="161" t="s">
        <v>103</v>
      </c>
      <c r="B52" s="162" t="s">
        <v>103</v>
      </c>
      <c r="C52" s="163">
        <v>1316</v>
      </c>
      <c r="D52" s="163">
        <v>1129</v>
      </c>
      <c r="E52" s="163">
        <v>357</v>
      </c>
      <c r="F52" s="163">
        <v>8775</v>
      </c>
      <c r="G52" s="163">
        <v>4224</v>
      </c>
      <c r="H52" s="163">
        <v>2852</v>
      </c>
      <c r="I52" s="164">
        <f>IFERROR(H52/G52-1,"-")</f>
        <v>-0.32481060606060608</v>
      </c>
      <c r="J52" s="163">
        <f t="shared" si="15"/>
        <v>-1372</v>
      </c>
      <c r="K52" s="164">
        <f>H52/H$8</f>
        <v>3.2240629953873969E-4</v>
      </c>
      <c r="L52" s="79"/>
    </row>
    <row r="53" spans="1:12" x14ac:dyDescent="0.25">
      <c r="A53" s="161" t="s">
        <v>100</v>
      </c>
      <c r="B53" s="162" t="s">
        <v>100</v>
      </c>
      <c r="C53" s="163">
        <v>1589</v>
      </c>
      <c r="D53" s="163">
        <v>633</v>
      </c>
      <c r="E53" s="163">
        <v>2979</v>
      </c>
      <c r="F53" s="163">
        <v>4325</v>
      </c>
      <c r="G53" s="163">
        <v>4132</v>
      </c>
      <c r="H53" s="163">
        <v>3083</v>
      </c>
      <c r="I53" s="164">
        <f>IFERROR(H53/G53-1,"-")</f>
        <v>-0.25387221684414329</v>
      </c>
      <c r="J53" s="163">
        <f t="shared" si="15"/>
        <v>-1049</v>
      </c>
      <c r="K53" s="164">
        <f>H53/H$8</f>
        <v>3.4851985325313269E-4</v>
      </c>
      <c r="L53" s="79"/>
    </row>
    <row r="54" spans="1:12" x14ac:dyDescent="0.25">
      <c r="A54" s="161"/>
      <c r="B54" s="158" t="s">
        <v>107</v>
      </c>
      <c r="C54" s="159">
        <v>50833</v>
      </c>
      <c r="D54" s="159">
        <v>7085</v>
      </c>
      <c r="E54" s="159">
        <v>40823</v>
      </c>
      <c r="F54" s="159">
        <v>39332</v>
      </c>
      <c r="G54" s="159">
        <v>52397</v>
      </c>
      <c r="H54" s="159">
        <v>50818</v>
      </c>
      <c r="I54" s="160">
        <f>IFERROR(H54/G54-1,"-")</f>
        <v>-3.0135313090444149E-2</v>
      </c>
      <c r="J54" s="159">
        <f t="shared" si="15"/>
        <v>-1579</v>
      </c>
      <c r="K54" s="160">
        <f>H54/H$8</f>
        <v>5.7447557257923115E-3</v>
      </c>
      <c r="L54" s="79"/>
    </row>
    <row r="55" spans="1:12" s="56" customFormat="1" x14ac:dyDescent="0.25">
      <c r="A55" s="161"/>
      <c r="B55" s="162" t="s">
        <v>110</v>
      </c>
      <c r="C55" s="163">
        <v>18908</v>
      </c>
      <c r="D55" s="163">
        <v>289</v>
      </c>
      <c r="E55" s="163">
        <v>16688</v>
      </c>
      <c r="F55" s="163">
        <v>15137</v>
      </c>
      <c r="G55" s="163">
        <v>17355</v>
      </c>
      <c r="H55" s="163">
        <v>18991</v>
      </c>
      <c r="I55" s="164">
        <f t="shared" ref="I55:I62" si="16">IFERROR(H55/G55-1,"-")</f>
        <v>9.4266781907231367E-2</v>
      </c>
      <c r="J55" s="163">
        <f t="shared" si="15"/>
        <v>1636</v>
      </c>
      <c r="K55" s="164">
        <f t="shared" ref="K55:K62" si="17">H55/H$8</f>
        <v>2.1468506432469163E-3</v>
      </c>
      <c r="L55" s="165"/>
    </row>
    <row r="56" spans="1:12" s="56" customFormat="1" x14ac:dyDescent="0.25">
      <c r="A56" s="161"/>
      <c r="B56" s="162" t="s">
        <v>113</v>
      </c>
      <c r="C56" s="163">
        <v>14632</v>
      </c>
      <c r="D56" s="163">
        <v>3420</v>
      </c>
      <c r="E56" s="163">
        <v>11562</v>
      </c>
      <c r="F56" s="163">
        <v>9322</v>
      </c>
      <c r="G56" s="163">
        <v>15612</v>
      </c>
      <c r="H56" s="163">
        <v>13271</v>
      </c>
      <c r="I56" s="164">
        <f t="shared" si="16"/>
        <v>-0.14994875736612867</v>
      </c>
      <c r="J56" s="163">
        <f t="shared" si="15"/>
        <v>-2341</v>
      </c>
      <c r="K56" s="164">
        <f t="shared" si="17"/>
        <v>1.5002293131762322E-3</v>
      </c>
      <c r="L56" s="165"/>
    </row>
    <row r="57" spans="1:12" x14ac:dyDescent="0.25">
      <c r="A57" s="161"/>
      <c r="B57" s="162" t="s">
        <v>116</v>
      </c>
      <c r="C57" s="163">
        <v>1120</v>
      </c>
      <c r="D57" s="163">
        <v>618</v>
      </c>
      <c r="E57" s="163">
        <v>1342</v>
      </c>
      <c r="F57" s="163">
        <v>2056</v>
      </c>
      <c r="G57" s="163">
        <v>1944</v>
      </c>
      <c r="H57" s="163">
        <v>1498</v>
      </c>
      <c r="I57" s="164">
        <f t="shared" si="16"/>
        <v>-0.22942386831275718</v>
      </c>
      <c r="J57" s="163">
        <f t="shared" si="15"/>
        <v>-446</v>
      </c>
      <c r="K57" s="164">
        <f t="shared" si="17"/>
        <v>1.6934243923879104E-4</v>
      </c>
      <c r="L57" s="79"/>
    </row>
    <row r="58" spans="1:12" x14ac:dyDescent="0.25">
      <c r="A58" s="161"/>
      <c r="B58" s="162" t="s">
        <v>123</v>
      </c>
      <c r="C58" s="163">
        <v>588</v>
      </c>
      <c r="D58" s="163">
        <v>234</v>
      </c>
      <c r="E58" s="163">
        <v>1051</v>
      </c>
      <c r="F58" s="163">
        <v>714</v>
      </c>
      <c r="G58" s="163">
        <v>1776</v>
      </c>
      <c r="H58" s="163">
        <v>1536</v>
      </c>
      <c r="I58" s="164">
        <f t="shared" si="16"/>
        <v>-0.13513513513513509</v>
      </c>
      <c r="J58" s="163">
        <f t="shared" si="15"/>
        <v>-240</v>
      </c>
      <c r="K58" s="164">
        <f t="shared" si="17"/>
        <v>1.7363817534765222E-4</v>
      </c>
      <c r="L58" s="79"/>
    </row>
    <row r="59" spans="1:12" x14ac:dyDescent="0.25">
      <c r="A59" s="161"/>
      <c r="B59" s="162" t="s">
        <v>119</v>
      </c>
      <c r="C59" s="163">
        <v>725</v>
      </c>
      <c r="D59" s="163">
        <v>102</v>
      </c>
      <c r="E59" s="163">
        <v>802</v>
      </c>
      <c r="F59" s="163">
        <v>892</v>
      </c>
      <c r="G59" s="163">
        <v>1189</v>
      </c>
      <c r="H59" s="163">
        <v>962</v>
      </c>
      <c r="I59" s="164">
        <f t="shared" si="16"/>
        <v>-0.19091673675357446</v>
      </c>
      <c r="J59" s="163">
        <f t="shared" si="15"/>
        <v>-227</v>
      </c>
      <c r="K59" s="164">
        <f t="shared" si="17"/>
        <v>1.0874995096643323E-4</v>
      </c>
      <c r="L59" s="79"/>
    </row>
    <row r="60" spans="1:12" x14ac:dyDescent="0.25">
      <c r="A60" s="161"/>
      <c r="B60" s="162" t="s">
        <v>128</v>
      </c>
      <c r="C60" s="163">
        <v>713</v>
      </c>
      <c r="D60" s="163">
        <v>20</v>
      </c>
      <c r="E60" s="163">
        <v>181</v>
      </c>
      <c r="F60" s="163">
        <v>447</v>
      </c>
      <c r="G60" s="163">
        <v>355</v>
      </c>
      <c r="H60" s="163">
        <v>509</v>
      </c>
      <c r="I60" s="164">
        <f t="shared" si="16"/>
        <v>0.43380281690140854</v>
      </c>
      <c r="J60" s="163">
        <f t="shared" si="15"/>
        <v>154</v>
      </c>
      <c r="K60" s="164">
        <f t="shared" si="17"/>
        <v>5.7540254721324858E-5</v>
      </c>
      <c r="L60" s="79"/>
    </row>
    <row r="61" spans="1:12" x14ac:dyDescent="0.25">
      <c r="A61" s="161" t="s">
        <v>144</v>
      </c>
      <c r="B61" s="162" t="s">
        <v>131</v>
      </c>
      <c r="C61" s="163">
        <v>1488</v>
      </c>
      <c r="D61" s="163">
        <v>40</v>
      </c>
      <c r="E61" s="163">
        <v>225</v>
      </c>
      <c r="F61" s="163">
        <v>382</v>
      </c>
      <c r="G61" s="163">
        <v>287</v>
      </c>
      <c r="H61" s="163">
        <v>616</v>
      </c>
      <c r="I61" s="164">
        <f t="shared" si="16"/>
        <v>1.1463414634146343</v>
      </c>
      <c r="J61" s="163">
        <f t="shared" si="15"/>
        <v>329</v>
      </c>
      <c r="K61" s="164">
        <f t="shared" si="17"/>
        <v>6.9636143238381356E-5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12659</v>
      </c>
      <c r="D62" s="168">
        <f t="shared" ref="D62:H62" si="19">D54-SUM(D55:D61)</f>
        <v>2362</v>
      </c>
      <c r="E62" s="168">
        <f t="shared" si="19"/>
        <v>8972</v>
      </c>
      <c r="F62" s="168">
        <f t="shared" si="19"/>
        <v>10382</v>
      </c>
      <c r="G62" s="168">
        <f t="shared" si="19"/>
        <v>13879</v>
      </c>
      <c r="H62" s="168">
        <f t="shared" si="19"/>
        <v>13435</v>
      </c>
      <c r="I62" s="169">
        <f t="shared" si="16"/>
        <v>-3.1990777433532624E-2</v>
      </c>
      <c r="J62" s="168">
        <f>H62-G62</f>
        <v>-444</v>
      </c>
      <c r="K62" s="169">
        <f t="shared" si="17"/>
        <v>1.5187688058565805E-3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148054</v>
      </c>
      <c r="D64" s="175">
        <v>45039</v>
      </c>
      <c r="E64" s="175">
        <v>195589</v>
      </c>
      <c r="F64" s="175">
        <v>344543</v>
      </c>
      <c r="G64" s="175">
        <v>364225</v>
      </c>
      <c r="H64" s="175">
        <v>276788</v>
      </c>
      <c r="I64" s="176">
        <f>IFERROR(H64/G64-1,"-")</f>
        <v>-0.24006314777953186</v>
      </c>
      <c r="J64" s="175">
        <f>H64-G64</f>
        <v>-87437</v>
      </c>
      <c r="K64" s="176">
        <f>H64/H$8</f>
        <v>3.1289689634196594E-2</v>
      </c>
      <c r="L64" s="79"/>
    </row>
    <row r="65" spans="1:12" x14ac:dyDescent="0.25">
      <c r="A65" s="161" t="s">
        <v>96</v>
      </c>
      <c r="B65" s="158" t="s">
        <v>97</v>
      </c>
      <c r="C65" s="159">
        <v>21111</v>
      </c>
      <c r="D65" s="159">
        <v>9901</v>
      </c>
      <c r="E65" s="159">
        <v>25243</v>
      </c>
      <c r="F65" s="159">
        <v>23056</v>
      </c>
      <c r="G65" s="159">
        <v>34333</v>
      </c>
      <c r="H65" s="159">
        <v>26209</v>
      </c>
      <c r="I65" s="160">
        <f>IFERROR(H65/G65-1,"-")</f>
        <v>-0.23662365654035478</v>
      </c>
      <c r="J65" s="159">
        <f t="shared" ref="J65:J75" si="20">H65-G65</f>
        <v>-8124</v>
      </c>
      <c r="K65" s="160">
        <f>H65/H$8</f>
        <v>2.9628144125563916E-3</v>
      </c>
      <c r="L65" s="79"/>
    </row>
    <row r="66" spans="1:12" x14ac:dyDescent="0.25">
      <c r="A66" s="161" t="s">
        <v>103</v>
      </c>
      <c r="B66" s="162" t="s">
        <v>103</v>
      </c>
      <c r="C66" s="163">
        <v>5837</v>
      </c>
      <c r="D66" s="163">
        <v>9552</v>
      </c>
      <c r="E66" s="163">
        <v>13822</v>
      </c>
      <c r="F66" s="163">
        <v>15290</v>
      </c>
      <c r="G66" s="163">
        <v>14354</v>
      </c>
      <c r="H66" s="163">
        <v>6436</v>
      </c>
      <c r="I66" s="164">
        <f>IFERROR(H66/G66-1,"-")</f>
        <v>-0.5516232409084576</v>
      </c>
      <c r="J66" s="163">
        <f t="shared" si="20"/>
        <v>-7918</v>
      </c>
      <c r="K66" s="164">
        <f>H66/H$8</f>
        <v>7.2756204201659491E-4</v>
      </c>
      <c r="L66" s="79"/>
    </row>
    <row r="67" spans="1:12" x14ac:dyDescent="0.25">
      <c r="A67" s="161" t="s">
        <v>100</v>
      </c>
      <c r="B67" s="162" t="s">
        <v>100</v>
      </c>
      <c r="C67" s="163">
        <v>15274</v>
      </c>
      <c r="D67" s="163">
        <v>349</v>
      </c>
      <c r="E67" s="163">
        <v>11421</v>
      </c>
      <c r="F67" s="163">
        <v>7766</v>
      </c>
      <c r="G67" s="163">
        <v>19979</v>
      </c>
      <c r="H67" s="163">
        <v>19773</v>
      </c>
      <c r="I67" s="164">
        <f>IFERROR(H67/G67-1,"-")</f>
        <v>-1.0310826367686099E-2</v>
      </c>
      <c r="J67" s="163">
        <f t="shared" si="20"/>
        <v>-206</v>
      </c>
      <c r="K67" s="164">
        <f>H67/H$8</f>
        <v>2.2352523705397964E-3</v>
      </c>
      <c r="L67" s="79"/>
    </row>
    <row r="68" spans="1:12" x14ac:dyDescent="0.25">
      <c r="A68" s="161"/>
      <c r="B68" s="158" t="s">
        <v>107</v>
      </c>
      <c r="C68" s="159">
        <v>126943</v>
      </c>
      <c r="D68" s="159">
        <v>35138</v>
      </c>
      <c r="E68" s="159">
        <v>170346</v>
      </c>
      <c r="F68" s="159">
        <v>321487</v>
      </c>
      <c r="G68" s="159">
        <v>329892</v>
      </c>
      <c r="H68" s="159">
        <v>250579</v>
      </c>
      <c r="I68" s="160">
        <f>IFERROR(H68/G68-1,"-")</f>
        <v>-0.24042110751397427</v>
      </c>
      <c r="J68" s="159">
        <f t="shared" si="20"/>
        <v>-79313</v>
      </c>
      <c r="K68" s="160">
        <f>H68/H$8</f>
        <v>2.8326875221640201E-2</v>
      </c>
      <c r="L68" s="79"/>
    </row>
    <row r="69" spans="1:12" s="56" customFormat="1" x14ac:dyDescent="0.25">
      <c r="A69" s="161"/>
      <c r="B69" s="162" t="s">
        <v>110</v>
      </c>
      <c r="C69" s="163">
        <v>48594</v>
      </c>
      <c r="D69" s="163">
        <v>345</v>
      </c>
      <c r="E69" s="163">
        <v>59461</v>
      </c>
      <c r="F69" s="163">
        <v>106700</v>
      </c>
      <c r="G69" s="163">
        <v>106979</v>
      </c>
      <c r="H69" s="163">
        <v>103034</v>
      </c>
      <c r="I69" s="164">
        <f t="shared" ref="I69:I76" si="21">IFERROR(H69/G69-1,"-")</f>
        <v>-3.6876396302077952E-2</v>
      </c>
      <c r="J69" s="163">
        <f t="shared" si="20"/>
        <v>-3945</v>
      </c>
      <c r="K69" s="164">
        <f t="shared" ref="K69:K76" si="22">H69/H$8</f>
        <v>1.1647549322115884E-2</v>
      </c>
      <c r="L69" s="165"/>
    </row>
    <row r="70" spans="1:12" s="56" customFormat="1" x14ac:dyDescent="0.25">
      <c r="A70" s="161"/>
      <c r="B70" s="162" t="s">
        <v>113</v>
      </c>
      <c r="C70" s="163">
        <v>16991</v>
      </c>
      <c r="D70" s="163">
        <v>9543</v>
      </c>
      <c r="E70" s="163">
        <v>22427</v>
      </c>
      <c r="F70" s="163">
        <v>22122</v>
      </c>
      <c r="G70" s="163">
        <v>29264</v>
      </c>
      <c r="H70" s="163">
        <v>23956</v>
      </c>
      <c r="I70" s="164">
        <f t="shared" si="21"/>
        <v>-0.1813832695462001</v>
      </c>
      <c r="J70" s="163">
        <f t="shared" si="20"/>
        <v>-5308</v>
      </c>
      <c r="K70" s="164">
        <f t="shared" si="22"/>
        <v>2.7081224795757531E-3</v>
      </c>
      <c r="L70" s="165"/>
    </row>
    <row r="71" spans="1:12" x14ac:dyDescent="0.25">
      <c r="A71" s="161"/>
      <c r="B71" s="162" t="s">
        <v>116</v>
      </c>
      <c r="C71" s="163">
        <v>15594</v>
      </c>
      <c r="D71" s="163">
        <v>2764</v>
      </c>
      <c r="E71" s="163">
        <v>17425</v>
      </c>
      <c r="F71" s="163">
        <v>47715</v>
      </c>
      <c r="G71" s="163">
        <v>35992</v>
      </c>
      <c r="H71" s="163">
        <v>15556</v>
      </c>
      <c r="I71" s="164">
        <f t="shared" si="21"/>
        <v>-0.56779284285396758</v>
      </c>
      <c r="J71" s="163">
        <f t="shared" si="20"/>
        <v>-20436</v>
      </c>
      <c r="K71" s="164">
        <f t="shared" si="22"/>
        <v>1.7585387081432799E-3</v>
      </c>
      <c r="L71" s="79"/>
    </row>
    <row r="72" spans="1:12" x14ac:dyDescent="0.25">
      <c r="A72" s="161"/>
      <c r="B72" s="162" t="s">
        <v>123</v>
      </c>
      <c r="C72" s="163">
        <v>1231</v>
      </c>
      <c r="D72" s="163">
        <v>933</v>
      </c>
      <c r="E72" s="163">
        <v>8563</v>
      </c>
      <c r="F72" s="163">
        <v>6841</v>
      </c>
      <c r="G72" s="163">
        <v>13597</v>
      </c>
      <c r="H72" s="163">
        <v>10508</v>
      </c>
      <c r="I72" s="164">
        <f t="shared" si="21"/>
        <v>-0.22718246672060016</v>
      </c>
      <c r="J72" s="163">
        <f t="shared" si="20"/>
        <v>-3089</v>
      </c>
      <c r="K72" s="164">
        <f t="shared" si="22"/>
        <v>1.1878840797871937E-3</v>
      </c>
      <c r="L72" s="79"/>
    </row>
    <row r="73" spans="1:12" x14ac:dyDescent="0.25">
      <c r="A73" s="161"/>
      <c r="B73" s="162" t="s">
        <v>119</v>
      </c>
      <c r="C73" s="163">
        <v>2635</v>
      </c>
      <c r="D73" s="163">
        <v>4910</v>
      </c>
      <c r="E73" s="163">
        <v>5926</v>
      </c>
      <c r="F73" s="163">
        <v>5026</v>
      </c>
      <c r="G73" s="163">
        <v>7311</v>
      </c>
      <c r="H73" s="163">
        <v>5634</v>
      </c>
      <c r="I73" s="164">
        <f t="shared" si="21"/>
        <v>-0.22938038572014774</v>
      </c>
      <c r="J73" s="163">
        <f t="shared" si="20"/>
        <v>-1677</v>
      </c>
      <c r="K73" s="164">
        <f t="shared" si="22"/>
        <v>6.3689940098220872E-4</v>
      </c>
      <c r="L73" s="79"/>
    </row>
    <row r="74" spans="1:12" x14ac:dyDescent="0.25">
      <c r="A74" s="161"/>
      <c r="B74" s="162" t="s">
        <v>128</v>
      </c>
      <c r="C74" s="163">
        <v>5452</v>
      </c>
      <c r="D74" s="163">
        <v>0</v>
      </c>
      <c r="E74" s="163">
        <v>6675</v>
      </c>
      <c r="F74" s="163">
        <v>21659</v>
      </c>
      <c r="G74" s="163">
        <v>16248</v>
      </c>
      <c r="H74" s="163">
        <v>9141</v>
      </c>
      <c r="I74" s="164">
        <f t="shared" si="21"/>
        <v>-0.4374076809453471</v>
      </c>
      <c r="J74" s="163">
        <f t="shared" si="20"/>
        <v>-7107</v>
      </c>
      <c r="K74" s="164">
        <f t="shared" si="22"/>
        <v>1.0333506255552664E-3</v>
      </c>
      <c r="L74" s="79"/>
    </row>
    <row r="75" spans="1:12" x14ac:dyDescent="0.25">
      <c r="A75" s="161" t="s">
        <v>144</v>
      </c>
      <c r="B75" s="162" t="s">
        <v>131</v>
      </c>
      <c r="C75" s="163">
        <v>4537</v>
      </c>
      <c r="D75" s="163">
        <v>0</v>
      </c>
      <c r="E75" s="163">
        <v>2066</v>
      </c>
      <c r="F75" s="163">
        <v>5459</v>
      </c>
      <c r="G75" s="163">
        <v>8973</v>
      </c>
      <c r="H75" s="163">
        <v>12424</v>
      </c>
      <c r="I75" s="164">
        <f t="shared" si="21"/>
        <v>0.38459823916193026</v>
      </c>
      <c r="J75" s="163">
        <f t="shared" si="20"/>
        <v>3451</v>
      </c>
      <c r="K75" s="164">
        <f t="shared" si="22"/>
        <v>1.4044796162234578E-3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31909</v>
      </c>
      <c r="D76" s="168">
        <f t="shared" ref="D76:H76" si="24">D68-SUM(D69:D75)</f>
        <v>16643</v>
      </c>
      <c r="E76" s="168">
        <f t="shared" si="24"/>
        <v>47803</v>
      </c>
      <c r="F76" s="168">
        <f t="shared" si="24"/>
        <v>105965</v>
      </c>
      <c r="G76" s="168">
        <f t="shared" si="24"/>
        <v>111528</v>
      </c>
      <c r="H76" s="168">
        <f t="shared" si="24"/>
        <v>70326</v>
      </c>
      <c r="I76" s="169">
        <f t="shared" si="21"/>
        <v>-0.36943189154293088</v>
      </c>
      <c r="J76" s="168">
        <f>H76-G76</f>
        <v>-41202</v>
      </c>
      <c r="K76" s="169">
        <f t="shared" si="22"/>
        <v>7.9500509892571555E-3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1142147</v>
      </c>
      <c r="D78" s="175">
        <v>91345</v>
      </c>
      <c r="E78" s="175">
        <v>928655</v>
      </c>
      <c r="F78" s="175">
        <v>1307268</v>
      </c>
      <c r="G78" s="175">
        <v>1458253</v>
      </c>
      <c r="H78" s="175">
        <v>1472865</v>
      </c>
      <c r="I78" s="176">
        <f>IFERROR(H78/G78-1,"-")</f>
        <v>1.0020209113233536E-2</v>
      </c>
      <c r="J78" s="175">
        <f>H78-G78</f>
        <v>14612</v>
      </c>
      <c r="K78" s="176">
        <f>H78/H$8</f>
        <v>0.16650103589415352</v>
      </c>
      <c r="L78" s="79"/>
    </row>
    <row r="79" spans="1:12" x14ac:dyDescent="0.25">
      <c r="A79" s="161" t="s">
        <v>96</v>
      </c>
      <c r="B79" s="158" t="s">
        <v>97</v>
      </c>
      <c r="C79" s="159">
        <v>252645</v>
      </c>
      <c r="D79" s="159">
        <v>24945</v>
      </c>
      <c r="E79" s="159">
        <v>263122</v>
      </c>
      <c r="F79" s="159">
        <v>321995</v>
      </c>
      <c r="G79" s="159">
        <v>279394</v>
      </c>
      <c r="H79" s="159">
        <v>275362</v>
      </c>
      <c r="I79" s="160">
        <f>IFERROR(H79/G79-1,"-")</f>
        <v>-1.4431233312096947E-2</v>
      </c>
      <c r="J79" s="159">
        <f t="shared" ref="J79:J89" si="25">H79-G79</f>
        <v>-4032</v>
      </c>
      <c r="K79" s="160">
        <f>H79/H$8</f>
        <v>3.1128486484427221E-2</v>
      </c>
      <c r="L79" s="79"/>
    </row>
    <row r="80" spans="1:12" x14ac:dyDescent="0.25">
      <c r="A80" s="161" t="s">
        <v>103</v>
      </c>
      <c r="B80" s="162" t="s">
        <v>103</v>
      </c>
      <c r="C80" s="163">
        <v>22000</v>
      </c>
      <c r="D80" s="163">
        <v>11650</v>
      </c>
      <c r="E80" s="163">
        <v>33787</v>
      </c>
      <c r="F80" s="163">
        <v>34913</v>
      </c>
      <c r="G80" s="163">
        <v>30679</v>
      </c>
      <c r="H80" s="163">
        <v>29722</v>
      </c>
      <c r="I80" s="164">
        <f>IFERROR(H80/G80-1,"-")</f>
        <v>-3.1193976335604168E-2</v>
      </c>
      <c r="J80" s="163">
        <f t="shared" si="25"/>
        <v>-957</v>
      </c>
      <c r="K80" s="164">
        <f>H80/H$8</f>
        <v>3.3599439112519005E-3</v>
      </c>
      <c r="L80" s="79"/>
    </row>
    <row r="81" spans="1:12" x14ac:dyDescent="0.25">
      <c r="A81" s="161" t="s">
        <v>100</v>
      </c>
      <c r="B81" s="162" t="s">
        <v>100</v>
      </c>
      <c r="C81" s="163">
        <v>230645</v>
      </c>
      <c r="D81" s="163">
        <v>13295</v>
      </c>
      <c r="E81" s="163">
        <v>229335</v>
      </c>
      <c r="F81" s="163">
        <v>287082</v>
      </c>
      <c r="G81" s="163">
        <v>248715</v>
      </c>
      <c r="H81" s="163">
        <v>245640</v>
      </c>
      <c r="I81" s="164">
        <f>IFERROR(H81/G81-1,"-")</f>
        <v>-1.2363548640009658E-2</v>
      </c>
      <c r="J81" s="163">
        <f t="shared" si="25"/>
        <v>-3075</v>
      </c>
      <c r="K81" s="164">
        <f>H81/H$8</f>
        <v>2.776854257317532E-2</v>
      </c>
      <c r="L81" s="79"/>
    </row>
    <row r="82" spans="1:12" x14ac:dyDescent="0.25">
      <c r="A82" s="161"/>
      <c r="B82" s="158" t="s">
        <v>107</v>
      </c>
      <c r="C82" s="159">
        <v>889502</v>
      </c>
      <c r="D82" s="159">
        <v>66400</v>
      </c>
      <c r="E82" s="159">
        <v>665533</v>
      </c>
      <c r="F82" s="159">
        <v>985273</v>
      </c>
      <c r="G82" s="159">
        <v>1178859</v>
      </c>
      <c r="H82" s="159">
        <v>1197503</v>
      </c>
      <c r="I82" s="160">
        <f>IFERROR(H82/G82-1,"-")</f>
        <v>1.5815292583761131E-2</v>
      </c>
      <c r="J82" s="159">
        <f t="shared" si="25"/>
        <v>18644</v>
      </c>
      <c r="K82" s="160">
        <f>H82/H$8</f>
        <v>0.13537254940972629</v>
      </c>
      <c r="L82" s="79"/>
    </row>
    <row r="83" spans="1:12" s="56" customFormat="1" x14ac:dyDescent="0.25">
      <c r="A83" s="161"/>
      <c r="B83" s="162" t="s">
        <v>110</v>
      </c>
      <c r="C83" s="163">
        <v>132162</v>
      </c>
      <c r="D83" s="163">
        <v>8582</v>
      </c>
      <c r="E83" s="163">
        <v>97067</v>
      </c>
      <c r="F83" s="163">
        <v>154181</v>
      </c>
      <c r="G83" s="163">
        <v>204057</v>
      </c>
      <c r="H83" s="163">
        <v>193676</v>
      </c>
      <c r="I83" s="164">
        <f t="shared" ref="I83:I90" si="26">IFERROR(H83/G83-1,"-")</f>
        <v>-5.08730403759734E-2</v>
      </c>
      <c r="J83" s="163">
        <f t="shared" si="25"/>
        <v>-10381</v>
      </c>
      <c r="K83" s="164">
        <f t="shared" ref="K83:K90" si="27">H83/H$8</f>
        <v>2.1894236489994723E-2</v>
      </c>
      <c r="L83" s="165"/>
    </row>
    <row r="84" spans="1:12" s="56" customFormat="1" x14ac:dyDescent="0.25">
      <c r="A84" s="161"/>
      <c r="B84" s="162" t="s">
        <v>113</v>
      </c>
      <c r="C84" s="163">
        <v>383453</v>
      </c>
      <c r="D84" s="163">
        <v>21653</v>
      </c>
      <c r="E84" s="163">
        <v>265292</v>
      </c>
      <c r="F84" s="163">
        <v>392587</v>
      </c>
      <c r="G84" s="163">
        <v>458386</v>
      </c>
      <c r="H84" s="163">
        <v>444975</v>
      </c>
      <c r="I84" s="164">
        <f t="shared" si="26"/>
        <v>-2.9257001740890853E-2</v>
      </c>
      <c r="J84" s="163">
        <f t="shared" si="25"/>
        <v>-13411</v>
      </c>
      <c r="K84" s="164">
        <f t="shared" si="27"/>
        <v>5.0302504606329138E-2</v>
      </c>
      <c r="L84" s="165"/>
    </row>
    <row r="85" spans="1:12" x14ac:dyDescent="0.25">
      <c r="A85" s="161"/>
      <c r="B85" s="162" t="s">
        <v>116</v>
      </c>
      <c r="C85" s="163">
        <v>35742</v>
      </c>
      <c r="D85" s="163">
        <v>10857</v>
      </c>
      <c r="E85" s="163">
        <v>42718</v>
      </c>
      <c r="F85" s="163">
        <v>62359</v>
      </c>
      <c r="G85" s="163">
        <v>88919</v>
      </c>
      <c r="H85" s="163">
        <v>93899</v>
      </c>
      <c r="I85" s="164">
        <f t="shared" si="26"/>
        <v>5.6006027958029225E-2</v>
      </c>
      <c r="J85" s="163">
        <f t="shared" si="25"/>
        <v>4980</v>
      </c>
      <c r="K85" s="164">
        <f t="shared" si="27"/>
        <v>1.0614876970683071E-2</v>
      </c>
      <c r="L85" s="79"/>
    </row>
    <row r="86" spans="1:12" x14ac:dyDescent="0.25">
      <c r="A86" s="161"/>
      <c r="B86" s="162" t="s">
        <v>123</v>
      </c>
      <c r="C86" s="163">
        <v>10923</v>
      </c>
      <c r="D86" s="163">
        <v>851</v>
      </c>
      <c r="E86" s="163">
        <v>17116</v>
      </c>
      <c r="F86" s="163">
        <v>17218</v>
      </c>
      <c r="G86" s="163">
        <v>23948</v>
      </c>
      <c r="H86" s="163">
        <v>32143</v>
      </c>
      <c r="I86" s="164">
        <f t="shared" si="26"/>
        <v>0.34219976616001335</v>
      </c>
      <c r="J86" s="163">
        <f t="shared" si="25"/>
        <v>8195</v>
      </c>
      <c r="K86" s="164">
        <f t="shared" si="27"/>
        <v>3.6336275196611886E-3</v>
      </c>
      <c r="L86" s="79"/>
    </row>
    <row r="87" spans="1:12" x14ac:dyDescent="0.25">
      <c r="A87" s="161"/>
      <c r="B87" s="162" t="s">
        <v>119</v>
      </c>
      <c r="C87" s="163">
        <v>7617</v>
      </c>
      <c r="D87" s="163">
        <v>603</v>
      </c>
      <c r="E87" s="163">
        <v>8837</v>
      </c>
      <c r="F87" s="163">
        <v>10371</v>
      </c>
      <c r="G87" s="163">
        <v>11406</v>
      </c>
      <c r="H87" s="163">
        <v>14835</v>
      </c>
      <c r="I87" s="164">
        <f t="shared" si="26"/>
        <v>0.30063124671225672</v>
      </c>
      <c r="J87" s="163">
        <f t="shared" si="25"/>
        <v>3429</v>
      </c>
      <c r="K87" s="164">
        <f t="shared" si="27"/>
        <v>1.6770327677619926E-3</v>
      </c>
      <c r="L87" s="79"/>
    </row>
    <row r="88" spans="1:12" x14ac:dyDescent="0.25">
      <c r="A88" s="161"/>
      <c r="B88" s="162" t="s">
        <v>128</v>
      </c>
      <c r="C88" s="163">
        <v>30187</v>
      </c>
      <c r="D88" s="163">
        <v>428</v>
      </c>
      <c r="E88" s="163">
        <v>23756</v>
      </c>
      <c r="F88" s="163">
        <v>40113</v>
      </c>
      <c r="G88" s="163">
        <v>37184</v>
      </c>
      <c r="H88" s="163">
        <v>36824</v>
      </c>
      <c r="I88" s="164">
        <f t="shared" si="26"/>
        <v>-9.6815834767641773E-3</v>
      </c>
      <c r="J88" s="163">
        <f t="shared" si="25"/>
        <v>-360</v>
      </c>
      <c r="K88" s="164">
        <f t="shared" si="27"/>
        <v>4.1627943808606417E-3</v>
      </c>
      <c r="L88" s="79"/>
    </row>
    <row r="89" spans="1:12" x14ac:dyDescent="0.25">
      <c r="A89" s="161" t="s">
        <v>144</v>
      </c>
      <c r="B89" s="162" t="s">
        <v>131</v>
      </c>
      <c r="C89" s="163">
        <v>48638</v>
      </c>
      <c r="D89" s="163">
        <v>1344</v>
      </c>
      <c r="E89" s="163">
        <v>20629</v>
      </c>
      <c r="F89" s="163">
        <v>38294</v>
      </c>
      <c r="G89" s="163">
        <v>42940</v>
      </c>
      <c r="H89" s="163">
        <v>34906</v>
      </c>
      <c r="I89" s="164">
        <f t="shared" si="26"/>
        <v>-0.18709827666511414</v>
      </c>
      <c r="J89" s="163">
        <f t="shared" si="25"/>
        <v>-8034</v>
      </c>
      <c r="K89" s="164">
        <f t="shared" si="27"/>
        <v>3.9459727530502271E-3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240780</v>
      </c>
      <c r="D90" s="168">
        <f t="shared" ref="D90:H90" si="29">D82-SUM(D83:D89)</f>
        <v>22082</v>
      </c>
      <c r="E90" s="168">
        <f t="shared" si="29"/>
        <v>190118</v>
      </c>
      <c r="F90" s="168">
        <f t="shared" si="29"/>
        <v>270150</v>
      </c>
      <c r="G90" s="168">
        <f t="shared" si="29"/>
        <v>312019</v>
      </c>
      <c r="H90" s="168">
        <f t="shared" si="29"/>
        <v>346245</v>
      </c>
      <c r="I90" s="169">
        <f t="shared" si="26"/>
        <v>0.10969203798486626</v>
      </c>
      <c r="J90" s="168">
        <f>H90-G90</f>
        <v>34226</v>
      </c>
      <c r="K90" s="169">
        <f t="shared" si="27"/>
        <v>3.9141503921385316E-2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33659</v>
      </c>
      <c r="D92" s="175">
        <v>10819</v>
      </c>
      <c r="E92" s="175">
        <v>35493</v>
      </c>
      <c r="F92" s="175">
        <v>44207</v>
      </c>
      <c r="G92" s="175">
        <v>45011</v>
      </c>
      <c r="H92" s="175">
        <v>41460</v>
      </c>
      <c r="I92" s="176">
        <f>IFERROR(H92/G92-1,"-")</f>
        <v>-7.8891826442425206E-2</v>
      </c>
      <c r="J92" s="175">
        <f>H92-G92</f>
        <v>-3551</v>
      </c>
      <c r="K92" s="176">
        <f>H92/H$8</f>
        <v>4.6868741861417068E-3</v>
      </c>
      <c r="L92" s="79"/>
    </row>
    <row r="93" spans="1:12" x14ac:dyDescent="0.25">
      <c r="A93" s="161" t="s">
        <v>96</v>
      </c>
      <c r="B93" s="158" t="s">
        <v>97</v>
      </c>
      <c r="C93" s="159">
        <v>13378</v>
      </c>
      <c r="D93" s="159">
        <v>4922</v>
      </c>
      <c r="E93" s="159">
        <v>14795</v>
      </c>
      <c r="F93" s="159">
        <v>17825</v>
      </c>
      <c r="G93" s="159">
        <v>14026</v>
      </c>
      <c r="H93" s="159">
        <v>13493</v>
      </c>
      <c r="I93" s="160">
        <f>IFERROR(H93/G93-1,"-")</f>
        <v>-3.8000855553971147E-2</v>
      </c>
      <c r="J93" s="159">
        <f t="shared" ref="J93:J103" si="30">H93-G93</f>
        <v>-533</v>
      </c>
      <c r="K93" s="160">
        <f>H93/H$8</f>
        <v>1.5253254557069476E-3</v>
      </c>
      <c r="L93" s="79"/>
    </row>
    <row r="94" spans="1:12" x14ac:dyDescent="0.25">
      <c r="A94" s="161" t="s">
        <v>103</v>
      </c>
      <c r="B94" s="162" t="s">
        <v>103</v>
      </c>
      <c r="C94" s="163">
        <v>6425</v>
      </c>
      <c r="D94" s="163">
        <v>2839</v>
      </c>
      <c r="E94" s="163">
        <v>6706</v>
      </c>
      <c r="F94" s="163">
        <v>4103</v>
      </c>
      <c r="G94" s="163">
        <v>3688</v>
      </c>
      <c r="H94" s="163">
        <v>3948</v>
      </c>
      <c r="I94" s="164">
        <f>IFERROR(H94/G94-1,"-")</f>
        <v>7.0498915401301598E-2</v>
      </c>
      <c r="J94" s="163">
        <f t="shared" si="30"/>
        <v>260</v>
      </c>
      <c r="K94" s="164">
        <f>H94/H$8</f>
        <v>4.4630437257326235E-4</v>
      </c>
      <c r="L94" s="79"/>
    </row>
    <row r="95" spans="1:12" x14ac:dyDescent="0.25">
      <c r="A95" s="161" t="s">
        <v>100</v>
      </c>
      <c r="B95" s="162" t="s">
        <v>100</v>
      </c>
      <c r="C95" s="163">
        <v>6953</v>
      </c>
      <c r="D95" s="163">
        <v>2083</v>
      </c>
      <c r="E95" s="163">
        <v>8089</v>
      </c>
      <c r="F95" s="163">
        <v>13722</v>
      </c>
      <c r="G95" s="163">
        <v>10338</v>
      </c>
      <c r="H95" s="163">
        <v>9545</v>
      </c>
      <c r="I95" s="164">
        <f>IFERROR(H95/G95-1,"-")</f>
        <v>-7.6707293480363758E-2</v>
      </c>
      <c r="J95" s="163">
        <f t="shared" si="30"/>
        <v>-793</v>
      </c>
      <c r="K95" s="164">
        <f>H95/H$8</f>
        <v>1.0790210831336852E-3</v>
      </c>
      <c r="L95" s="79"/>
    </row>
    <row r="96" spans="1:12" x14ac:dyDescent="0.25">
      <c r="A96" s="161"/>
      <c r="B96" s="158" t="s">
        <v>107</v>
      </c>
      <c r="C96" s="159">
        <v>20281</v>
      </c>
      <c r="D96" s="159">
        <v>5897</v>
      </c>
      <c r="E96" s="159">
        <v>20698</v>
      </c>
      <c r="F96" s="159">
        <v>26382</v>
      </c>
      <c r="G96" s="159">
        <v>30985</v>
      </c>
      <c r="H96" s="159">
        <v>27967</v>
      </c>
      <c r="I96" s="160">
        <f>IFERROR(H96/G96-1,"-")</f>
        <v>-9.7401968694529661E-2</v>
      </c>
      <c r="J96" s="159">
        <f t="shared" si="30"/>
        <v>-3018</v>
      </c>
      <c r="K96" s="160">
        <f>H96/H$8</f>
        <v>3.1615487304347588E-3</v>
      </c>
      <c r="L96" s="79"/>
    </row>
    <row r="97" spans="1:12" s="56" customFormat="1" x14ac:dyDescent="0.25">
      <c r="A97" s="161"/>
      <c r="B97" s="162" t="s">
        <v>110</v>
      </c>
      <c r="C97" s="163">
        <v>4441</v>
      </c>
      <c r="D97" s="163">
        <v>129</v>
      </c>
      <c r="E97" s="163">
        <v>3423</v>
      </c>
      <c r="F97" s="163">
        <v>5016</v>
      </c>
      <c r="G97" s="163">
        <v>5438</v>
      </c>
      <c r="H97" s="163">
        <v>4339</v>
      </c>
      <c r="I97" s="164">
        <f t="shared" ref="I97:I104" si="31">IFERROR(H97/G97-1,"-")</f>
        <v>-0.20209635895549838</v>
      </c>
      <c r="J97" s="163">
        <f t="shared" si="30"/>
        <v>-1099</v>
      </c>
      <c r="K97" s="164">
        <f t="shared" ref="K97:K104" si="32">H97/H$8</f>
        <v>4.9050523621970246E-4</v>
      </c>
      <c r="L97" s="165"/>
    </row>
    <row r="98" spans="1:12" s="56" customFormat="1" x14ac:dyDescent="0.25">
      <c r="A98" s="161"/>
      <c r="B98" s="162" t="s">
        <v>113</v>
      </c>
      <c r="C98" s="163">
        <v>6467</v>
      </c>
      <c r="D98" s="163">
        <v>1899</v>
      </c>
      <c r="E98" s="163">
        <v>6643</v>
      </c>
      <c r="F98" s="163">
        <v>8511</v>
      </c>
      <c r="G98" s="163">
        <v>10033</v>
      </c>
      <c r="H98" s="163">
        <v>9234</v>
      </c>
      <c r="I98" s="164">
        <f t="shared" si="31"/>
        <v>-7.9637197249078029E-2</v>
      </c>
      <c r="J98" s="163">
        <f t="shared" si="30"/>
        <v>-799</v>
      </c>
      <c r="K98" s="164">
        <f t="shared" si="32"/>
        <v>1.0438638744532686E-3</v>
      </c>
      <c r="L98" s="165"/>
    </row>
    <row r="99" spans="1:12" x14ac:dyDescent="0.25">
      <c r="A99" s="161"/>
      <c r="B99" s="162" t="s">
        <v>116</v>
      </c>
      <c r="C99" s="163">
        <v>2656</v>
      </c>
      <c r="D99" s="163">
        <v>1761</v>
      </c>
      <c r="E99" s="163">
        <v>2579</v>
      </c>
      <c r="F99" s="163">
        <v>3163</v>
      </c>
      <c r="G99" s="163">
        <v>3516</v>
      </c>
      <c r="H99" s="163">
        <v>3310</v>
      </c>
      <c r="I99" s="164">
        <f t="shared" si="31"/>
        <v>-5.8589306029579014E-2</v>
      </c>
      <c r="J99" s="163">
        <f t="shared" si="30"/>
        <v>-206</v>
      </c>
      <c r="K99" s="164">
        <f t="shared" si="32"/>
        <v>3.7418122421922453E-4</v>
      </c>
      <c r="L99" s="79"/>
    </row>
    <row r="100" spans="1:12" x14ac:dyDescent="0.25">
      <c r="A100" s="161"/>
      <c r="B100" s="162" t="s">
        <v>123</v>
      </c>
      <c r="C100" s="163">
        <v>839</v>
      </c>
      <c r="D100" s="163">
        <v>74</v>
      </c>
      <c r="E100" s="163">
        <v>1343</v>
      </c>
      <c r="F100" s="163">
        <v>1581</v>
      </c>
      <c r="G100" s="163">
        <v>1667</v>
      </c>
      <c r="H100" s="163">
        <v>1217</v>
      </c>
      <c r="I100" s="164">
        <f t="shared" si="31"/>
        <v>-0.26994601079784042</v>
      </c>
      <c r="J100" s="163">
        <f t="shared" si="30"/>
        <v>-450</v>
      </c>
      <c r="K100" s="164">
        <f t="shared" si="32"/>
        <v>1.3757660117063331E-4</v>
      </c>
      <c r="L100" s="79"/>
    </row>
    <row r="101" spans="1:12" x14ac:dyDescent="0.25">
      <c r="A101" s="161"/>
      <c r="B101" s="162" t="s">
        <v>119</v>
      </c>
      <c r="C101" s="163">
        <v>294</v>
      </c>
      <c r="D101" s="163">
        <v>186</v>
      </c>
      <c r="E101" s="163">
        <v>741</v>
      </c>
      <c r="F101" s="163">
        <v>605</v>
      </c>
      <c r="G101" s="163">
        <v>985</v>
      </c>
      <c r="H101" s="163">
        <v>1039</v>
      </c>
      <c r="I101" s="164">
        <f t="shared" si="31"/>
        <v>5.4822335025380697E-2</v>
      </c>
      <c r="J101" s="163">
        <f t="shared" si="30"/>
        <v>54</v>
      </c>
      <c r="K101" s="164">
        <f t="shared" si="32"/>
        <v>1.1745446887123091E-4</v>
      </c>
      <c r="L101" s="79"/>
    </row>
    <row r="102" spans="1:12" x14ac:dyDescent="0.25">
      <c r="A102" s="161"/>
      <c r="B102" s="162" t="s">
        <v>128</v>
      </c>
      <c r="C102" s="163">
        <v>565</v>
      </c>
      <c r="D102" s="163">
        <v>17</v>
      </c>
      <c r="E102" s="163">
        <v>478</v>
      </c>
      <c r="F102" s="163">
        <v>189</v>
      </c>
      <c r="G102" s="163">
        <v>369</v>
      </c>
      <c r="H102" s="163">
        <v>238</v>
      </c>
      <c r="I102" s="164">
        <f t="shared" si="31"/>
        <v>-0.3550135501355014</v>
      </c>
      <c r="J102" s="163">
        <f t="shared" si="30"/>
        <v>-131</v>
      </c>
      <c r="K102" s="164">
        <f t="shared" si="32"/>
        <v>2.6904873523920073E-5</v>
      </c>
      <c r="L102" s="79"/>
    </row>
    <row r="103" spans="1:12" x14ac:dyDescent="0.25">
      <c r="A103" s="161" t="s">
        <v>144</v>
      </c>
      <c r="B103" s="162" t="s">
        <v>131</v>
      </c>
      <c r="C103" s="163">
        <v>210</v>
      </c>
      <c r="D103" s="163">
        <v>70</v>
      </c>
      <c r="E103" s="163">
        <v>174</v>
      </c>
      <c r="F103" s="163">
        <v>400</v>
      </c>
      <c r="G103" s="163">
        <v>752</v>
      </c>
      <c r="H103" s="163">
        <v>328</v>
      </c>
      <c r="I103" s="164">
        <f t="shared" si="31"/>
        <v>-0.56382978723404253</v>
      </c>
      <c r="J103" s="163">
        <f t="shared" si="30"/>
        <v>-424</v>
      </c>
      <c r="K103" s="164">
        <f t="shared" si="32"/>
        <v>3.7078985360696567E-5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4809</v>
      </c>
      <c r="D104" s="168">
        <f t="shared" ref="D104:H104" si="34">D96-SUM(D97:D103)</f>
        <v>1761</v>
      </c>
      <c r="E104" s="168">
        <f t="shared" si="34"/>
        <v>5317</v>
      </c>
      <c r="F104" s="168">
        <f t="shared" si="34"/>
        <v>6917</v>
      </c>
      <c r="G104" s="168">
        <f t="shared" si="34"/>
        <v>8225</v>
      </c>
      <c r="H104" s="168">
        <f t="shared" si="34"/>
        <v>8262</v>
      </c>
      <c r="I104" s="169">
        <f t="shared" si="31"/>
        <v>4.4984802431611293E-3</v>
      </c>
      <c r="J104" s="168">
        <f>H104-G104</f>
        <v>37</v>
      </c>
      <c r="K104" s="169">
        <f t="shared" si="32"/>
        <v>9.3398346661608246E-4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248643</v>
      </c>
      <c r="D106" s="175">
        <v>54271</v>
      </c>
      <c r="E106" s="175">
        <v>306345</v>
      </c>
      <c r="F106" s="175">
        <v>315450</v>
      </c>
      <c r="G106" s="175">
        <v>350741</v>
      </c>
      <c r="H106" s="175">
        <v>343323</v>
      </c>
      <c r="I106" s="176">
        <f>IFERROR(H106/G106-1,"-")</f>
        <v>-2.114950918198899E-2</v>
      </c>
      <c r="J106" s="175">
        <f>H106-G106</f>
        <v>-7418</v>
      </c>
      <c r="K106" s="176">
        <f>H106/H$8</f>
        <v>3.8811184423751303E-2</v>
      </c>
      <c r="L106" s="79"/>
    </row>
    <row r="107" spans="1:12" x14ac:dyDescent="0.25">
      <c r="A107" s="161" t="s">
        <v>96</v>
      </c>
      <c r="B107" s="158" t="s">
        <v>97</v>
      </c>
      <c r="C107" s="159">
        <v>42776</v>
      </c>
      <c r="D107" s="159">
        <v>14828</v>
      </c>
      <c r="E107" s="159">
        <v>29442</v>
      </c>
      <c r="F107" s="159">
        <v>39536</v>
      </c>
      <c r="G107" s="159">
        <v>35763</v>
      </c>
      <c r="H107" s="159">
        <v>38292</v>
      </c>
      <c r="I107" s="160">
        <f>IFERROR(H107/G107-1,"-")</f>
        <v>7.0715543997986741E-2</v>
      </c>
      <c r="J107" s="159">
        <f t="shared" ref="J107:J117" si="35">H107-G107</f>
        <v>2529</v>
      </c>
      <c r="K107" s="160">
        <f>H107/H$8</f>
        <v>4.3287454494871742E-3</v>
      </c>
      <c r="L107" s="79"/>
    </row>
    <row r="108" spans="1:12" x14ac:dyDescent="0.25">
      <c r="A108" s="161" t="s">
        <v>103</v>
      </c>
      <c r="B108" s="162" t="s">
        <v>103</v>
      </c>
      <c r="C108" s="163">
        <v>3635</v>
      </c>
      <c r="D108" s="163">
        <v>14473</v>
      </c>
      <c r="E108" s="163">
        <v>13494</v>
      </c>
      <c r="F108" s="163">
        <v>9743</v>
      </c>
      <c r="G108" s="163">
        <v>7916</v>
      </c>
      <c r="H108" s="163">
        <v>11881</v>
      </c>
      <c r="I108" s="164">
        <f>IFERROR(H108/G108-1,"-")</f>
        <v>0.50088428499242044</v>
      </c>
      <c r="J108" s="163">
        <f t="shared" si="35"/>
        <v>3965</v>
      </c>
      <c r="K108" s="164">
        <f>H108/H$8</f>
        <v>1.3430958081415731E-3</v>
      </c>
      <c r="L108" s="79"/>
    </row>
    <row r="109" spans="1:12" x14ac:dyDescent="0.25">
      <c r="A109" s="161" t="s">
        <v>100</v>
      </c>
      <c r="B109" s="162" t="s">
        <v>100</v>
      </c>
      <c r="C109" s="163">
        <v>39141</v>
      </c>
      <c r="D109" s="163">
        <v>355</v>
      </c>
      <c r="E109" s="163">
        <v>15948</v>
      </c>
      <c r="F109" s="163">
        <v>29793</v>
      </c>
      <c r="G109" s="163">
        <v>27847</v>
      </c>
      <c r="H109" s="163">
        <v>26411</v>
      </c>
      <c r="I109" s="164">
        <f>IFERROR(H109/G109-1,"-")</f>
        <v>-5.1567493805436904E-2</v>
      </c>
      <c r="J109" s="163">
        <f t="shared" si="35"/>
        <v>-1436</v>
      </c>
      <c r="K109" s="164">
        <f>H109/H$8</f>
        <v>2.9856496413456007E-3</v>
      </c>
      <c r="L109" s="79"/>
    </row>
    <row r="110" spans="1:12" x14ac:dyDescent="0.25">
      <c r="A110" s="161"/>
      <c r="B110" s="158" t="s">
        <v>107</v>
      </c>
      <c r="C110" s="159">
        <v>205867</v>
      </c>
      <c r="D110" s="159">
        <v>39443</v>
      </c>
      <c r="E110" s="159">
        <v>276903</v>
      </c>
      <c r="F110" s="159">
        <v>275914</v>
      </c>
      <c r="G110" s="159">
        <v>314978</v>
      </c>
      <c r="H110" s="159">
        <v>305031</v>
      </c>
      <c r="I110" s="160">
        <f>IFERROR(H110/G110-1,"-")</f>
        <v>-3.157998336391743E-2</v>
      </c>
      <c r="J110" s="159">
        <f t="shared" si="35"/>
        <v>-9947</v>
      </c>
      <c r="K110" s="160">
        <f>H110/H$8</f>
        <v>3.4482438974264132E-2</v>
      </c>
      <c r="L110" s="79"/>
    </row>
    <row r="111" spans="1:12" s="56" customFormat="1" x14ac:dyDescent="0.25">
      <c r="A111" s="161"/>
      <c r="B111" s="162" t="s">
        <v>110</v>
      </c>
      <c r="C111" s="163">
        <v>117809</v>
      </c>
      <c r="D111" s="163">
        <v>18144</v>
      </c>
      <c r="E111" s="163">
        <v>162740</v>
      </c>
      <c r="F111" s="163">
        <v>160080</v>
      </c>
      <c r="G111" s="163">
        <v>175140</v>
      </c>
      <c r="H111" s="163">
        <v>163395</v>
      </c>
      <c r="I111" s="164">
        <f t="shared" ref="I111:I118" si="36">IFERROR(H111/G111-1,"-")</f>
        <v>-6.7060637204522044E-2</v>
      </c>
      <c r="J111" s="163">
        <f t="shared" si="35"/>
        <v>-11745</v>
      </c>
      <c r="K111" s="164">
        <f t="shared" ref="K111:K118" si="37">H111/H$8</f>
        <v>1.8471100039667732E-2</v>
      </c>
      <c r="L111" s="165"/>
    </row>
    <row r="112" spans="1:12" s="56" customFormat="1" x14ac:dyDescent="0.25">
      <c r="A112" s="161"/>
      <c r="B112" s="162" t="s">
        <v>113</v>
      </c>
      <c r="C112" s="163">
        <v>14803</v>
      </c>
      <c r="D112" s="163">
        <v>6429</v>
      </c>
      <c r="E112" s="163">
        <v>15839</v>
      </c>
      <c r="F112" s="163">
        <v>16705</v>
      </c>
      <c r="G112" s="163">
        <v>17105</v>
      </c>
      <c r="H112" s="163">
        <v>19156</v>
      </c>
      <c r="I112" s="164">
        <f t="shared" si="36"/>
        <v>0.11990646009938621</v>
      </c>
      <c r="J112" s="163">
        <f t="shared" si="35"/>
        <v>2051</v>
      </c>
      <c r="K112" s="164">
        <f t="shared" si="37"/>
        <v>2.1655031816143399E-3</v>
      </c>
      <c r="L112" s="165"/>
    </row>
    <row r="113" spans="1:12" x14ac:dyDescent="0.25">
      <c r="A113" s="161"/>
      <c r="B113" s="162" t="s">
        <v>116</v>
      </c>
      <c r="C113" s="163">
        <v>7410</v>
      </c>
      <c r="D113" s="163">
        <v>7184</v>
      </c>
      <c r="E113" s="163">
        <v>15724</v>
      </c>
      <c r="F113" s="163">
        <v>22256</v>
      </c>
      <c r="G113" s="163">
        <v>15443</v>
      </c>
      <c r="H113" s="163">
        <v>22055</v>
      </c>
      <c r="I113" s="164">
        <f t="shared" si="36"/>
        <v>0.42815515120119141</v>
      </c>
      <c r="J113" s="163">
        <f t="shared" si="35"/>
        <v>6612</v>
      </c>
      <c r="K113" s="164">
        <f t="shared" si="37"/>
        <v>2.4932226284456183E-3</v>
      </c>
      <c r="L113" s="79"/>
    </row>
    <row r="114" spans="1:12" x14ac:dyDescent="0.25">
      <c r="A114" s="161"/>
      <c r="B114" s="162" t="s">
        <v>123</v>
      </c>
      <c r="C114" s="163">
        <v>4179</v>
      </c>
      <c r="D114" s="163">
        <v>241</v>
      </c>
      <c r="E114" s="163">
        <v>13009</v>
      </c>
      <c r="F114" s="163">
        <v>9012</v>
      </c>
      <c r="G114" s="163">
        <v>10809</v>
      </c>
      <c r="H114" s="163">
        <v>11184</v>
      </c>
      <c r="I114" s="164">
        <f t="shared" si="36"/>
        <v>3.4693311129614157E-2</v>
      </c>
      <c r="J114" s="163">
        <f t="shared" si="35"/>
        <v>375</v>
      </c>
      <c r="K114" s="164">
        <f t="shared" si="37"/>
        <v>1.2643029642500929E-3</v>
      </c>
      <c r="L114" s="79"/>
    </row>
    <row r="115" spans="1:12" x14ac:dyDescent="0.25">
      <c r="A115" s="161"/>
      <c r="B115" s="162" t="s">
        <v>119</v>
      </c>
      <c r="C115" s="163">
        <v>5827</v>
      </c>
      <c r="D115" s="163">
        <v>973</v>
      </c>
      <c r="E115" s="163">
        <v>10988</v>
      </c>
      <c r="F115" s="163">
        <v>10657</v>
      </c>
      <c r="G115" s="163">
        <v>9911</v>
      </c>
      <c r="H115" s="163">
        <v>10032</v>
      </c>
      <c r="I115" s="164">
        <f t="shared" si="36"/>
        <v>1.2208657047724669E-2</v>
      </c>
      <c r="J115" s="163">
        <f t="shared" si="35"/>
        <v>121</v>
      </c>
      <c r="K115" s="164">
        <f t="shared" si="37"/>
        <v>1.1340743327393535E-3</v>
      </c>
      <c r="L115" s="79"/>
    </row>
    <row r="116" spans="1:12" x14ac:dyDescent="0.25">
      <c r="A116" s="161"/>
      <c r="B116" s="162" t="s">
        <v>128</v>
      </c>
      <c r="C116" s="163">
        <v>2277</v>
      </c>
      <c r="D116" s="163">
        <v>0</v>
      </c>
      <c r="E116" s="163">
        <v>2746</v>
      </c>
      <c r="F116" s="163">
        <v>4614</v>
      </c>
      <c r="G116" s="163">
        <v>8592</v>
      </c>
      <c r="H116" s="163">
        <v>4530</v>
      </c>
      <c r="I116" s="164">
        <f t="shared" si="36"/>
        <v>-0.4727653631284916</v>
      </c>
      <c r="J116" s="163">
        <f t="shared" si="35"/>
        <v>-4062</v>
      </c>
      <c r="K116" s="164">
        <f t="shared" si="37"/>
        <v>5.1209696245108375E-4</v>
      </c>
      <c r="L116" s="79"/>
    </row>
    <row r="117" spans="1:12" x14ac:dyDescent="0.25">
      <c r="A117" s="161" t="s">
        <v>144</v>
      </c>
      <c r="B117" s="162" t="s">
        <v>131</v>
      </c>
      <c r="C117" s="163">
        <v>7210</v>
      </c>
      <c r="D117" s="163">
        <v>0</v>
      </c>
      <c r="E117" s="163">
        <v>3981</v>
      </c>
      <c r="F117" s="163">
        <v>3983</v>
      </c>
      <c r="G117" s="163">
        <v>7689</v>
      </c>
      <c r="H117" s="163">
        <v>4154</v>
      </c>
      <c r="I117" s="164">
        <f t="shared" si="36"/>
        <v>-0.45974769150734818</v>
      </c>
      <c r="J117" s="163">
        <f t="shared" si="35"/>
        <v>-3535</v>
      </c>
      <c r="K117" s="164">
        <f t="shared" si="37"/>
        <v>4.69591784110773E-4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46352</v>
      </c>
      <c r="D118" s="168">
        <f t="shared" ref="D118:H118" si="39">D110-SUM(D111:D117)</f>
        <v>6472</v>
      </c>
      <c r="E118" s="168">
        <f t="shared" si="39"/>
        <v>51876</v>
      </c>
      <c r="F118" s="168">
        <f t="shared" si="39"/>
        <v>48607</v>
      </c>
      <c r="G118" s="168">
        <f t="shared" si="39"/>
        <v>70289</v>
      </c>
      <c r="H118" s="168">
        <f t="shared" si="39"/>
        <v>70525</v>
      </c>
      <c r="I118" s="169">
        <f t="shared" si="36"/>
        <v>3.3575666178207175E-3</v>
      </c>
      <c r="J118" s="168">
        <f>H118-G118</f>
        <v>236</v>
      </c>
      <c r="K118" s="169">
        <f t="shared" si="37"/>
        <v>7.9725470809851387E-3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118261</v>
      </c>
      <c r="D120" s="175">
        <v>46539</v>
      </c>
      <c r="E120" s="175">
        <v>129077</v>
      </c>
      <c r="F120" s="175">
        <v>170126</v>
      </c>
      <c r="G120" s="175">
        <v>177251</v>
      </c>
      <c r="H120" s="175">
        <v>166467</v>
      </c>
      <c r="I120" s="176">
        <f>IFERROR(H120/G120-1,"-")</f>
        <v>-6.0840277346813298E-2</v>
      </c>
      <c r="J120" s="175">
        <f>H120-G120</f>
        <v>-10784</v>
      </c>
      <c r="K120" s="176">
        <f>H120/H$8</f>
        <v>1.8818376390363035E-2</v>
      </c>
      <c r="L120" s="79"/>
    </row>
    <row r="121" spans="1:12" x14ac:dyDescent="0.25">
      <c r="A121" s="161" t="s">
        <v>96</v>
      </c>
      <c r="B121" s="158" t="s">
        <v>97</v>
      </c>
      <c r="C121" s="159">
        <v>50965</v>
      </c>
      <c r="D121" s="159">
        <v>26296</v>
      </c>
      <c r="E121" s="159">
        <v>55267</v>
      </c>
      <c r="F121" s="159">
        <v>75433</v>
      </c>
      <c r="G121" s="159">
        <v>75281</v>
      </c>
      <c r="H121" s="159">
        <v>77894</v>
      </c>
      <c r="I121" s="160">
        <f>IFERROR(H121/G121-1,"-")</f>
        <v>3.4709953374689517E-2</v>
      </c>
      <c r="J121" s="159">
        <f t="shared" ref="J121:J131" si="40">H121-G121</f>
        <v>2613</v>
      </c>
      <c r="K121" s="160">
        <f>H121/H$8</f>
        <v>8.8055807490429842E-3</v>
      </c>
      <c r="L121" s="79"/>
    </row>
    <row r="122" spans="1:12" x14ac:dyDescent="0.25">
      <c r="A122" s="161" t="s">
        <v>103</v>
      </c>
      <c r="B122" s="162" t="s">
        <v>103</v>
      </c>
      <c r="C122" s="163">
        <v>23473</v>
      </c>
      <c r="D122" s="163">
        <v>12361</v>
      </c>
      <c r="E122" s="163">
        <v>22365</v>
      </c>
      <c r="F122" s="163">
        <v>31669</v>
      </c>
      <c r="G122" s="163">
        <v>29809</v>
      </c>
      <c r="H122" s="163">
        <v>31667</v>
      </c>
      <c r="I122" s="164">
        <f>IFERROR(H122/G122-1,"-")</f>
        <v>6.2330168740984293E-2</v>
      </c>
      <c r="J122" s="163">
        <f t="shared" si="40"/>
        <v>1858</v>
      </c>
      <c r="K122" s="164">
        <f>H122/H$8</f>
        <v>3.5798177726133482E-3</v>
      </c>
      <c r="L122" s="79"/>
    </row>
    <row r="123" spans="1:12" x14ac:dyDescent="0.25">
      <c r="A123" s="161" t="s">
        <v>100</v>
      </c>
      <c r="B123" s="162" t="s">
        <v>100</v>
      </c>
      <c r="C123" s="163">
        <v>27492</v>
      </c>
      <c r="D123" s="163">
        <v>13935</v>
      </c>
      <c r="E123" s="163">
        <v>32902</v>
      </c>
      <c r="F123" s="163">
        <v>43764</v>
      </c>
      <c r="G123" s="163">
        <v>45472</v>
      </c>
      <c r="H123" s="163">
        <v>46227</v>
      </c>
      <c r="I123" s="164">
        <f>IFERROR(H123/G123-1,"-")</f>
        <v>1.660362420830408E-2</v>
      </c>
      <c r="J123" s="163">
        <f t="shared" si="40"/>
        <v>755</v>
      </c>
      <c r="K123" s="164">
        <f>H123/H$8</f>
        <v>5.2257629764296352E-3</v>
      </c>
      <c r="L123" s="79"/>
    </row>
    <row r="124" spans="1:12" x14ac:dyDescent="0.25">
      <c r="A124" s="161"/>
      <c r="B124" s="158" t="s">
        <v>107</v>
      </c>
      <c r="C124" s="159">
        <v>67296</v>
      </c>
      <c r="D124" s="159">
        <v>20243</v>
      </c>
      <c r="E124" s="159">
        <v>73810</v>
      </c>
      <c r="F124" s="159">
        <v>94693</v>
      </c>
      <c r="G124" s="159">
        <v>101970</v>
      </c>
      <c r="H124" s="159">
        <v>88573</v>
      </c>
      <c r="I124" s="160">
        <f>IFERROR(H124/G124-1,"-")</f>
        <v>-0.13138177895459446</v>
      </c>
      <c r="J124" s="159">
        <f t="shared" si="40"/>
        <v>-13397</v>
      </c>
      <c r="K124" s="160">
        <f>H124/H$8</f>
        <v>1.0012795641320052E-2</v>
      </c>
      <c r="L124" s="79"/>
    </row>
    <row r="125" spans="1:12" s="56" customFormat="1" x14ac:dyDescent="0.25">
      <c r="A125" s="161"/>
      <c r="B125" s="162" t="s">
        <v>110</v>
      </c>
      <c r="C125" s="163">
        <v>8916</v>
      </c>
      <c r="D125" s="163">
        <v>887</v>
      </c>
      <c r="E125" s="163">
        <v>10760</v>
      </c>
      <c r="F125" s="163">
        <v>11768</v>
      </c>
      <c r="G125" s="163">
        <v>15016</v>
      </c>
      <c r="H125" s="163">
        <v>11654</v>
      </c>
      <c r="I125" s="164">
        <f t="shared" ref="I125:I132" si="41">IFERROR(H125/G125-1,"-")</f>
        <v>-0.22389451251997872</v>
      </c>
      <c r="J125" s="163">
        <f t="shared" si="40"/>
        <v>-3362</v>
      </c>
      <c r="K125" s="164">
        <f t="shared" ref="K125:K132" si="42">H125/H$8</f>
        <v>1.3174344371754811E-3</v>
      </c>
      <c r="L125" s="165"/>
    </row>
    <row r="126" spans="1:12" s="56" customFormat="1" x14ac:dyDescent="0.25">
      <c r="A126" s="161"/>
      <c r="B126" s="162" t="s">
        <v>113</v>
      </c>
      <c r="C126" s="163">
        <v>8926</v>
      </c>
      <c r="D126" s="163">
        <v>2092</v>
      </c>
      <c r="E126" s="163">
        <v>9836</v>
      </c>
      <c r="F126" s="163">
        <v>16609</v>
      </c>
      <c r="G126" s="163">
        <v>16423</v>
      </c>
      <c r="H126" s="163">
        <v>15670</v>
      </c>
      <c r="I126" s="164">
        <f t="shared" si="41"/>
        <v>-4.5850331851671422E-2</v>
      </c>
      <c r="J126" s="163">
        <f t="shared" si="40"/>
        <v>-753</v>
      </c>
      <c r="K126" s="164">
        <f t="shared" si="42"/>
        <v>1.7714259164698636E-3</v>
      </c>
      <c r="L126" s="165"/>
    </row>
    <row r="127" spans="1:12" x14ac:dyDescent="0.25">
      <c r="A127" s="161"/>
      <c r="B127" s="162" t="s">
        <v>116</v>
      </c>
      <c r="C127" s="163">
        <v>4918</v>
      </c>
      <c r="D127" s="163">
        <v>2314</v>
      </c>
      <c r="E127" s="163">
        <v>6760</v>
      </c>
      <c r="F127" s="163">
        <v>8485</v>
      </c>
      <c r="G127" s="163">
        <v>8176</v>
      </c>
      <c r="H127" s="163">
        <v>6726</v>
      </c>
      <c r="I127" s="164">
        <f t="shared" si="41"/>
        <v>-0.17734833659491189</v>
      </c>
      <c r="J127" s="163">
        <f t="shared" si="40"/>
        <v>-1450</v>
      </c>
      <c r="K127" s="164">
        <f t="shared" si="42"/>
        <v>7.6034529126843022E-4</v>
      </c>
      <c r="L127" s="79"/>
    </row>
    <row r="128" spans="1:12" x14ac:dyDescent="0.25">
      <c r="A128" s="161"/>
      <c r="B128" s="162" t="s">
        <v>123</v>
      </c>
      <c r="C128" s="163">
        <v>1311</v>
      </c>
      <c r="D128" s="163">
        <v>258</v>
      </c>
      <c r="E128" s="163">
        <v>2043</v>
      </c>
      <c r="F128" s="163">
        <v>2131</v>
      </c>
      <c r="G128" s="163">
        <v>2365</v>
      </c>
      <c r="H128" s="163">
        <v>2648</v>
      </c>
      <c r="I128" s="164">
        <f t="shared" si="41"/>
        <v>0.11966173361522192</v>
      </c>
      <c r="J128" s="163">
        <f t="shared" si="40"/>
        <v>283</v>
      </c>
      <c r="K128" s="164">
        <f t="shared" si="42"/>
        <v>2.9934497937537962E-4</v>
      </c>
      <c r="L128" s="79"/>
    </row>
    <row r="129" spans="1:12" x14ac:dyDescent="0.25">
      <c r="A129" s="161"/>
      <c r="B129" s="162" t="s">
        <v>119</v>
      </c>
      <c r="C129" s="163">
        <v>1120</v>
      </c>
      <c r="D129" s="163">
        <v>206</v>
      </c>
      <c r="E129" s="163">
        <v>1414</v>
      </c>
      <c r="F129" s="163">
        <v>1985</v>
      </c>
      <c r="G129" s="163">
        <v>1905</v>
      </c>
      <c r="H129" s="163">
        <v>1916</v>
      </c>
      <c r="I129" s="164">
        <f t="shared" si="41"/>
        <v>5.7742782152230276E-3</v>
      </c>
      <c r="J129" s="163">
        <f t="shared" si="40"/>
        <v>11</v>
      </c>
      <c r="K129" s="164">
        <f t="shared" si="42"/>
        <v>2.165955364362641E-4</v>
      </c>
      <c r="L129" s="79"/>
    </row>
    <row r="130" spans="1:12" x14ac:dyDescent="0.25">
      <c r="A130" s="161"/>
      <c r="B130" s="162" t="s">
        <v>128</v>
      </c>
      <c r="C130" s="163">
        <v>1580</v>
      </c>
      <c r="D130" s="163">
        <v>17</v>
      </c>
      <c r="E130" s="163">
        <v>1030</v>
      </c>
      <c r="F130" s="163">
        <v>1458</v>
      </c>
      <c r="G130" s="163">
        <v>2029</v>
      </c>
      <c r="H130" s="163">
        <v>1386</v>
      </c>
      <c r="I130" s="164">
        <f t="shared" si="41"/>
        <v>-0.31690487925086253</v>
      </c>
      <c r="J130" s="163">
        <f t="shared" si="40"/>
        <v>-643</v>
      </c>
      <c r="K130" s="164">
        <f t="shared" si="42"/>
        <v>1.5668132228635807E-4</v>
      </c>
      <c r="L130" s="79"/>
    </row>
    <row r="131" spans="1:12" x14ac:dyDescent="0.25">
      <c r="A131" s="161" t="s">
        <v>144</v>
      </c>
      <c r="B131" s="162" t="s">
        <v>131</v>
      </c>
      <c r="C131" s="163">
        <v>1898</v>
      </c>
      <c r="D131" s="163">
        <v>97</v>
      </c>
      <c r="E131" s="163">
        <v>1508</v>
      </c>
      <c r="F131" s="163">
        <v>2237</v>
      </c>
      <c r="G131" s="163">
        <v>2387</v>
      </c>
      <c r="H131" s="163">
        <v>2166</v>
      </c>
      <c r="I131" s="164">
        <f t="shared" si="41"/>
        <v>-9.2584834520318404E-2</v>
      </c>
      <c r="J131" s="163">
        <f t="shared" si="40"/>
        <v>-221</v>
      </c>
      <c r="K131" s="164">
        <f t="shared" si="42"/>
        <v>2.4485695820508771E-4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38627</v>
      </c>
      <c r="D132" s="168">
        <f t="shared" ref="D132:H132" si="44">D124-SUM(D125:D131)</f>
        <v>14372</v>
      </c>
      <c r="E132" s="168">
        <f t="shared" si="44"/>
        <v>40459</v>
      </c>
      <c r="F132" s="168">
        <f t="shared" si="44"/>
        <v>50020</v>
      </c>
      <c r="G132" s="168">
        <f t="shared" si="44"/>
        <v>53669</v>
      </c>
      <c r="H132" s="168">
        <f t="shared" si="44"/>
        <v>46407</v>
      </c>
      <c r="I132" s="169">
        <f t="shared" si="41"/>
        <v>-0.1353108871042874</v>
      </c>
      <c r="J132" s="168">
        <f>H132-G132</f>
        <v>-7262</v>
      </c>
      <c r="K132" s="169">
        <f t="shared" si="42"/>
        <v>5.2461112001031878E-3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412691</v>
      </c>
      <c r="D134" s="175">
        <v>67123</v>
      </c>
      <c r="E134" s="175">
        <v>405065</v>
      </c>
      <c r="F134" s="175">
        <v>466428</v>
      </c>
      <c r="G134" s="175">
        <v>517037</v>
      </c>
      <c r="H134" s="175">
        <v>504513</v>
      </c>
      <c r="I134" s="176">
        <f>IFERROR(H134/G134-1,"-")</f>
        <v>-2.4222637838297811E-2</v>
      </c>
      <c r="J134" s="175">
        <f>H134-G134</f>
        <v>-12524</v>
      </c>
      <c r="K134" s="176">
        <f>H134/H$8</f>
        <v>5.7033018723418011E-2</v>
      </c>
      <c r="L134" s="79"/>
    </row>
    <row r="135" spans="1:12" x14ac:dyDescent="0.25">
      <c r="A135" s="161" t="s">
        <v>96</v>
      </c>
      <c r="B135" s="158" t="s">
        <v>97</v>
      </c>
      <c r="C135" s="159">
        <v>9152</v>
      </c>
      <c r="D135" s="159">
        <v>21091</v>
      </c>
      <c r="E135" s="159">
        <v>13089</v>
      </c>
      <c r="F135" s="159">
        <v>18760</v>
      </c>
      <c r="G135" s="159">
        <v>15334</v>
      </c>
      <c r="H135" s="159">
        <v>10158</v>
      </c>
      <c r="I135" s="160">
        <f>IFERROR(H135/G135-1,"-")</f>
        <v>-0.33755054128081385</v>
      </c>
      <c r="J135" s="159">
        <f t="shared" ref="J135:J145" si="45">H135-G135</f>
        <v>-5176</v>
      </c>
      <c r="K135" s="160">
        <f>H135/H$8</f>
        <v>1.1483180893108408E-3</v>
      </c>
      <c r="L135" s="79"/>
    </row>
    <row r="136" spans="1:12" x14ac:dyDescent="0.25">
      <c r="A136" s="161" t="s">
        <v>103</v>
      </c>
      <c r="B136" s="162" t="s">
        <v>103</v>
      </c>
      <c r="C136" s="163">
        <v>5032</v>
      </c>
      <c r="D136" s="163">
        <v>16237</v>
      </c>
      <c r="E136" s="163">
        <v>5330</v>
      </c>
      <c r="F136" s="163">
        <v>9693</v>
      </c>
      <c r="G136" s="163">
        <v>7636</v>
      </c>
      <c r="H136" s="163">
        <v>1972</v>
      </c>
      <c r="I136" s="164">
        <f>IFERROR(H136/G136-1,"-")</f>
        <v>-0.74174960712414872</v>
      </c>
      <c r="J136" s="163">
        <f t="shared" si="45"/>
        <v>-5664</v>
      </c>
      <c r="K136" s="164">
        <f>H136/H$8</f>
        <v>2.229260949124806E-4</v>
      </c>
      <c r="L136" s="79"/>
    </row>
    <row r="137" spans="1:12" x14ac:dyDescent="0.25">
      <c r="A137" s="161" t="s">
        <v>100</v>
      </c>
      <c r="B137" s="162" t="s">
        <v>100</v>
      </c>
      <c r="C137" s="163">
        <v>4120</v>
      </c>
      <c r="D137" s="163">
        <v>4854</v>
      </c>
      <c r="E137" s="163">
        <v>7759</v>
      </c>
      <c r="F137" s="163">
        <v>9067</v>
      </c>
      <c r="G137" s="163">
        <v>7698</v>
      </c>
      <c r="H137" s="163">
        <v>8186</v>
      </c>
      <c r="I137" s="164">
        <f>IFERROR(H137/G137-1,"-")</f>
        <v>6.3393089114055501E-2</v>
      </c>
      <c r="J137" s="163">
        <f t="shared" si="45"/>
        <v>488</v>
      </c>
      <c r="K137" s="164">
        <f>H137/H$8</f>
        <v>9.2539199439836011E-4</v>
      </c>
      <c r="L137" s="79"/>
    </row>
    <row r="138" spans="1:12" x14ac:dyDescent="0.25">
      <c r="A138" s="161"/>
      <c r="B138" s="158" t="s">
        <v>107</v>
      </c>
      <c r="C138" s="159">
        <v>403539</v>
      </c>
      <c r="D138" s="159">
        <v>46032</v>
      </c>
      <c r="E138" s="159">
        <v>391976</v>
      </c>
      <c r="F138" s="159">
        <v>447668</v>
      </c>
      <c r="G138" s="159">
        <v>501703</v>
      </c>
      <c r="H138" s="159">
        <v>494355</v>
      </c>
      <c r="I138" s="160">
        <f>IFERROR(H138/G138-1,"-")</f>
        <v>-1.4646115331181986E-2</v>
      </c>
      <c r="J138" s="159">
        <f t="shared" si="45"/>
        <v>-7348</v>
      </c>
      <c r="K138" s="160">
        <f>H138/H$8</f>
        <v>5.5884700634107172E-2</v>
      </c>
      <c r="L138" s="79"/>
    </row>
    <row r="139" spans="1:12" s="56" customFormat="1" x14ac:dyDescent="0.25">
      <c r="A139" s="161"/>
      <c r="B139" s="162" t="s">
        <v>110</v>
      </c>
      <c r="C139" s="163">
        <v>198194</v>
      </c>
      <c r="D139" s="163">
        <v>1366</v>
      </c>
      <c r="E139" s="163">
        <v>154462</v>
      </c>
      <c r="F139" s="163">
        <v>163749</v>
      </c>
      <c r="G139" s="163">
        <v>197265</v>
      </c>
      <c r="H139" s="163">
        <v>210913</v>
      </c>
      <c r="I139" s="164">
        <f t="shared" ref="I139:I146" si="46">IFERROR(H139/G139-1,"-")</f>
        <v>6.9186120193648115E-2</v>
      </c>
      <c r="J139" s="163">
        <f t="shared" si="45"/>
        <v>13648</v>
      </c>
      <c r="K139" s="164">
        <f t="shared" ref="K139:K146" si="47">H139/H$8</f>
        <v>2.3842804998111571E-2</v>
      </c>
      <c r="L139" s="165"/>
    </row>
    <row r="140" spans="1:12" s="56" customFormat="1" x14ac:dyDescent="0.25">
      <c r="A140" s="161"/>
      <c r="B140" s="162" t="s">
        <v>113</v>
      </c>
      <c r="C140" s="163">
        <v>25529</v>
      </c>
      <c r="D140" s="163">
        <v>5443</v>
      </c>
      <c r="E140" s="163">
        <v>31116</v>
      </c>
      <c r="F140" s="163">
        <v>46246</v>
      </c>
      <c r="G140" s="163">
        <v>61189</v>
      </c>
      <c r="H140" s="163">
        <v>49587</v>
      </c>
      <c r="I140" s="164">
        <f t="shared" si="46"/>
        <v>-0.18960924349147723</v>
      </c>
      <c r="J140" s="163">
        <f t="shared" si="45"/>
        <v>-11602</v>
      </c>
      <c r="K140" s="164">
        <f t="shared" si="47"/>
        <v>5.605596485002624E-3</v>
      </c>
      <c r="L140" s="165"/>
    </row>
    <row r="141" spans="1:12" x14ac:dyDescent="0.25">
      <c r="A141" s="161"/>
      <c r="B141" s="162" t="s">
        <v>116</v>
      </c>
      <c r="C141" s="163">
        <v>22867</v>
      </c>
      <c r="D141" s="163">
        <v>15112</v>
      </c>
      <c r="E141" s="163">
        <v>39312</v>
      </c>
      <c r="F141" s="163">
        <v>37174</v>
      </c>
      <c r="G141" s="163">
        <v>41835</v>
      </c>
      <c r="H141" s="163">
        <v>39167</v>
      </c>
      <c r="I141" s="164">
        <f t="shared" si="46"/>
        <v>-6.3774351619457437E-2</v>
      </c>
      <c r="J141" s="163">
        <f t="shared" si="45"/>
        <v>-2668</v>
      </c>
      <c r="K141" s="164">
        <f t="shared" si="47"/>
        <v>4.4276604256780561E-3</v>
      </c>
      <c r="L141" s="79"/>
    </row>
    <row r="142" spans="1:12" x14ac:dyDescent="0.25">
      <c r="A142" s="161"/>
      <c r="B142" s="162" t="s">
        <v>123</v>
      </c>
      <c r="C142" s="163">
        <v>5400</v>
      </c>
      <c r="D142" s="163">
        <v>414</v>
      </c>
      <c r="E142" s="163">
        <v>13123</v>
      </c>
      <c r="F142" s="163">
        <v>14400</v>
      </c>
      <c r="G142" s="163">
        <v>16946</v>
      </c>
      <c r="H142" s="163">
        <v>12998</v>
      </c>
      <c r="I142" s="164">
        <f t="shared" si="46"/>
        <v>-0.2329753334120146</v>
      </c>
      <c r="J142" s="163">
        <f t="shared" si="45"/>
        <v>-3948</v>
      </c>
      <c r="K142" s="164">
        <f t="shared" si="47"/>
        <v>1.4693678406046769E-3</v>
      </c>
      <c r="L142" s="79"/>
    </row>
    <row r="143" spans="1:12" x14ac:dyDescent="0.25">
      <c r="A143" s="161"/>
      <c r="B143" s="162" t="s">
        <v>119</v>
      </c>
      <c r="C143" s="163">
        <v>6566</v>
      </c>
      <c r="D143" s="163">
        <v>1364</v>
      </c>
      <c r="E143" s="163">
        <v>8269</v>
      </c>
      <c r="F143" s="163">
        <v>9450</v>
      </c>
      <c r="G143" s="163">
        <v>11398</v>
      </c>
      <c r="H143" s="163">
        <v>7700</v>
      </c>
      <c r="I143" s="164">
        <f t="shared" si="46"/>
        <v>-0.32444288471661697</v>
      </c>
      <c r="J143" s="163">
        <f t="shared" si="45"/>
        <v>-3698</v>
      </c>
      <c r="K143" s="164">
        <f t="shared" si="47"/>
        <v>8.7045179047976699E-4</v>
      </c>
      <c r="L143" s="79"/>
    </row>
    <row r="144" spans="1:12" x14ac:dyDescent="0.25">
      <c r="A144" s="161"/>
      <c r="B144" s="162" t="s">
        <v>128</v>
      </c>
      <c r="C144" s="163">
        <v>15280</v>
      </c>
      <c r="D144" s="163">
        <v>134</v>
      </c>
      <c r="E144" s="163">
        <v>10956</v>
      </c>
      <c r="F144" s="163">
        <v>16546</v>
      </c>
      <c r="G144" s="163">
        <v>14500</v>
      </c>
      <c r="H144" s="163">
        <v>14876</v>
      </c>
      <c r="I144" s="164">
        <f t="shared" si="46"/>
        <v>2.5931034482758575E-2</v>
      </c>
      <c r="J144" s="163">
        <f t="shared" si="45"/>
        <v>376</v>
      </c>
      <c r="K144" s="164">
        <f t="shared" si="47"/>
        <v>1.6816676409320797E-3</v>
      </c>
      <c r="L144" s="79"/>
    </row>
    <row r="145" spans="1:12" x14ac:dyDescent="0.25">
      <c r="A145" s="161" t="s">
        <v>144</v>
      </c>
      <c r="B145" s="162" t="s">
        <v>131</v>
      </c>
      <c r="C145" s="163">
        <v>28780</v>
      </c>
      <c r="D145" s="163">
        <v>160</v>
      </c>
      <c r="E145" s="163">
        <v>4985</v>
      </c>
      <c r="F145" s="163">
        <v>9968</v>
      </c>
      <c r="G145" s="163">
        <v>9453</v>
      </c>
      <c r="H145" s="163">
        <v>7629</v>
      </c>
      <c r="I145" s="164">
        <f t="shared" si="46"/>
        <v>-0.19295461758172006</v>
      </c>
      <c r="J145" s="163">
        <f t="shared" si="45"/>
        <v>-1824</v>
      </c>
      <c r="K145" s="164">
        <f t="shared" si="47"/>
        <v>8.6242554669742116E-4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100923</v>
      </c>
      <c r="D146" s="168">
        <f t="shared" ref="D146:H146" si="49">D138-SUM(D139:D145)</f>
        <v>22039</v>
      </c>
      <c r="E146" s="168">
        <f t="shared" si="49"/>
        <v>129753</v>
      </c>
      <c r="F146" s="168">
        <f t="shared" si="49"/>
        <v>150135</v>
      </c>
      <c r="G146" s="168">
        <f t="shared" si="49"/>
        <v>149117</v>
      </c>
      <c r="H146" s="168">
        <f t="shared" si="49"/>
        <v>151485</v>
      </c>
      <c r="I146" s="169">
        <f t="shared" si="46"/>
        <v>1.5880147803402744E-2</v>
      </c>
      <c r="J146" s="168">
        <f>H146-G146</f>
        <v>2368</v>
      </c>
      <c r="K146" s="169">
        <f t="shared" si="47"/>
        <v>1.7124725906600975E-2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167308</v>
      </c>
      <c r="D148" s="175">
        <v>28475</v>
      </c>
      <c r="E148" s="175">
        <v>149426</v>
      </c>
      <c r="F148" s="175">
        <v>227946</v>
      </c>
      <c r="G148" s="175">
        <v>204052</v>
      </c>
      <c r="H148" s="175">
        <v>192630</v>
      </c>
      <c r="I148" s="176">
        <f>IFERROR(H148/G148-1,"-")</f>
        <v>-5.5975927704702721E-2</v>
      </c>
      <c r="J148" s="175">
        <f>H148-G148</f>
        <v>-11422</v>
      </c>
      <c r="K148" s="176">
        <f>H148/H$8</f>
        <v>2.1775990701313964E-2</v>
      </c>
      <c r="L148" s="79"/>
    </row>
    <row r="149" spans="1:12" x14ac:dyDescent="0.25">
      <c r="A149" s="161" t="s">
        <v>96</v>
      </c>
      <c r="B149" s="158" t="s">
        <v>97</v>
      </c>
      <c r="C149" s="159">
        <v>54412</v>
      </c>
      <c r="D149" s="159">
        <v>14283</v>
      </c>
      <c r="E149" s="159">
        <v>50823</v>
      </c>
      <c r="F149" s="159">
        <v>74273</v>
      </c>
      <c r="G149" s="159">
        <v>62612</v>
      </c>
      <c r="H149" s="159">
        <v>57060</v>
      </c>
      <c r="I149" s="160">
        <f>IFERROR(H149/G149-1,"-")</f>
        <v>-8.8673097808726786E-2</v>
      </c>
      <c r="J149" s="159">
        <f t="shared" ref="J149:J159" si="50">H149-G149</f>
        <v>-5552</v>
      </c>
      <c r="K149" s="160">
        <f>H149/H$8</f>
        <v>6.4503869045162993E-3</v>
      </c>
      <c r="L149" s="79"/>
    </row>
    <row r="150" spans="1:12" x14ac:dyDescent="0.25">
      <c r="A150" s="161" t="s">
        <v>103</v>
      </c>
      <c r="B150" s="162" t="s">
        <v>103</v>
      </c>
      <c r="C150" s="163">
        <v>21621</v>
      </c>
      <c r="D150" s="163">
        <v>12642</v>
      </c>
      <c r="E150" s="163">
        <v>30959</v>
      </c>
      <c r="F150" s="163">
        <v>51202</v>
      </c>
      <c r="G150" s="163">
        <v>45715</v>
      </c>
      <c r="H150" s="163">
        <v>39172</v>
      </c>
      <c r="I150" s="164">
        <f>IFERROR(H150/G150-1,"-")</f>
        <v>-0.1431258886579897</v>
      </c>
      <c r="J150" s="163">
        <f t="shared" si="50"/>
        <v>-6543</v>
      </c>
      <c r="K150" s="164">
        <f>H150/H$8</f>
        <v>4.4282256541134327E-3</v>
      </c>
      <c r="L150" s="79"/>
    </row>
    <row r="151" spans="1:12" x14ac:dyDescent="0.25">
      <c r="A151" s="161" t="s">
        <v>100</v>
      </c>
      <c r="B151" s="162" t="s">
        <v>100</v>
      </c>
      <c r="C151" s="163">
        <v>32791</v>
      </c>
      <c r="D151" s="163">
        <v>1641</v>
      </c>
      <c r="E151" s="163">
        <v>19864</v>
      </c>
      <c r="F151" s="163">
        <v>23071</v>
      </c>
      <c r="G151" s="163">
        <v>16897</v>
      </c>
      <c r="H151" s="163">
        <v>17888</v>
      </c>
      <c r="I151" s="164">
        <f>IFERROR(H151/G151-1,"-")</f>
        <v>5.8649464401964835E-2</v>
      </c>
      <c r="J151" s="163">
        <f t="shared" si="50"/>
        <v>991</v>
      </c>
      <c r="K151" s="164">
        <f>H151/H$8</f>
        <v>2.0221612504028666E-3</v>
      </c>
      <c r="L151" s="79"/>
    </row>
    <row r="152" spans="1:12" x14ac:dyDescent="0.25">
      <c r="A152" s="161"/>
      <c r="B152" s="158" t="s">
        <v>107</v>
      </c>
      <c r="C152" s="159">
        <v>112896</v>
      </c>
      <c r="D152" s="159">
        <v>14192</v>
      </c>
      <c r="E152" s="159">
        <v>98603</v>
      </c>
      <c r="F152" s="159">
        <v>153673</v>
      </c>
      <c r="G152" s="159">
        <v>141440</v>
      </c>
      <c r="H152" s="159">
        <v>135570</v>
      </c>
      <c r="I152" s="160">
        <f>IFERROR(H152/G152-1,"-")</f>
        <v>-4.1501696832579205E-2</v>
      </c>
      <c r="J152" s="159">
        <f t="shared" si="50"/>
        <v>-5870</v>
      </c>
      <c r="K152" s="160">
        <f>H152/H$8</f>
        <v>1.5325603796797664E-2</v>
      </c>
      <c r="L152" s="79"/>
    </row>
    <row r="153" spans="1:12" s="56" customFormat="1" x14ac:dyDescent="0.25">
      <c r="A153" s="161"/>
      <c r="B153" s="162" t="s">
        <v>110</v>
      </c>
      <c r="C153" s="163">
        <v>26513</v>
      </c>
      <c r="D153" s="163">
        <v>294</v>
      </c>
      <c r="E153" s="163">
        <v>34411</v>
      </c>
      <c r="F153" s="163">
        <v>58039</v>
      </c>
      <c r="G153" s="163">
        <v>46927</v>
      </c>
      <c r="H153" s="163">
        <v>27573</v>
      </c>
      <c r="I153" s="164">
        <f t="shared" ref="I153:I160" si="51">IFERROR(H153/G153-1,"-")</f>
        <v>-0.41242781341232126</v>
      </c>
      <c r="J153" s="163">
        <f t="shared" si="50"/>
        <v>-19354</v>
      </c>
      <c r="K153" s="164">
        <f t="shared" ref="K153:K160" si="52">H153/H$8</f>
        <v>3.1170087297270931E-3</v>
      </c>
      <c r="L153" s="165"/>
    </row>
    <row r="154" spans="1:12" s="56" customFormat="1" x14ac:dyDescent="0.25">
      <c r="A154" s="161"/>
      <c r="B154" s="162" t="s">
        <v>113</v>
      </c>
      <c r="C154" s="163">
        <v>44172</v>
      </c>
      <c r="D154" s="163">
        <v>5777</v>
      </c>
      <c r="E154" s="163">
        <v>30022</v>
      </c>
      <c r="F154" s="163">
        <v>38366</v>
      </c>
      <c r="G154" s="163">
        <v>40158</v>
      </c>
      <c r="H154" s="163">
        <v>36009</v>
      </c>
      <c r="I154" s="164">
        <f t="shared" si="51"/>
        <v>-0.10331689825190493</v>
      </c>
      <c r="J154" s="163">
        <f t="shared" si="50"/>
        <v>-4149</v>
      </c>
      <c r="K154" s="164">
        <f t="shared" si="52"/>
        <v>4.0706621458942768E-3</v>
      </c>
      <c r="L154" s="165"/>
    </row>
    <row r="155" spans="1:12" x14ac:dyDescent="0.25">
      <c r="A155" s="161"/>
      <c r="B155" s="162" t="s">
        <v>116</v>
      </c>
      <c r="C155" s="163">
        <v>11693</v>
      </c>
      <c r="D155" s="163">
        <v>2715</v>
      </c>
      <c r="E155" s="163">
        <v>8262</v>
      </c>
      <c r="F155" s="163">
        <v>17860</v>
      </c>
      <c r="G155" s="163">
        <v>12200</v>
      </c>
      <c r="H155" s="163">
        <v>31684</v>
      </c>
      <c r="I155" s="164">
        <f t="shared" si="51"/>
        <v>1.5970491803278688</v>
      </c>
      <c r="J155" s="163">
        <f t="shared" si="50"/>
        <v>19484</v>
      </c>
      <c r="K155" s="164">
        <f t="shared" si="52"/>
        <v>3.5817395492936284E-3</v>
      </c>
      <c r="L155" s="79"/>
    </row>
    <row r="156" spans="1:12" x14ac:dyDescent="0.25">
      <c r="A156" s="161"/>
      <c r="B156" s="162" t="s">
        <v>123</v>
      </c>
      <c r="C156" s="163">
        <v>2314</v>
      </c>
      <c r="D156" s="163">
        <v>514</v>
      </c>
      <c r="E156" s="163">
        <v>1986</v>
      </c>
      <c r="F156" s="163">
        <v>3586</v>
      </c>
      <c r="G156" s="163">
        <v>4631</v>
      </c>
      <c r="H156" s="163">
        <v>4481</v>
      </c>
      <c r="I156" s="164">
        <f t="shared" si="51"/>
        <v>-3.2390412437918403E-2</v>
      </c>
      <c r="J156" s="163">
        <f t="shared" si="50"/>
        <v>-150</v>
      </c>
      <c r="K156" s="164">
        <f t="shared" si="52"/>
        <v>5.0655772378439433E-4</v>
      </c>
      <c r="L156" s="79"/>
    </row>
    <row r="157" spans="1:12" x14ac:dyDescent="0.25">
      <c r="A157" s="161"/>
      <c r="B157" s="162" t="s">
        <v>119</v>
      </c>
      <c r="C157" s="163">
        <v>5589</v>
      </c>
      <c r="D157" s="163">
        <v>637</v>
      </c>
      <c r="E157" s="163">
        <v>6022</v>
      </c>
      <c r="F157" s="163">
        <v>7863</v>
      </c>
      <c r="G157" s="163">
        <v>5076</v>
      </c>
      <c r="H157" s="163">
        <v>5360</v>
      </c>
      <c r="I157" s="164">
        <f t="shared" si="51"/>
        <v>5.594956658786443E-2</v>
      </c>
      <c r="J157" s="163">
        <f t="shared" si="50"/>
        <v>284</v>
      </c>
      <c r="K157" s="164">
        <f t="shared" si="52"/>
        <v>6.0592488272357813E-4</v>
      </c>
      <c r="L157" s="79"/>
    </row>
    <row r="158" spans="1:12" x14ac:dyDescent="0.25">
      <c r="A158" s="161"/>
      <c r="B158" s="162" t="s">
        <v>128</v>
      </c>
      <c r="C158" s="163">
        <v>2769</v>
      </c>
      <c r="D158" s="163">
        <v>94</v>
      </c>
      <c r="E158" s="163">
        <v>1071</v>
      </c>
      <c r="F158" s="163">
        <v>2255</v>
      </c>
      <c r="G158" s="163">
        <v>1912</v>
      </c>
      <c r="H158" s="163">
        <v>1496</v>
      </c>
      <c r="I158" s="164">
        <f t="shared" si="51"/>
        <v>-0.21757322175732219</v>
      </c>
      <c r="J158" s="163">
        <f t="shared" si="50"/>
        <v>-416</v>
      </c>
      <c r="K158" s="164">
        <f t="shared" si="52"/>
        <v>1.6911634786464044E-4</v>
      </c>
      <c r="L158" s="79"/>
    </row>
    <row r="159" spans="1:12" x14ac:dyDescent="0.25">
      <c r="A159" s="161" t="s">
        <v>144</v>
      </c>
      <c r="B159" s="162" t="s">
        <v>131</v>
      </c>
      <c r="C159" s="163">
        <v>3726</v>
      </c>
      <c r="D159" s="163">
        <v>46</v>
      </c>
      <c r="E159" s="163">
        <v>2248</v>
      </c>
      <c r="F159" s="163">
        <v>3483</v>
      </c>
      <c r="G159" s="163">
        <v>3488</v>
      </c>
      <c r="H159" s="163">
        <v>2329</v>
      </c>
      <c r="I159" s="164">
        <f t="shared" si="51"/>
        <v>-0.33228211009174313</v>
      </c>
      <c r="J159" s="163">
        <f t="shared" si="50"/>
        <v>-1159</v>
      </c>
      <c r="K159" s="164">
        <f t="shared" si="52"/>
        <v>2.6328340519836071E-4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16120</v>
      </c>
      <c r="D160" s="168">
        <f t="shared" ref="D160:H160" si="54">D152-SUM(D153:D159)</f>
        <v>4115</v>
      </c>
      <c r="E160" s="168">
        <f t="shared" si="54"/>
        <v>14581</v>
      </c>
      <c r="F160" s="168">
        <f t="shared" si="54"/>
        <v>22221</v>
      </c>
      <c r="G160" s="168">
        <f t="shared" si="54"/>
        <v>27048</v>
      </c>
      <c r="H160" s="168">
        <f t="shared" si="54"/>
        <v>26638</v>
      </c>
      <c r="I160" s="169">
        <f t="shared" si="51"/>
        <v>-1.5158237207926639E-2</v>
      </c>
      <c r="J160" s="168">
        <f>H160-G160</f>
        <v>-410</v>
      </c>
      <c r="K160" s="169">
        <f t="shared" si="52"/>
        <v>3.0113110123116929E-3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5C00-3247-4E7E-9FE6-0FEA78ABB71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DE1D-12E0-4426-8AA9-4628413D722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3E466-5F25-4A80-A628-58EA5D6C6F55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2" t="s">
        <v>42</v>
      </c>
      <c r="C7" s="275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3"/>
      <c r="C8" s="276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3"/>
      <c r="C9" s="276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3"/>
      <c r="C10" s="276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3"/>
      <c r="C11" s="276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3"/>
      <c r="C12" s="276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3"/>
      <c r="C13" s="276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3"/>
      <c r="C14" s="276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3"/>
      <c r="C15" s="276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3"/>
      <c r="C16" s="276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3"/>
      <c r="C17" s="277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3"/>
      <c r="C18" s="278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3"/>
      <c r="C19" s="279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3"/>
      <c r="C20" s="279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3"/>
      <c r="C21" s="279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3"/>
      <c r="C22" s="279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3"/>
      <c r="C23" s="279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3"/>
      <c r="C24" s="279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3"/>
      <c r="C25" s="279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3"/>
      <c r="C26" s="279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3"/>
      <c r="C27" s="279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3"/>
      <c r="C28" s="280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3"/>
      <c r="C29" s="275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3"/>
      <c r="C30" s="276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3"/>
      <c r="C31" s="276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3"/>
      <c r="C32" s="276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3"/>
      <c r="C33" s="276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3"/>
      <c r="C34" s="276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3"/>
      <c r="C35" s="276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3"/>
      <c r="C36" s="276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3"/>
      <c r="C37" s="276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3"/>
      <c r="C38" s="276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3"/>
      <c r="C39" s="277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3"/>
      <c r="C40" s="288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3"/>
      <c r="C41" s="289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3"/>
      <c r="C42" s="289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3"/>
      <c r="C43" s="289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3"/>
      <c r="C44" s="289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3"/>
      <c r="C45" s="289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3"/>
      <c r="C46" s="289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3"/>
      <c r="C47" s="289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3"/>
      <c r="C48" s="289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3"/>
      <c r="C49" s="289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3"/>
      <c r="C50" s="290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3"/>
      <c r="C51" s="281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3"/>
      <c r="C52" s="282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3"/>
      <c r="C53" s="282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3"/>
      <c r="C54" s="282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3"/>
      <c r="C55" s="282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3"/>
      <c r="C56" s="282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3"/>
      <c r="C57" s="282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3"/>
      <c r="C58" s="282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3"/>
      <c r="C59" s="282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3"/>
      <c r="C60" s="282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3"/>
      <c r="C61" s="283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3"/>
      <c r="C62" s="284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3"/>
      <c r="C63" s="285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3"/>
      <c r="C64" s="285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3"/>
      <c r="C65" s="285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3"/>
      <c r="C66" s="285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3"/>
      <c r="C67" s="285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3"/>
      <c r="C68" s="285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3"/>
      <c r="C69" s="285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3"/>
      <c r="C70" s="285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3"/>
      <c r="C71" s="285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4"/>
      <c r="C72" s="286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47"/>
    </row>
    <row r="74" spans="2:12" x14ac:dyDescent="0.25">
      <c r="B74" s="270" t="s">
        <v>55</v>
      </c>
      <c r="C74" s="270"/>
      <c r="D74" s="270"/>
      <c r="E74" s="270"/>
      <c r="F74" s="270"/>
      <c r="G74" s="270"/>
      <c r="H74" s="270"/>
      <c r="I74" s="270"/>
      <c r="J74" s="270"/>
      <c r="K74" s="270"/>
    </row>
    <row r="76" spans="2:12" x14ac:dyDescent="0.25">
      <c r="B76" s="56"/>
    </row>
    <row r="77" spans="2:12" ht="21.75" customHeight="1" thickBot="1" x14ac:dyDescent="0.3">
      <c r="B77" s="271" t="s">
        <v>56</v>
      </c>
      <c r="C77" s="271"/>
      <c r="D77" s="271"/>
      <c r="E77" s="271"/>
      <c r="F77" s="271"/>
      <c r="G77" s="271"/>
      <c r="H77" s="271"/>
      <c r="I77" s="271"/>
      <c r="J77" s="271"/>
      <c r="K77" s="271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2" t="s">
        <v>42</v>
      </c>
      <c r="C80" s="275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3"/>
      <c r="C81" s="276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3"/>
      <c r="C82" s="276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3"/>
      <c r="C83" s="276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3"/>
      <c r="C84" s="276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3"/>
      <c r="C85" s="276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3"/>
      <c r="C86" s="276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3"/>
      <c r="C87" s="276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3"/>
      <c r="C88" s="276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3"/>
      <c r="C89" s="276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3"/>
      <c r="C90" s="277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3"/>
      <c r="C91" s="278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3"/>
      <c r="C92" s="279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3"/>
      <c r="C93" s="279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3"/>
      <c r="C94" s="279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3"/>
      <c r="C95" s="279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3"/>
      <c r="C96" s="279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3"/>
      <c r="C97" s="279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3"/>
      <c r="C98" s="279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3"/>
      <c r="C99" s="279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3"/>
      <c r="C100" s="279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3"/>
      <c r="C101" s="280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3"/>
      <c r="C102" s="275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3"/>
      <c r="C103" s="276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3"/>
      <c r="C104" s="276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3"/>
      <c r="C105" s="276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3"/>
      <c r="C106" s="276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3"/>
      <c r="C107" s="276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3"/>
      <c r="C108" s="276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3"/>
      <c r="C109" s="276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3"/>
      <c r="C110" s="276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3"/>
      <c r="C111" s="276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3"/>
      <c r="C112" s="277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3"/>
      <c r="C113" s="278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3"/>
      <c r="C114" s="279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3"/>
      <c r="C115" s="279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3"/>
      <c r="C116" s="279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3"/>
      <c r="C117" s="279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3"/>
      <c r="C118" s="279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3"/>
      <c r="C119" s="279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3"/>
      <c r="C120" s="279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3"/>
      <c r="C121" s="279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3"/>
      <c r="C122" s="279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3"/>
      <c r="C123" s="280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3"/>
      <c r="C124" s="281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3"/>
      <c r="C125" s="282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3"/>
      <c r="C126" s="282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3"/>
      <c r="C127" s="282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3"/>
      <c r="C128" s="282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3"/>
      <c r="C129" s="282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3"/>
      <c r="C130" s="282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3"/>
      <c r="C131" s="282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3"/>
      <c r="C132" s="282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3"/>
      <c r="C133" s="282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3"/>
      <c r="C134" s="283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3"/>
      <c r="C135" s="284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3"/>
      <c r="C136" s="279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3"/>
      <c r="C137" s="279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3"/>
      <c r="C138" s="279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3"/>
      <c r="C139" s="279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3"/>
      <c r="C140" s="279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3"/>
      <c r="C141" s="279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3"/>
      <c r="C142" s="279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3"/>
      <c r="C143" s="279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3"/>
      <c r="C144" s="279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4"/>
      <c r="C145" s="280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47"/>
    </row>
    <row r="147" spans="2:12" x14ac:dyDescent="0.25">
      <c r="B147" s="270" t="s">
        <v>55</v>
      </c>
      <c r="C147" s="270"/>
      <c r="D147" s="270"/>
      <c r="E147" s="270"/>
      <c r="F147" s="270"/>
      <c r="G147" s="270"/>
      <c r="H147" s="270"/>
      <c r="I147" s="270"/>
      <c r="J147" s="270"/>
      <c r="K147" s="270"/>
    </row>
    <row r="148" spans="2:12" x14ac:dyDescent="0.25">
      <c r="B148" s="60"/>
    </row>
    <row r="150" spans="2:12" ht="21.75" thickBot="1" x14ac:dyDescent="0.3">
      <c r="B150" s="271" t="s">
        <v>56</v>
      </c>
      <c r="C150" s="271"/>
      <c r="D150" s="271"/>
      <c r="E150" s="271"/>
      <c r="F150" s="271"/>
      <c r="G150" s="271"/>
      <c r="H150" s="271"/>
      <c r="I150" s="271"/>
      <c r="J150" s="271"/>
      <c r="K150" s="271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2" t="s">
        <v>42</v>
      </c>
      <c r="C153" s="275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3"/>
      <c r="C154" s="276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3"/>
      <c r="C155" s="276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3"/>
      <c r="C156" s="276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3"/>
      <c r="C157" s="276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3"/>
      <c r="C158" s="276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3"/>
      <c r="C159" s="276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3"/>
      <c r="C160" s="276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3"/>
      <c r="C161" s="276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3"/>
      <c r="C162" s="276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3"/>
      <c r="C163" s="277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3"/>
      <c r="C164" s="278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3"/>
      <c r="C165" s="279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3"/>
      <c r="C166" s="279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3"/>
      <c r="C167" s="279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3"/>
      <c r="C168" s="279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3"/>
      <c r="C169" s="279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3"/>
      <c r="C170" s="279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3"/>
      <c r="C171" s="279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3"/>
      <c r="C172" s="279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3"/>
      <c r="C173" s="279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3"/>
      <c r="C174" s="280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3"/>
      <c r="C175" s="275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3"/>
      <c r="C176" s="276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3"/>
      <c r="C177" s="276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3"/>
      <c r="C178" s="276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3"/>
      <c r="C179" s="276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3"/>
      <c r="C180" s="276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3"/>
      <c r="C181" s="276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3"/>
      <c r="C182" s="276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3"/>
      <c r="C183" s="276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3"/>
      <c r="C184" s="276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3"/>
      <c r="C185" s="277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3"/>
      <c r="C186" s="278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3"/>
      <c r="C187" s="279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3"/>
      <c r="C188" s="279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3"/>
      <c r="C189" s="279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3"/>
      <c r="C190" s="279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3"/>
      <c r="C191" s="279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3"/>
      <c r="C192" s="279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3"/>
      <c r="C193" s="279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3"/>
      <c r="C194" s="279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3"/>
      <c r="C195" s="279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3"/>
      <c r="C196" s="280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3"/>
      <c r="C197" s="281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3"/>
      <c r="C198" s="282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3"/>
      <c r="C199" s="282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3"/>
      <c r="C200" s="282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3"/>
      <c r="C201" s="282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3"/>
      <c r="C202" s="282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3"/>
      <c r="C203" s="282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3"/>
      <c r="C204" s="282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3"/>
      <c r="C205" s="282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3"/>
      <c r="C206" s="282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3"/>
      <c r="C207" s="283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3"/>
      <c r="C208" s="284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3"/>
      <c r="C209" s="279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3"/>
      <c r="C210" s="279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3"/>
      <c r="C211" s="279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3"/>
      <c r="C212" s="279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3"/>
      <c r="C213" s="279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3"/>
      <c r="C214" s="279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3"/>
      <c r="C215" s="279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3"/>
      <c r="C216" s="279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3"/>
      <c r="C217" s="279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4"/>
      <c r="C218" s="280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47"/>
    </row>
    <row r="220" spans="2:12" x14ac:dyDescent="0.25">
      <c r="B220" s="270" t="s">
        <v>55</v>
      </c>
      <c r="C220" s="270"/>
      <c r="D220" s="270"/>
      <c r="E220" s="270"/>
      <c r="F220" s="270"/>
      <c r="G220" s="270"/>
      <c r="H220" s="270"/>
      <c r="I220" s="270"/>
      <c r="J220" s="270"/>
      <c r="K220" s="270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E6D07-56CA-48D3-8A00-9B8C3213B8E8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71" t="s">
        <v>288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8.3584141926140472</v>
      </c>
      <c r="D9" s="187">
        <v>-8.0711709978267265E-2</v>
      </c>
      <c r="E9" s="186">
        <v>6.4821499143722834</v>
      </c>
      <c r="F9" s="187">
        <f t="shared" ref="F9:J21" si="0">IFERROR(E9-C9,"-")</f>
        <v>-1.8762642782417638</v>
      </c>
      <c r="G9" s="186">
        <v>7.8675924721608022</v>
      </c>
      <c r="H9" s="187">
        <f t="shared" si="0"/>
        <v>1.3854425577885188</v>
      </c>
      <c r="I9" s="186">
        <v>7.9193492929900717</v>
      </c>
      <c r="J9" s="187">
        <f t="shared" si="0"/>
        <v>5.1756820829269579E-2</v>
      </c>
      <c r="K9" s="186">
        <v>7.7202650323008113</v>
      </c>
      <c r="L9" s="187">
        <f t="shared" ref="L9:L21" si="1">IFERROR(K9-I9,"-")</f>
        <v>-0.19908426068926044</v>
      </c>
      <c r="M9" s="186">
        <v>7.6668218635955929</v>
      </c>
      <c r="N9" s="187">
        <f t="shared" ref="N9:N11" si="2">IFERROR(M9-K9,"-")</f>
        <v>-5.3443168705218369E-2</v>
      </c>
    </row>
    <row r="10" spans="1:15" x14ac:dyDescent="0.25">
      <c r="A10" s="1" t="s">
        <v>72</v>
      </c>
      <c r="B10" s="116" t="s">
        <v>73</v>
      </c>
      <c r="C10" s="186">
        <v>7.5206875631951462</v>
      </c>
      <c r="D10" s="187">
        <v>-0.30331625745020396</v>
      </c>
      <c r="E10" s="186">
        <v>5.3613997002119191</v>
      </c>
      <c r="F10" s="187">
        <f t="shared" si="0"/>
        <v>-2.1592878629832271</v>
      </c>
      <c r="G10" s="186">
        <v>6.9710077389092184</v>
      </c>
      <c r="H10" s="187">
        <f t="shared" si="0"/>
        <v>1.6096080386972993</v>
      </c>
      <c r="I10" s="186">
        <v>7.327375365571652</v>
      </c>
      <c r="J10" s="187">
        <f t="shared" si="0"/>
        <v>0.3563676266624336</v>
      </c>
      <c r="K10" s="186">
        <v>7.2083939787951126</v>
      </c>
      <c r="L10" s="187">
        <f t="shared" si="1"/>
        <v>-0.11898138677653947</v>
      </c>
      <c r="M10" s="186">
        <v>7.1697545472986679</v>
      </c>
      <c r="N10" s="187">
        <f t="shared" si="2"/>
        <v>-3.8639431496444665E-2</v>
      </c>
    </row>
    <row r="11" spans="1:15" x14ac:dyDescent="0.25">
      <c r="A11" s="1" t="s">
        <v>74</v>
      </c>
      <c r="B11" s="116" t="s">
        <v>75</v>
      </c>
      <c r="C11" s="186">
        <v>8.5986659736659732</v>
      </c>
      <c r="D11" s="187">
        <v>1.3871514515134828</v>
      </c>
      <c r="E11" s="186">
        <v>4.9198430493273539</v>
      </c>
      <c r="F11" s="187">
        <f t="shared" si="0"/>
        <v>-3.6788229243386192</v>
      </c>
      <c r="G11" s="186">
        <v>7.5340370483881314</v>
      </c>
      <c r="H11" s="187">
        <f t="shared" si="0"/>
        <v>2.6141939990607774</v>
      </c>
      <c r="I11" s="186">
        <v>7.125946545716455</v>
      </c>
      <c r="J11" s="187">
        <f t="shared" si="0"/>
        <v>-0.40809050267167635</v>
      </c>
      <c r="K11" s="186">
        <v>6.8141729239968853</v>
      </c>
      <c r="L11" s="187">
        <f t="shared" si="1"/>
        <v>-0.31177362171956968</v>
      </c>
      <c r="M11" s="186">
        <v>6.8829313403540562</v>
      </c>
      <c r="N11" s="187">
        <f t="shared" si="2"/>
        <v>6.8758416357170837E-2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4.7232504955023629</v>
      </c>
      <c r="F12" s="187" t="str">
        <f t="shared" si="0"/>
        <v>-</v>
      </c>
      <c r="G12" s="186">
        <v>6.7202182570716973</v>
      </c>
      <c r="H12" s="187">
        <f t="shared" si="0"/>
        <v>1.9969677615693344</v>
      </c>
      <c r="I12" s="186">
        <v>6.6100999254287842</v>
      </c>
      <c r="J12" s="187">
        <f t="shared" si="0"/>
        <v>-0.11011833164291307</v>
      </c>
      <c r="K12" s="186">
        <v>6.8861707753128698</v>
      </c>
      <c r="L12" s="187">
        <f t="shared" si="1"/>
        <v>0.27607084988408559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4.458180606464512</v>
      </c>
      <c r="F13" s="187" t="str">
        <f t="shared" si="0"/>
        <v>-</v>
      </c>
      <c r="G13" s="186">
        <v>6.827112159401012</v>
      </c>
      <c r="H13" s="187">
        <f t="shared" si="0"/>
        <v>2.3689315529365</v>
      </c>
      <c r="I13" s="186">
        <v>6.9096158323632126</v>
      </c>
      <c r="J13" s="187">
        <f t="shared" si="0"/>
        <v>8.2503672962200625E-2</v>
      </c>
      <c r="K13" s="186">
        <v>6.7384641095313844</v>
      </c>
      <c r="L13" s="187">
        <f t="shared" si="1"/>
        <v>-0.17115172283182822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5.1354900166233959</v>
      </c>
      <c r="F14" s="187" t="str">
        <f t="shared" si="0"/>
        <v>-</v>
      </c>
      <c r="G14" s="186">
        <v>7.103049196835622</v>
      </c>
      <c r="H14" s="187">
        <f t="shared" si="0"/>
        <v>1.9675591802122261</v>
      </c>
      <c r="I14" s="186">
        <v>6.7967333968859229</v>
      </c>
      <c r="J14" s="187">
        <f t="shared" si="0"/>
        <v>-0.30631579994969904</v>
      </c>
      <c r="K14" s="186">
        <v>6.746200617578709</v>
      </c>
      <c r="L14" s="187">
        <f t="shared" si="1"/>
        <v>-5.0532779307213893E-2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5.8762640210740988</v>
      </c>
      <c r="F15" s="187" t="str">
        <f t="shared" si="0"/>
        <v>-</v>
      </c>
      <c r="G15" s="186">
        <v>7.1580594869057226</v>
      </c>
      <c r="H15" s="187">
        <f t="shared" si="0"/>
        <v>1.2817954658316237</v>
      </c>
      <c r="I15" s="186">
        <v>7.3515560678412646</v>
      </c>
      <c r="J15" s="187">
        <f t="shared" si="0"/>
        <v>0.19349658093554201</v>
      </c>
      <c r="K15" s="186">
        <v>7.3441230252705418</v>
      </c>
      <c r="L15" s="187">
        <f t="shared" si="1"/>
        <v>-7.4330425707227477E-3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5.4009281181930104</v>
      </c>
      <c r="D16" s="187">
        <v>-2.315952729307809</v>
      </c>
      <c r="E16" s="186">
        <v>6.7355987274081093</v>
      </c>
      <c r="F16" s="187">
        <f t="shared" si="0"/>
        <v>1.3346706092150988</v>
      </c>
      <c r="G16" s="186">
        <v>7.5394597811433499</v>
      </c>
      <c r="H16" s="187">
        <f t="shared" si="0"/>
        <v>0.80386105373524064</v>
      </c>
      <c r="I16" s="186">
        <v>7.6174015116125862</v>
      </c>
      <c r="J16" s="187">
        <f t="shared" si="0"/>
        <v>7.7941730469236248E-2</v>
      </c>
      <c r="K16" s="186">
        <v>7.4361541399893953</v>
      </c>
      <c r="L16" s="187">
        <f t="shared" si="1"/>
        <v>-0.18124737162319082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4.7376679810090927</v>
      </c>
      <c r="D17" s="187">
        <v>-3.0180388467112476</v>
      </c>
      <c r="E17" s="186">
        <v>7.2308130266454107</v>
      </c>
      <c r="F17" s="187">
        <f t="shared" si="0"/>
        <v>2.493145045636318</v>
      </c>
      <c r="G17" s="186">
        <v>7.2205562876170806</v>
      </c>
      <c r="H17" s="187">
        <f t="shared" si="0"/>
        <v>-1.0256739028330131E-2</v>
      </c>
      <c r="I17" s="186">
        <v>7.2048057386634614</v>
      </c>
      <c r="J17" s="187">
        <f t="shared" si="0"/>
        <v>-1.5750548953619159E-2</v>
      </c>
      <c r="K17" s="186">
        <v>7.4121032226799128</v>
      </c>
      <c r="L17" s="187">
        <f t="shared" si="1"/>
        <v>0.20729748401645143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4.6237507545777721</v>
      </c>
      <c r="D18" s="187">
        <v>-2.6818359643593395</v>
      </c>
      <c r="E18" s="186">
        <v>6.852862524082008</v>
      </c>
      <c r="F18" s="187">
        <f t="shared" si="0"/>
        <v>2.229111769504236</v>
      </c>
      <c r="G18" s="186">
        <v>7.0641728353204876</v>
      </c>
      <c r="H18" s="187">
        <f t="shared" si="0"/>
        <v>0.21131031123847954</v>
      </c>
      <c r="I18" s="186">
        <v>7.0118722097404369</v>
      </c>
      <c r="J18" s="187">
        <f t="shared" si="0"/>
        <v>-5.2300625580050664E-2</v>
      </c>
      <c r="K18" s="186">
        <v>7.0798877672037257</v>
      </c>
      <c r="L18" s="187">
        <f t="shared" si="1"/>
        <v>6.80155574632888E-2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7.0349666024117994</v>
      </c>
      <c r="D19" s="187">
        <v>-0.49654896791195746</v>
      </c>
      <c r="E19" s="186">
        <v>7.5835991820040896</v>
      </c>
      <c r="F19" s="187">
        <f t="shared" si="0"/>
        <v>0.54863257959229017</v>
      </c>
      <c r="G19" s="186">
        <v>7.3048140088825431</v>
      </c>
      <c r="H19" s="187">
        <f t="shared" si="0"/>
        <v>-0.27878517312154649</v>
      </c>
      <c r="I19" s="186">
        <v>7.4515604133442244</v>
      </c>
      <c r="J19" s="187">
        <f t="shared" si="0"/>
        <v>0.1467464044616813</v>
      </c>
      <c r="K19" s="186">
        <v>7.1652454335716929</v>
      </c>
      <c r="L19" s="187">
        <f t="shared" si="1"/>
        <v>-0.28631497977253151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7.0923387678545664</v>
      </c>
      <c r="D20" s="187">
        <v>-0.51817151933690653</v>
      </c>
      <c r="E20" s="186">
        <v>7.2716303604914039</v>
      </c>
      <c r="F20" s="187">
        <f t="shared" si="0"/>
        <v>0.17929159263683747</v>
      </c>
      <c r="G20" s="186">
        <v>7.2045591816853385</v>
      </c>
      <c r="H20" s="187">
        <f t="shared" si="0"/>
        <v>-6.707117880606539E-2</v>
      </c>
      <c r="I20" s="186">
        <v>7.1449588922544356</v>
      </c>
      <c r="J20" s="187">
        <f t="shared" si="0"/>
        <v>-5.9600289430902897E-2</v>
      </c>
      <c r="K20" s="186">
        <v>7.1532354158566109</v>
      </c>
      <c r="L20" s="187">
        <f t="shared" si="1"/>
        <v>8.2765236021753452E-3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7.1048165891222386</v>
      </c>
      <c r="D21" s="189">
        <v>-0.33027359845771631</v>
      </c>
      <c r="E21" s="188">
        <v>6.5418610854156141</v>
      </c>
      <c r="F21" s="189">
        <f t="shared" si="0"/>
        <v>-0.5629555037066245</v>
      </c>
      <c r="G21" s="188">
        <v>7.1895473603752658</v>
      </c>
      <c r="H21" s="189">
        <f t="shared" si="0"/>
        <v>0.6476862749596517</v>
      </c>
      <c r="I21" s="188">
        <v>7.1971014630901768</v>
      </c>
      <c r="J21" s="189">
        <f t="shared" si="0"/>
        <v>7.5541027149110818E-3</v>
      </c>
      <c r="K21" s="188">
        <v>7.1378757417873455</v>
      </c>
      <c r="L21" s="189">
        <f t="shared" si="1"/>
        <v>-5.9225721302831325E-2</v>
      </c>
      <c r="M21" s="188">
        <v>7.2293800604549796</v>
      </c>
      <c r="N21" s="189">
        <v>4.5769182085058091E-3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71" t="s">
        <v>289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5.3996354522670309</v>
      </c>
      <c r="D31" s="187">
        <v>-1.0487566639155421</v>
      </c>
      <c r="E31" s="186">
        <v>3.2507989907485282</v>
      </c>
      <c r="F31" s="187">
        <f t="shared" ref="F31:J43" si="3">IFERROR(E31-C31,"-")</f>
        <v>-2.1488364615185027</v>
      </c>
      <c r="G31" s="186">
        <v>4.966194354568783</v>
      </c>
      <c r="H31" s="187">
        <f t="shared" si="3"/>
        <v>1.7153953638202548</v>
      </c>
      <c r="I31" s="186">
        <v>5.6963794683776348</v>
      </c>
      <c r="J31" s="187">
        <f t="shared" si="3"/>
        <v>0.73018511380885176</v>
      </c>
      <c r="K31" s="186">
        <v>5.7876056338028166</v>
      </c>
      <c r="L31" s="187">
        <f t="shared" ref="L31:N43" si="4">IFERROR(K31-I31,"-")</f>
        <v>9.1226165425181804E-2</v>
      </c>
      <c r="M31" s="186">
        <v>4.8628096806530143</v>
      </c>
      <c r="N31" s="187">
        <f t="shared" si="4"/>
        <v>-0.92479595314980223</v>
      </c>
    </row>
    <row r="32" spans="1:15" x14ac:dyDescent="0.25">
      <c r="B32" s="116" t="s">
        <v>73</v>
      </c>
      <c r="C32" s="186">
        <v>4.0778135815729799</v>
      </c>
      <c r="D32" s="187">
        <v>-1.5527726053103628</v>
      </c>
      <c r="E32" s="186">
        <v>2.6325698525002998</v>
      </c>
      <c r="F32" s="187">
        <f t="shared" si="3"/>
        <v>-1.4452437290726801</v>
      </c>
      <c r="G32" s="186">
        <v>3.9576526896264697</v>
      </c>
      <c r="H32" s="187">
        <f t="shared" si="3"/>
        <v>1.3250828371261698</v>
      </c>
      <c r="I32" s="186">
        <v>5.0522075910147173</v>
      </c>
      <c r="J32" s="187">
        <f t="shared" si="3"/>
        <v>1.0945549013882476</v>
      </c>
      <c r="K32" s="186">
        <v>5.333158653216298</v>
      </c>
      <c r="L32" s="187">
        <f t="shared" si="4"/>
        <v>0.28095106220158073</v>
      </c>
      <c r="M32" s="186">
        <v>4.3661538461538463</v>
      </c>
      <c r="N32" s="187">
        <f t="shared" si="4"/>
        <v>-0.96700480706245173</v>
      </c>
    </row>
    <row r="33" spans="2:15" x14ac:dyDescent="0.25">
      <c r="B33" s="116" t="s">
        <v>75</v>
      </c>
      <c r="C33" s="186">
        <v>4.4766025641025644</v>
      </c>
      <c r="D33" s="187">
        <v>-0.81736017850935383</v>
      </c>
      <c r="E33" s="186">
        <v>2.6382978723404253</v>
      </c>
      <c r="F33" s="187">
        <f t="shared" si="3"/>
        <v>-1.8383046917621391</v>
      </c>
      <c r="G33" s="186">
        <v>4.8065188089694892</v>
      </c>
      <c r="H33" s="187">
        <f t="shared" si="3"/>
        <v>2.1682209366290639</v>
      </c>
      <c r="I33" s="186">
        <v>4.6109823911028727</v>
      </c>
      <c r="J33" s="187">
        <f t="shared" si="3"/>
        <v>-0.19553641786661657</v>
      </c>
      <c r="K33" s="186">
        <v>4.5300551470588237</v>
      </c>
      <c r="L33" s="187">
        <f t="shared" si="4"/>
        <v>-8.092724404404894E-2</v>
      </c>
      <c r="M33" s="186">
        <v>4.6010896775143575</v>
      </c>
      <c r="N33" s="187">
        <f t="shared" si="4"/>
        <v>7.1034530455533762E-2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2.7222969941677881</v>
      </c>
      <c r="F34" s="187" t="str">
        <f>IFERROR(E34-C34,"-")</f>
        <v>-</v>
      </c>
      <c r="G34" s="186">
        <v>3.9488382484361035</v>
      </c>
      <c r="H34" s="187">
        <f>IFERROR(G34-E34,"-")</f>
        <v>1.2265412542683154</v>
      </c>
      <c r="I34" s="186">
        <v>4.0137828784800398</v>
      </c>
      <c r="J34" s="187">
        <f>IFERROR(I34-G34,"-")</f>
        <v>6.4944630043936247E-2</v>
      </c>
      <c r="K34" s="186">
        <v>4.3234122593494133</v>
      </c>
      <c r="L34" s="187">
        <f>IFERROR(K34-I34,"-")</f>
        <v>0.30962938086937353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2.6605492297387809</v>
      </c>
      <c r="F35" s="187" t="str">
        <f t="shared" si="3"/>
        <v>-</v>
      </c>
      <c r="G35" s="186">
        <v>3.7467770772560458</v>
      </c>
      <c r="H35" s="187">
        <f t="shared" si="3"/>
        <v>1.0862278475172649</v>
      </c>
      <c r="I35" s="186">
        <v>3.7665472874386525</v>
      </c>
      <c r="J35" s="187">
        <f t="shared" si="3"/>
        <v>1.9770210182606718E-2</v>
      </c>
      <c r="K35" s="186">
        <v>3.8825780064648066</v>
      </c>
      <c r="L35" s="187">
        <f t="shared" si="4"/>
        <v>0.11603071902615403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3.1300522211889263</v>
      </c>
      <c r="F36" s="187" t="str">
        <f t="shared" si="3"/>
        <v>-</v>
      </c>
      <c r="G36" s="186">
        <v>3.8604025068408507</v>
      </c>
      <c r="H36" s="187">
        <f t="shared" si="3"/>
        <v>0.73035028565192439</v>
      </c>
      <c r="I36" s="186">
        <v>3.5541641905085322</v>
      </c>
      <c r="J36" s="187">
        <f t="shared" si="3"/>
        <v>-0.30623831633231857</v>
      </c>
      <c r="K36" s="186">
        <v>3.716340206185567</v>
      </c>
      <c r="L36" s="187">
        <f t="shared" si="4"/>
        <v>0.16217601567703488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3.9157191278636505</v>
      </c>
      <c r="F37" s="187" t="str">
        <f t="shared" si="3"/>
        <v>-</v>
      </c>
      <c r="G37" s="186">
        <v>4.3538162147898936</v>
      </c>
      <c r="H37" s="187">
        <f t="shared" si="3"/>
        <v>0.43809708692624305</v>
      </c>
      <c r="I37" s="186">
        <v>4.6739476972125287</v>
      </c>
      <c r="J37" s="187">
        <f t="shared" si="3"/>
        <v>0.32013148242263512</v>
      </c>
      <c r="K37" s="186">
        <v>4.7819376528117363</v>
      </c>
      <c r="L37" s="187">
        <f t="shared" si="4"/>
        <v>0.10798995559920765</v>
      </c>
      <c r="M37" s="186"/>
      <c r="N37" s="187"/>
    </row>
    <row r="38" spans="2:15" x14ac:dyDescent="0.25">
      <c r="B38" s="116" t="s">
        <v>85</v>
      </c>
      <c r="C38" s="186">
        <v>3.6635724242808263</v>
      </c>
      <c r="D38" s="187">
        <v>-1.0078994844681115</v>
      </c>
      <c r="E38" s="186">
        <v>4.722777006892473</v>
      </c>
      <c r="F38" s="187">
        <f t="shared" si="3"/>
        <v>1.0592045826116467</v>
      </c>
      <c r="G38" s="186">
        <v>4.9381933438985737</v>
      </c>
      <c r="H38" s="187">
        <f t="shared" si="3"/>
        <v>0.21541633700610063</v>
      </c>
      <c r="I38" s="186">
        <v>4.8646268822375971</v>
      </c>
      <c r="J38" s="187">
        <f t="shared" si="3"/>
        <v>-7.3566461660976579E-2</v>
      </c>
      <c r="K38" s="186">
        <v>4.8464105008432936</v>
      </c>
      <c r="L38" s="187">
        <f t="shared" si="4"/>
        <v>-1.8216381394303482E-2</v>
      </c>
      <c r="M38" s="186"/>
      <c r="N38" s="187"/>
    </row>
    <row r="39" spans="2:15" x14ac:dyDescent="0.25">
      <c r="B39" s="116" t="s">
        <v>87</v>
      </c>
      <c r="C39" s="186">
        <v>3.0958340061359602</v>
      </c>
      <c r="D39" s="187">
        <v>-1.7125413501455569</v>
      </c>
      <c r="E39" s="186">
        <v>4.2850326846494857</v>
      </c>
      <c r="F39" s="187">
        <f t="shared" si="3"/>
        <v>1.1891986785135256</v>
      </c>
      <c r="G39" s="186">
        <v>4.6020143445750037</v>
      </c>
      <c r="H39" s="187">
        <f t="shared" si="3"/>
        <v>0.31698165992551797</v>
      </c>
      <c r="I39" s="186">
        <v>4.5418088259969798</v>
      </c>
      <c r="J39" s="187">
        <f t="shared" si="3"/>
        <v>-6.020551857802392E-2</v>
      </c>
      <c r="K39" s="186">
        <v>4.6623670798464731</v>
      </c>
      <c r="L39" s="187">
        <f t="shared" si="4"/>
        <v>0.12055825384949337</v>
      </c>
      <c r="M39" s="186"/>
      <c r="N39" s="187"/>
    </row>
    <row r="40" spans="2:15" x14ac:dyDescent="0.25">
      <c r="B40" s="116" t="s">
        <v>89</v>
      </c>
      <c r="C40" s="186">
        <v>2.8831619894415117</v>
      </c>
      <c r="D40" s="187">
        <v>-1.5524168965310747</v>
      </c>
      <c r="E40" s="186">
        <v>4.1557573981834164</v>
      </c>
      <c r="F40" s="187">
        <f t="shared" si="3"/>
        <v>1.2725954087419047</v>
      </c>
      <c r="G40" s="186">
        <v>4.7164167004458859</v>
      </c>
      <c r="H40" s="187">
        <f t="shared" si="3"/>
        <v>0.56065930226246952</v>
      </c>
      <c r="I40" s="186">
        <v>4.5896226415094343</v>
      </c>
      <c r="J40" s="187">
        <f t="shared" si="3"/>
        <v>-0.12679405893645157</v>
      </c>
      <c r="K40" s="186">
        <v>4.7061082662765177</v>
      </c>
      <c r="L40" s="187">
        <f t="shared" si="4"/>
        <v>0.11648562476708335</v>
      </c>
      <c r="M40" s="186"/>
      <c r="N40" s="187"/>
    </row>
    <row r="41" spans="2:15" x14ac:dyDescent="0.25">
      <c r="B41" s="116" t="s">
        <v>91</v>
      </c>
      <c r="C41" s="186">
        <v>3.9435465513316639</v>
      </c>
      <c r="D41" s="187">
        <v>-0.51083159667298572</v>
      </c>
      <c r="E41" s="186">
        <v>4.535933081998115</v>
      </c>
      <c r="F41" s="187">
        <f t="shared" si="3"/>
        <v>0.59238653066645108</v>
      </c>
      <c r="G41" s="186">
        <v>4.8944105589441058</v>
      </c>
      <c r="H41" s="187">
        <f t="shared" si="3"/>
        <v>0.35847747694599086</v>
      </c>
      <c r="I41" s="186">
        <v>5.3227344992050876</v>
      </c>
      <c r="J41" s="187">
        <f t="shared" si="3"/>
        <v>0.42832394026098175</v>
      </c>
      <c r="K41" s="186">
        <v>4.7238556010420547</v>
      </c>
      <c r="L41" s="187">
        <f t="shared" si="4"/>
        <v>-0.59887889816303286</v>
      </c>
      <c r="M41" s="186"/>
      <c r="N41" s="187"/>
    </row>
    <row r="42" spans="2:15" x14ac:dyDescent="0.25">
      <c r="B42" s="116" t="s">
        <v>93</v>
      </c>
      <c r="C42" s="186">
        <v>3.5629353636805443</v>
      </c>
      <c r="D42" s="187">
        <v>-0.92472791643556596</v>
      </c>
      <c r="E42" s="186">
        <v>4.2730122542034765</v>
      </c>
      <c r="F42" s="187">
        <f t="shared" si="3"/>
        <v>0.71007689052293221</v>
      </c>
      <c r="G42" s="186">
        <v>5.4105883264863186</v>
      </c>
      <c r="H42" s="187">
        <f t="shared" si="3"/>
        <v>1.1375760722828421</v>
      </c>
      <c r="I42" s="186">
        <v>4.9361162751394287</v>
      </c>
      <c r="J42" s="187">
        <f t="shared" si="3"/>
        <v>-0.47447205134688986</v>
      </c>
      <c r="K42" s="186">
        <v>4.7896975862387867</v>
      </c>
      <c r="L42" s="187">
        <f t="shared" si="4"/>
        <v>-0.14641868890064202</v>
      </c>
      <c r="M42" s="186"/>
      <c r="N42" s="187"/>
    </row>
    <row r="43" spans="2:15" ht="15.75" x14ac:dyDescent="0.25">
      <c r="B43" s="119" t="s">
        <v>30</v>
      </c>
      <c r="C43" s="188">
        <v>3.5573192538793359</v>
      </c>
      <c r="D43" s="189">
        <v>-0.98814303764438538</v>
      </c>
      <c r="E43" s="188">
        <v>3.7405244280728964</v>
      </c>
      <c r="F43" s="189">
        <f t="shared" si="3"/>
        <v>0.18320517419356053</v>
      </c>
      <c r="G43" s="188">
        <v>4.4598857186981196</v>
      </c>
      <c r="H43" s="189">
        <f t="shared" si="3"/>
        <v>0.71936129062522314</v>
      </c>
      <c r="I43" s="188">
        <v>4.5024130635991009</v>
      </c>
      <c r="J43" s="189">
        <f t="shared" si="3"/>
        <v>4.2527344900981312E-2</v>
      </c>
      <c r="K43" s="188">
        <v>4.5891397178328877</v>
      </c>
      <c r="L43" s="189">
        <f t="shared" si="4"/>
        <v>8.6726654233786782E-2</v>
      </c>
      <c r="M43" s="188">
        <v>4.6285299756464067</v>
      </c>
      <c r="N43" s="189">
        <v>-0.48945698410059713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1" t="s">
        <v>290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6.489559164733179</v>
      </c>
      <c r="D53" s="187">
        <v>-0.61754466040343292</v>
      </c>
      <c r="E53" s="186">
        <v>5.7575210589651027</v>
      </c>
      <c r="F53" s="187">
        <f t="shared" ref="F53:J65" si="5">IFERROR(E53-C53,"-")</f>
        <v>-0.73203810576807626</v>
      </c>
      <c r="G53" s="186">
        <v>6.3740490278951816</v>
      </c>
      <c r="H53" s="187">
        <f t="shared" si="5"/>
        <v>0.61652796893007888</v>
      </c>
      <c r="I53" s="186">
        <v>6.566951566951567</v>
      </c>
      <c r="J53" s="187">
        <f t="shared" si="5"/>
        <v>0.19290253905638544</v>
      </c>
      <c r="K53" s="186">
        <v>6.2255353211927158</v>
      </c>
      <c r="L53" s="187">
        <f t="shared" ref="L53:N65" si="6">IFERROR(K53-I53,"-")</f>
        <v>-0.34141624575885121</v>
      </c>
      <c r="M53" s="186">
        <v>5.7360690137561203</v>
      </c>
      <c r="N53" s="187">
        <f t="shared" si="6"/>
        <v>-0.48946630743659547</v>
      </c>
    </row>
    <row r="54" spans="1:15" x14ac:dyDescent="0.25">
      <c r="A54" s="1">
        <v>2</v>
      </c>
      <c r="B54" s="116" t="s">
        <v>73</v>
      </c>
      <c r="C54" s="186">
        <v>4.5534747292418771</v>
      </c>
      <c r="D54" s="187">
        <v>-2.2804353053601991</v>
      </c>
      <c r="E54" s="186">
        <v>4.5533578656853724</v>
      </c>
      <c r="F54" s="187">
        <f t="shared" si="5"/>
        <v>-1.1686355650475377E-4</v>
      </c>
      <c r="G54" s="186">
        <v>4.9751328777524675</v>
      </c>
      <c r="H54" s="187">
        <f t="shared" si="5"/>
        <v>0.42177501206709511</v>
      </c>
      <c r="I54" s="186">
        <v>5.4543435340572559</v>
      </c>
      <c r="J54" s="187">
        <f t="shared" si="5"/>
        <v>0.47921065630478843</v>
      </c>
      <c r="K54" s="186">
        <v>5.2079124579124576</v>
      </c>
      <c r="L54" s="187">
        <f t="shared" si="6"/>
        <v>-0.24643107614479831</v>
      </c>
      <c r="M54" s="186">
        <v>5.0129468055164645</v>
      </c>
      <c r="N54" s="187">
        <f t="shared" si="6"/>
        <v>-0.19496565239599306</v>
      </c>
    </row>
    <row r="55" spans="1:15" x14ac:dyDescent="0.25">
      <c r="A55" s="1">
        <v>3</v>
      </c>
      <c r="B55" s="116" t="s">
        <v>75</v>
      </c>
      <c r="C55" s="186">
        <v>4.9200463499420621</v>
      </c>
      <c r="D55" s="187">
        <v>-0.21976578878626185</v>
      </c>
      <c r="E55" s="186">
        <v>3.9244038559107053</v>
      </c>
      <c r="F55" s="187">
        <f t="shared" si="5"/>
        <v>-0.99564249403135685</v>
      </c>
      <c r="G55" s="186">
        <v>5.8718330849478386</v>
      </c>
      <c r="H55" s="187">
        <f t="shared" si="5"/>
        <v>1.9474292290371333</v>
      </c>
      <c r="I55" s="186">
        <v>5.0450780196493934</v>
      </c>
      <c r="J55" s="187">
        <f t="shared" si="5"/>
        <v>-0.82675506529844522</v>
      </c>
      <c r="K55" s="186">
        <v>4.8511896178803173</v>
      </c>
      <c r="L55" s="187">
        <f t="shared" si="6"/>
        <v>-0.19388840176907607</v>
      </c>
      <c r="M55" s="186">
        <v>4.9315508021390375</v>
      </c>
      <c r="N55" s="187">
        <f t="shared" si="6"/>
        <v>8.0361184258720186E-2</v>
      </c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3.3561384104913889</v>
      </c>
      <c r="F56" s="187" t="str">
        <f>IFERROR(E56-C56,"-")</f>
        <v>-</v>
      </c>
      <c r="G56" s="186">
        <v>4.8981984863020998</v>
      </c>
      <c r="H56" s="187">
        <f>IFERROR(G56-E56,"-")</f>
        <v>1.5420600758107108</v>
      </c>
      <c r="I56" s="186">
        <v>4.6936875122524997</v>
      </c>
      <c r="J56" s="187">
        <f>IFERROR(I56-G56,"-")</f>
        <v>-0.20451097404960006</v>
      </c>
      <c r="K56" s="186">
        <v>4.7204922617937726</v>
      </c>
      <c r="L56" s="187">
        <f>IFERROR(K56-I56,"-")</f>
        <v>2.6804749541272876E-2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3.1633121855173925</v>
      </c>
      <c r="F57" s="187" t="str">
        <f t="shared" si="5"/>
        <v>-</v>
      </c>
      <c r="G57" s="186">
        <v>4.7135969141755059</v>
      </c>
      <c r="H57" s="187">
        <f t="shared" si="5"/>
        <v>1.5502847286581134</v>
      </c>
      <c r="I57" s="186">
        <v>4.5477278191873047</v>
      </c>
      <c r="J57" s="187">
        <f t="shared" si="5"/>
        <v>-0.16586909498820113</v>
      </c>
      <c r="K57" s="186">
        <v>4.3936494127881689</v>
      </c>
      <c r="L57" s="187">
        <f t="shared" si="6"/>
        <v>-0.15407840639913584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3.8764035667107</v>
      </c>
      <c r="F58" s="187" t="str">
        <f t="shared" si="5"/>
        <v>-</v>
      </c>
      <c r="G58" s="186">
        <v>4.5667229729729728</v>
      </c>
      <c r="H58" s="187">
        <f t="shared" si="5"/>
        <v>0.69031940626227284</v>
      </c>
      <c r="I58" s="186">
        <v>4.2290403667011685</v>
      </c>
      <c r="J58" s="187">
        <f t="shared" si="5"/>
        <v>-0.33768260627180435</v>
      </c>
      <c r="K58" s="186">
        <v>4.3297200409696144</v>
      </c>
      <c r="L58" s="187">
        <f t="shared" si="6"/>
        <v>0.10067967426844593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4.8507611003207014</v>
      </c>
      <c r="F59" s="187" t="str">
        <f t="shared" si="5"/>
        <v>-</v>
      </c>
      <c r="G59" s="186">
        <v>5.3125453226976074</v>
      </c>
      <c r="H59" s="187">
        <f t="shared" si="5"/>
        <v>0.46178422237690597</v>
      </c>
      <c r="I59" s="186">
        <v>5.6553571428571425</v>
      </c>
      <c r="J59" s="187">
        <f t="shared" si="5"/>
        <v>0.34281182015953515</v>
      </c>
      <c r="K59" s="186">
        <v>5.6020038003109347</v>
      </c>
      <c r="L59" s="187">
        <f t="shared" si="6"/>
        <v>-5.3353342546207827E-2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4.4993650556510048</v>
      </c>
      <c r="D60" s="187">
        <v>-1.7307103789177063</v>
      </c>
      <c r="E60" s="186">
        <v>5.66058465764175</v>
      </c>
      <c r="F60" s="187">
        <f t="shared" si="5"/>
        <v>1.1612196019907453</v>
      </c>
      <c r="G60" s="186">
        <v>5.8033076186154391</v>
      </c>
      <c r="H60" s="187">
        <f t="shared" si="5"/>
        <v>0.14272296097368908</v>
      </c>
      <c r="I60" s="186">
        <v>5.9049734748010607</v>
      </c>
      <c r="J60" s="187">
        <f t="shared" si="5"/>
        <v>0.10166585618562163</v>
      </c>
      <c r="K60" s="186">
        <v>5.660773347765951</v>
      </c>
      <c r="L60" s="187">
        <f t="shared" si="6"/>
        <v>-0.24420012703510974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3.8355297838692675</v>
      </c>
      <c r="D61" s="187">
        <v>-2.087686029111822</v>
      </c>
      <c r="E61" s="186">
        <v>5.2874042209974457</v>
      </c>
      <c r="F61" s="187">
        <f t="shared" si="5"/>
        <v>1.4518744371281782</v>
      </c>
      <c r="G61" s="186">
        <v>5.4376607785971531</v>
      </c>
      <c r="H61" s="187">
        <f t="shared" si="5"/>
        <v>0.15025655759970746</v>
      </c>
      <c r="I61" s="186">
        <v>5.3570825911690259</v>
      </c>
      <c r="J61" s="187">
        <f t="shared" si="5"/>
        <v>-8.0578187428127279E-2</v>
      </c>
      <c r="K61" s="186">
        <v>5.4076610102212959</v>
      </c>
      <c r="L61" s="187">
        <f t="shared" si="6"/>
        <v>5.0578419052270007E-2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3.7902843601895735</v>
      </c>
      <c r="D62" s="187">
        <v>-1.4126548365795535</v>
      </c>
      <c r="E62" s="186">
        <v>5.3159762078680997</v>
      </c>
      <c r="F62" s="187">
        <f t="shared" si="5"/>
        <v>1.5256918476785262</v>
      </c>
      <c r="G62" s="186">
        <v>5.2120803724577307</v>
      </c>
      <c r="H62" s="187">
        <f t="shared" si="5"/>
        <v>-0.10389583541036895</v>
      </c>
      <c r="I62" s="186">
        <v>5.5661025912215756</v>
      </c>
      <c r="J62" s="187">
        <f t="shared" si="5"/>
        <v>0.35402221876384488</v>
      </c>
      <c r="K62" s="186">
        <v>5.3289869608826477</v>
      </c>
      <c r="L62" s="187">
        <f t="shared" si="6"/>
        <v>-0.23711563033892791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5.4083703233988585</v>
      </c>
      <c r="D63" s="187">
        <v>0.22584437184176487</v>
      </c>
      <c r="E63" s="186">
        <v>5.7964547677261615</v>
      </c>
      <c r="F63" s="187">
        <f t="shared" si="5"/>
        <v>0.38808444432730305</v>
      </c>
      <c r="G63" s="186">
        <v>5.5494057724957555</v>
      </c>
      <c r="H63" s="187">
        <f t="shared" si="5"/>
        <v>-0.24704899523040602</v>
      </c>
      <c r="I63" s="186">
        <v>5.9795880497309337</v>
      </c>
      <c r="J63" s="187">
        <f t="shared" si="5"/>
        <v>0.43018227723517821</v>
      </c>
      <c r="K63" s="186">
        <v>5.1001681928611475</v>
      </c>
      <c r="L63" s="187">
        <f t="shared" si="6"/>
        <v>-0.87941985686978619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4.9156308851224102</v>
      </c>
      <c r="D64" s="187">
        <v>0.11303121374842551</v>
      </c>
      <c r="E64" s="186">
        <v>4.9558617468472672</v>
      </c>
      <c r="F64" s="187">
        <f t="shared" si="5"/>
        <v>4.0230861724857014E-2</v>
      </c>
      <c r="G64" s="186">
        <v>5.3994532921321605</v>
      </c>
      <c r="H64" s="187">
        <f t="shared" si="5"/>
        <v>0.44359154528489331</v>
      </c>
      <c r="I64" s="186">
        <v>5.2259140474663246</v>
      </c>
      <c r="J64" s="187">
        <f t="shared" si="5"/>
        <v>-0.17353924466583592</v>
      </c>
      <c r="K64" s="186">
        <v>5.1982622432859396</v>
      </c>
      <c r="L64" s="187">
        <f t="shared" si="6"/>
        <v>-2.7651804180385042E-2</v>
      </c>
      <c r="M64" s="186"/>
      <c r="N64" s="187"/>
    </row>
    <row r="65" spans="1:15" ht="15.75" x14ac:dyDescent="0.25">
      <c r="B65" s="119" t="s">
        <v>30</v>
      </c>
      <c r="C65" s="188">
        <v>4.4893277599402275</v>
      </c>
      <c r="D65" s="189">
        <v>-1.0076427640772394</v>
      </c>
      <c r="E65" s="188">
        <v>4.831373327378885</v>
      </c>
      <c r="F65" s="189">
        <f t="shared" si="5"/>
        <v>0.34204556743865755</v>
      </c>
      <c r="G65" s="188">
        <v>5.2954226434213476</v>
      </c>
      <c r="H65" s="189">
        <f t="shared" si="5"/>
        <v>0.46404931604246258</v>
      </c>
      <c r="I65" s="188">
        <v>5.2830842864949403</v>
      </c>
      <c r="J65" s="189">
        <f t="shared" si="5"/>
        <v>-1.2338356926407279E-2</v>
      </c>
      <c r="K65" s="188">
        <v>5.1735314177267737</v>
      </c>
      <c r="L65" s="189">
        <f t="shared" si="6"/>
        <v>-0.10955286876816661</v>
      </c>
      <c r="M65" s="188">
        <v>5.2303267556123672</v>
      </c>
      <c r="N65" s="189">
        <v>-0.13409424654538871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291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4.1196432994798116</v>
      </c>
      <c r="D75" s="187">
        <v>-1.3680838283493246</v>
      </c>
      <c r="E75" s="186">
        <v>2.2780761148727526</v>
      </c>
      <c r="F75" s="187">
        <f t="shared" ref="F75:J77" si="7">IFERROR(E75-C75,"-")</f>
        <v>-1.8415671846070589</v>
      </c>
      <c r="G75" s="186">
        <v>3.3916331836445286</v>
      </c>
      <c r="H75" s="187">
        <f t="shared" si="7"/>
        <v>1.113557068771776</v>
      </c>
      <c r="I75" s="186">
        <v>4.5747246984792866</v>
      </c>
      <c r="J75" s="187">
        <f t="shared" si="7"/>
        <v>1.1830915148347581</v>
      </c>
      <c r="K75" s="186">
        <v>4.747028055159296</v>
      </c>
      <c r="L75" s="187">
        <f t="shared" ref="L75:L77" si="8">IFERROR(K75-I75,"-")</f>
        <v>0.1723033566800094</v>
      </c>
      <c r="M75" s="186">
        <v>3.4725315515961395</v>
      </c>
      <c r="N75" s="187">
        <f t="shared" ref="N75:N77" si="9">IFERROR(M75-K75,"-")</f>
        <v>-1.2744965035631566</v>
      </c>
    </row>
    <row r="76" spans="1:15" x14ac:dyDescent="0.25">
      <c r="A76" s="1">
        <v>2</v>
      </c>
      <c r="B76" s="116" t="s">
        <v>73</v>
      </c>
      <c r="C76" s="186">
        <v>3.5437040790473779</v>
      </c>
      <c r="D76" s="187">
        <v>-0.6448126673641057</v>
      </c>
      <c r="E76" s="186">
        <v>1.9552311435523115</v>
      </c>
      <c r="F76" s="187">
        <f t="shared" si="7"/>
        <v>-1.5884729354950664</v>
      </c>
      <c r="G76" s="186">
        <v>2.7234630439788163</v>
      </c>
      <c r="H76" s="187">
        <f t="shared" si="7"/>
        <v>0.7682319004265048</v>
      </c>
      <c r="I76" s="186">
        <v>4.37411568872243</v>
      </c>
      <c r="J76" s="187">
        <f t="shared" si="7"/>
        <v>1.6506526447436136</v>
      </c>
      <c r="K76" s="186">
        <v>5.5397431447414096</v>
      </c>
      <c r="L76" s="187">
        <f t="shared" si="8"/>
        <v>1.1656274560189797</v>
      </c>
      <c r="M76" s="186">
        <v>3.2008113590263694</v>
      </c>
      <c r="N76" s="187">
        <f t="shared" si="9"/>
        <v>-2.3389317857150402</v>
      </c>
    </row>
    <row r="77" spans="1:15" x14ac:dyDescent="0.25">
      <c r="A77" s="1">
        <v>3</v>
      </c>
      <c r="B77" s="116" t="s">
        <v>75</v>
      </c>
      <c r="C77" s="186">
        <v>3.9275466284074607</v>
      </c>
      <c r="D77" s="187">
        <v>-1.5473314720801374</v>
      </c>
      <c r="E77" s="186">
        <v>2.0992983202211355</v>
      </c>
      <c r="F77" s="187">
        <f t="shared" si="7"/>
        <v>-1.8282483081863252</v>
      </c>
      <c r="G77" s="186">
        <v>3.3620092378752888</v>
      </c>
      <c r="H77" s="187">
        <f t="shared" si="7"/>
        <v>1.2627109176541533</v>
      </c>
      <c r="I77" s="186">
        <v>3.9561174077303112</v>
      </c>
      <c r="J77" s="187">
        <f t="shared" si="7"/>
        <v>0.59410816985502235</v>
      </c>
      <c r="K77" s="186">
        <v>3.9655259822560205</v>
      </c>
      <c r="L77" s="187">
        <f t="shared" si="8"/>
        <v>9.4085745257093123E-3</v>
      </c>
      <c r="M77" s="186">
        <v>3.8709829867674856</v>
      </c>
      <c r="N77" s="187">
        <f t="shared" si="9"/>
        <v>-9.4542995488534842E-2</v>
      </c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2.3735547248543858</v>
      </c>
      <c r="F78" s="187" t="str">
        <f>IFERROR(E78-C78,"-")</f>
        <v>-</v>
      </c>
      <c r="G78" s="186">
        <v>2.9039070749736009</v>
      </c>
      <c r="H78" s="187">
        <f>IFERROR(G78-E78,"-")</f>
        <v>0.53035235011921511</v>
      </c>
      <c r="I78" s="186">
        <v>3.1477088275689851</v>
      </c>
      <c r="J78" s="187">
        <f>IFERROR(I78-G78,"-")</f>
        <v>0.24380175259538417</v>
      </c>
      <c r="K78" s="186">
        <v>3.7439455782312927</v>
      </c>
      <c r="L78" s="187">
        <f>IFERROR(K78-I78,"-")</f>
        <v>0.59623675066230764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2.313740285218441</v>
      </c>
      <c r="F79" s="187" t="str">
        <f t="shared" ref="F79:J87" si="10">IFERROR(E79-C79,"-")</f>
        <v>-</v>
      </c>
      <c r="G79" s="186">
        <v>2.6267898852442366</v>
      </c>
      <c r="H79" s="187">
        <f t="shared" si="10"/>
        <v>0.31304960002579563</v>
      </c>
      <c r="I79" s="186">
        <v>2.8053254437869821</v>
      </c>
      <c r="J79" s="187">
        <f t="shared" si="10"/>
        <v>0.1785355585427455</v>
      </c>
      <c r="K79" s="186">
        <v>3.0944155626362568</v>
      </c>
      <c r="L79" s="187">
        <f t="shared" ref="L79:L87" si="11">IFERROR(K79-I79,"-")</f>
        <v>0.28909011884927471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2.559573393916446</v>
      </c>
      <c r="F80" s="187" t="str">
        <f t="shared" si="10"/>
        <v>-</v>
      </c>
      <c r="G80" s="186">
        <v>2.9055428690056053</v>
      </c>
      <c r="H80" s="187">
        <f t="shared" si="10"/>
        <v>0.34596947508915932</v>
      </c>
      <c r="I80" s="186">
        <v>2.644238437001595</v>
      </c>
      <c r="J80" s="187">
        <f t="shared" si="10"/>
        <v>-0.26130443200401032</v>
      </c>
      <c r="K80" s="186">
        <v>2.7811035918792295</v>
      </c>
      <c r="L80" s="187">
        <f t="shared" si="11"/>
        <v>0.13686515487763451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2.8519527235354571</v>
      </c>
      <c r="F81" s="187" t="str">
        <f t="shared" si="10"/>
        <v>-</v>
      </c>
      <c r="G81" s="186">
        <v>2.9667500605278025</v>
      </c>
      <c r="H81" s="187">
        <f t="shared" si="10"/>
        <v>0.1147973369923454</v>
      </c>
      <c r="I81" s="186">
        <v>3.3240200593593285</v>
      </c>
      <c r="J81" s="187">
        <f t="shared" si="10"/>
        <v>0.35726999883152599</v>
      </c>
      <c r="K81" s="186">
        <v>3.6030543829153214</v>
      </c>
      <c r="L81" s="187">
        <f t="shared" si="11"/>
        <v>0.27903432355599289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3.0480277273477472</v>
      </c>
      <c r="D82" s="187">
        <v>-0.37892875643733426</v>
      </c>
      <c r="E82" s="186">
        <v>3.4292054557263478</v>
      </c>
      <c r="F82" s="187">
        <f t="shared" si="10"/>
        <v>0.38117772837860064</v>
      </c>
      <c r="G82" s="186">
        <v>3.6775165319617926</v>
      </c>
      <c r="H82" s="187">
        <f t="shared" si="10"/>
        <v>0.24831107623544479</v>
      </c>
      <c r="I82" s="186">
        <v>3.551677964683237</v>
      </c>
      <c r="J82" s="187">
        <f t="shared" si="10"/>
        <v>-0.12583856727855558</v>
      </c>
      <c r="K82" s="186">
        <v>3.5742602160638799</v>
      </c>
      <c r="L82" s="187">
        <f t="shared" si="11"/>
        <v>2.2582251380642848E-2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2.6368810100085041</v>
      </c>
      <c r="D83" s="187">
        <v>-1.2163187945835818</v>
      </c>
      <c r="E83" s="186">
        <v>3.0147359454855196</v>
      </c>
      <c r="F83" s="187">
        <f t="shared" si="10"/>
        <v>0.37785493547701554</v>
      </c>
      <c r="G83" s="186">
        <v>3.3833937726647494</v>
      </c>
      <c r="H83" s="187">
        <f t="shared" si="10"/>
        <v>0.36865782717922979</v>
      </c>
      <c r="I83" s="186">
        <v>3.3359678313921242</v>
      </c>
      <c r="J83" s="187">
        <f t="shared" si="10"/>
        <v>-4.7425941272625227E-2</v>
      </c>
      <c r="K83" s="186">
        <v>3.3710453920220083</v>
      </c>
      <c r="L83" s="187">
        <f t="shared" si="11"/>
        <v>3.5077560629884097E-2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2.3909129875696529</v>
      </c>
      <c r="D84" s="187">
        <v>-1.2136308102677908</v>
      </c>
      <c r="E84" s="186">
        <v>2.6697407110398288</v>
      </c>
      <c r="F84" s="187">
        <f t="shared" si="10"/>
        <v>0.27882772347017593</v>
      </c>
      <c r="G84" s="186">
        <v>3.746944644140906</v>
      </c>
      <c r="H84" s="187">
        <f t="shared" si="10"/>
        <v>1.0772039331010772</v>
      </c>
      <c r="I84" s="186">
        <v>3.1570985259891389</v>
      </c>
      <c r="J84" s="187">
        <f t="shared" si="10"/>
        <v>-0.58984611815176713</v>
      </c>
      <c r="K84" s="186">
        <v>3.6075309577963104</v>
      </c>
      <c r="L84" s="187">
        <f t="shared" si="11"/>
        <v>0.45043243180717152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3.1232244318181817</v>
      </c>
      <c r="D85" s="187">
        <v>-0.40494458226632535</v>
      </c>
      <c r="E85" s="186">
        <v>2.8078212290502793</v>
      </c>
      <c r="F85" s="187">
        <f t="shared" si="10"/>
        <v>-0.31540320276790235</v>
      </c>
      <c r="G85" s="186">
        <v>3.9559717830211629</v>
      </c>
      <c r="H85" s="187">
        <f t="shared" si="10"/>
        <v>1.1481505539708836</v>
      </c>
      <c r="I85" s="186">
        <v>4.0530846484935434</v>
      </c>
      <c r="J85" s="187">
        <f t="shared" si="10"/>
        <v>9.7112865472380516E-2</v>
      </c>
      <c r="K85" s="186">
        <v>3.980811808118081</v>
      </c>
      <c r="L85" s="187">
        <f t="shared" si="11"/>
        <v>-7.2272840375462444E-2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2.5420693575895394</v>
      </c>
      <c r="D86" s="187">
        <v>-0.41724508464993315</v>
      </c>
      <c r="E86" s="186">
        <v>3.2043128654970761</v>
      </c>
      <c r="F86" s="187">
        <f t="shared" si="10"/>
        <v>0.66224350790753661</v>
      </c>
      <c r="G86" s="186">
        <v>5.4314686873189215</v>
      </c>
      <c r="H86" s="187">
        <f t="shared" si="10"/>
        <v>2.2271558218218455</v>
      </c>
      <c r="I86" s="186">
        <v>4.376825947016588</v>
      </c>
      <c r="J86" s="187">
        <f t="shared" si="10"/>
        <v>-1.0546427403023335</v>
      </c>
      <c r="K86" s="186">
        <v>3.8249922287845819</v>
      </c>
      <c r="L86" s="187">
        <f t="shared" si="11"/>
        <v>-0.55183371823200611</v>
      </c>
      <c r="M86" s="186"/>
      <c r="N86" s="187"/>
    </row>
    <row r="87" spans="1:15" ht="15.75" x14ac:dyDescent="0.25">
      <c r="B87" s="119" t="s">
        <v>30</v>
      </c>
      <c r="C87" s="188">
        <v>2.8833021788655882</v>
      </c>
      <c r="D87" s="189">
        <v>-0.73713526088252568</v>
      </c>
      <c r="E87" s="188">
        <v>2.6991773640913901</v>
      </c>
      <c r="F87" s="189">
        <f t="shared" si="10"/>
        <v>-0.18412481477419806</v>
      </c>
      <c r="G87" s="188">
        <v>3.3010908755802837</v>
      </c>
      <c r="H87" s="189">
        <f t="shared" si="10"/>
        <v>0.6019135114888936</v>
      </c>
      <c r="I87" s="188">
        <v>3.4031098256693291</v>
      </c>
      <c r="J87" s="189">
        <f t="shared" si="10"/>
        <v>0.10201895008904538</v>
      </c>
      <c r="K87" s="188">
        <v>3.6143281121187139</v>
      </c>
      <c r="L87" s="189">
        <f t="shared" si="11"/>
        <v>0.21121828644938478</v>
      </c>
      <c r="M87" s="188">
        <v>3.5178413447360661</v>
      </c>
      <c r="N87" s="189">
        <v>-1.1396790942828607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1" t="s">
        <v>292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8.5592474598289545</v>
      </c>
      <c r="D97" s="187">
        <v>-3.9744615225387747E-3</v>
      </c>
      <c r="E97" s="186">
        <v>8.5618707372523541</v>
      </c>
      <c r="F97" s="187">
        <f t="shared" ref="F97:J99" si="12">IFERROR(E97-C97,"-")</f>
        <v>2.6232774233996281E-3</v>
      </c>
      <c r="G97" s="186">
        <v>8.1534082166487156</v>
      </c>
      <c r="H97" s="187">
        <f t="shared" si="12"/>
        <v>-0.40846252060363852</v>
      </c>
      <c r="I97" s="186">
        <v>8.0675993703867839</v>
      </c>
      <c r="J97" s="187">
        <f t="shared" si="12"/>
        <v>-8.5808846261931748E-2</v>
      </c>
      <c r="K97" s="186">
        <v>7.8156718233964888</v>
      </c>
      <c r="L97" s="187">
        <f t="shared" ref="L97:L99" si="13">IFERROR(K97-I97,"-")</f>
        <v>-0.25192754699029507</v>
      </c>
      <c r="M97" s="186">
        <v>7.8076192941582532</v>
      </c>
      <c r="N97" s="187">
        <f t="shared" ref="N97:N99" si="14">IFERROR(M97-K97,"-")</f>
        <v>-8.0525292382356284E-3</v>
      </c>
    </row>
    <row r="98" spans="2:14" x14ac:dyDescent="0.25">
      <c r="B98" s="116" t="s">
        <v>73</v>
      </c>
      <c r="C98" s="186">
        <v>7.7267862628687372</v>
      </c>
      <c r="D98" s="187">
        <v>-0.22019126074245321</v>
      </c>
      <c r="E98" s="186">
        <v>7.4285973837209305</v>
      </c>
      <c r="F98" s="187">
        <f t="shared" si="12"/>
        <v>-0.29818887914780667</v>
      </c>
      <c r="G98" s="186">
        <v>7.2097933809343209</v>
      </c>
      <c r="H98" s="187">
        <f t="shared" si="12"/>
        <v>-0.21880400278660961</v>
      </c>
      <c r="I98" s="186">
        <v>7.4318477680953228</v>
      </c>
      <c r="J98" s="187">
        <f t="shared" si="12"/>
        <v>0.2220543871610019</v>
      </c>
      <c r="K98" s="186">
        <v>7.3057963716537149</v>
      </c>
      <c r="L98" s="187">
        <f t="shared" si="13"/>
        <v>-0.1260513964416079</v>
      </c>
      <c r="M98" s="186">
        <v>7.2785586344958384</v>
      </c>
      <c r="N98" s="187">
        <f t="shared" si="14"/>
        <v>-2.7237737157876474E-2</v>
      </c>
    </row>
    <row r="99" spans="2:14" x14ac:dyDescent="0.25">
      <c r="B99" s="116" t="s">
        <v>75</v>
      </c>
      <c r="C99" s="186">
        <v>8.8342124542124534</v>
      </c>
      <c r="D99" s="187">
        <v>1.4869067754866094</v>
      </c>
      <c r="E99" s="186">
        <v>7.5388716890264877</v>
      </c>
      <c r="F99" s="187">
        <f t="shared" si="12"/>
        <v>-1.2953407651859656</v>
      </c>
      <c r="G99" s="186">
        <v>7.7024867188327706</v>
      </c>
      <c r="H99" s="187">
        <f t="shared" si="12"/>
        <v>0.16361502980628284</v>
      </c>
      <c r="I99" s="186">
        <v>7.2751699534647134</v>
      </c>
      <c r="J99" s="187">
        <f t="shared" si="12"/>
        <v>-0.42731676536805718</v>
      </c>
      <c r="K99" s="186">
        <v>6.9647433761292241</v>
      </c>
      <c r="L99" s="187">
        <f t="shared" si="13"/>
        <v>-0.31042657733548928</v>
      </c>
      <c r="M99" s="186">
        <v>6.9847667365460318</v>
      </c>
      <c r="N99" s="187">
        <f t="shared" si="14"/>
        <v>2.0023360416807634E-2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7.1078660696384413</v>
      </c>
      <c r="F100" s="187" t="str">
        <f>IFERROR(E100-C100,"-")</f>
        <v>-</v>
      </c>
      <c r="G100" s="186">
        <v>7.0547524979436629</v>
      </c>
      <c r="H100" s="187">
        <f>IFERROR(G100-E100,"-")</f>
        <v>-5.3113571694778372E-2</v>
      </c>
      <c r="I100" s="186">
        <v>6.9265463745030589</v>
      </c>
      <c r="J100" s="187">
        <f>IFERROR(I100-G100,"-")</f>
        <v>-0.128206123440604</v>
      </c>
      <c r="K100" s="186">
        <v>7.0407772304324032</v>
      </c>
      <c r="L100" s="187">
        <f>IFERROR(K100-I100,"-")</f>
        <v>0.11423085592934434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6.5101687140017326</v>
      </c>
      <c r="F101" s="187" t="str">
        <f t="shared" ref="F101:J109" si="15">IFERROR(E101-C101,"-")</f>
        <v>-</v>
      </c>
      <c r="G101" s="186">
        <v>7.3525828303582896</v>
      </c>
      <c r="H101" s="187">
        <f t="shared" si="15"/>
        <v>0.84241411635655705</v>
      </c>
      <c r="I101" s="186">
        <v>7.2600205549845835</v>
      </c>
      <c r="J101" s="187">
        <f t="shared" si="15"/>
        <v>-9.2562275373706093E-2</v>
      </c>
      <c r="K101" s="186">
        <v>7.0341730304230818</v>
      </c>
      <c r="L101" s="187">
        <f t="shared" ref="L101:L109" si="16">IFERROR(K101-I101,"-")</f>
        <v>-0.2258475245615017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7.3272741487822994</v>
      </c>
      <c r="F102" s="187" t="str">
        <f t="shared" si="15"/>
        <v>-</v>
      </c>
      <c r="G102" s="186">
        <v>7.7036482984689085</v>
      </c>
      <c r="H102" s="187">
        <f t="shared" si="15"/>
        <v>0.37637414968660909</v>
      </c>
      <c r="I102" s="186">
        <v>7.3676826716096624</v>
      </c>
      <c r="J102" s="187">
        <f t="shared" si="15"/>
        <v>-0.33596562685924614</v>
      </c>
      <c r="K102" s="186">
        <v>7.1731740093705731</v>
      </c>
      <c r="L102" s="187">
        <f t="shared" si="16"/>
        <v>-0.19450866223908925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7.4283947092967928</v>
      </c>
      <c r="F103" s="187" t="str">
        <f t="shared" si="15"/>
        <v>-</v>
      </c>
      <c r="G103" s="186">
        <v>7.7900538933283778</v>
      </c>
      <c r="H103" s="187">
        <f t="shared" si="15"/>
        <v>0.36165918403158503</v>
      </c>
      <c r="I103" s="186">
        <v>7.7930875248650189</v>
      </c>
      <c r="J103" s="187">
        <f t="shared" si="15"/>
        <v>3.033631536641046E-3</v>
      </c>
      <c r="K103" s="186">
        <v>7.6859264896747144</v>
      </c>
      <c r="L103" s="187">
        <f t="shared" si="16"/>
        <v>-0.10716103519030451</v>
      </c>
      <c r="M103" s="186"/>
      <c r="N103" s="187"/>
    </row>
    <row r="104" spans="2:14" x14ac:dyDescent="0.25">
      <c r="B104" s="116" t="s">
        <v>85</v>
      </c>
      <c r="C104" s="186">
        <v>7.9838443785031323</v>
      </c>
      <c r="D104" s="187">
        <v>-0.74822205678879605</v>
      </c>
      <c r="E104" s="186">
        <v>7.9277582420543498</v>
      </c>
      <c r="F104" s="187">
        <f t="shared" si="15"/>
        <v>-5.6086136448782575E-2</v>
      </c>
      <c r="G104" s="186">
        <v>8.2023683428458209</v>
      </c>
      <c r="H104" s="187">
        <f t="shared" si="15"/>
        <v>0.27461010079147119</v>
      </c>
      <c r="I104" s="186">
        <v>8.149072850048233</v>
      </c>
      <c r="J104" s="187">
        <f t="shared" si="15"/>
        <v>-5.329549279758794E-2</v>
      </c>
      <c r="K104" s="186">
        <v>7.9129991561181434</v>
      </c>
      <c r="L104" s="187">
        <f t="shared" si="16"/>
        <v>-0.23607369393008959</v>
      </c>
      <c r="M104" s="186"/>
      <c r="N104" s="187"/>
    </row>
    <row r="105" spans="2:14" x14ac:dyDescent="0.25">
      <c r="B105" s="116" t="s">
        <v>87</v>
      </c>
      <c r="C105" s="186">
        <v>7.9890478855224236</v>
      </c>
      <c r="D105" s="187">
        <v>-0.35645627818270409</v>
      </c>
      <c r="E105" s="186">
        <v>8.2263032272808072</v>
      </c>
      <c r="F105" s="187">
        <f t="shared" si="15"/>
        <v>0.23725534175838359</v>
      </c>
      <c r="G105" s="186">
        <v>7.6469238669493773</v>
      </c>
      <c r="H105" s="187">
        <f t="shared" si="15"/>
        <v>-0.57937936033142989</v>
      </c>
      <c r="I105" s="186">
        <v>7.5569947036719238</v>
      </c>
      <c r="J105" s="187">
        <f t="shared" si="15"/>
        <v>-8.9929163277453483E-2</v>
      </c>
      <c r="K105" s="186">
        <v>7.7414813195758185</v>
      </c>
      <c r="L105" s="187">
        <f t="shared" si="16"/>
        <v>0.1844866159038947</v>
      </c>
      <c r="M105" s="186"/>
      <c r="N105" s="187"/>
    </row>
    <row r="106" spans="2:14" x14ac:dyDescent="0.25">
      <c r="B106" s="116" t="s">
        <v>89</v>
      </c>
      <c r="C106" s="186">
        <v>6.2485410452600183</v>
      </c>
      <c r="D106" s="187">
        <v>-1.4047514920323207</v>
      </c>
      <c r="E106" s="186">
        <v>7.2299927074883445</v>
      </c>
      <c r="F106" s="187">
        <f t="shared" si="15"/>
        <v>0.98145166222832625</v>
      </c>
      <c r="G106" s="186">
        <v>7.2612598510936586</v>
      </c>
      <c r="H106" s="187">
        <f t="shared" si="15"/>
        <v>3.1267143605314018E-2</v>
      </c>
      <c r="I106" s="186">
        <v>7.2050071772884268</v>
      </c>
      <c r="J106" s="187">
        <f t="shared" si="15"/>
        <v>-5.6252673805231801E-2</v>
      </c>
      <c r="K106" s="186">
        <v>7.2402126989420639</v>
      </c>
      <c r="L106" s="187">
        <f t="shared" si="16"/>
        <v>3.5205521653637106E-2</v>
      </c>
      <c r="M106" s="186"/>
      <c r="N106" s="187"/>
    </row>
    <row r="107" spans="2:14" x14ac:dyDescent="0.25">
      <c r="B107" s="116" t="s">
        <v>91</v>
      </c>
      <c r="C107" s="186">
        <v>7.793066875069778</v>
      </c>
      <c r="D107" s="187">
        <v>8.8277100471856329E-3</v>
      </c>
      <c r="E107" s="186">
        <v>7.8109913679436014</v>
      </c>
      <c r="F107" s="187">
        <f t="shared" si="15"/>
        <v>1.7924492873823361E-2</v>
      </c>
      <c r="G107" s="186">
        <v>7.4824879494096317</v>
      </c>
      <c r="H107" s="187">
        <f t="shared" si="15"/>
        <v>-0.32850341853396969</v>
      </c>
      <c r="I107" s="186">
        <v>7.5707263977217494</v>
      </c>
      <c r="J107" s="187">
        <f t="shared" si="15"/>
        <v>8.823844831211769E-2</v>
      </c>
      <c r="K107" s="186">
        <v>7.2974638046289764</v>
      </c>
      <c r="L107" s="187">
        <f t="shared" si="16"/>
        <v>-0.27326259309277301</v>
      </c>
      <c r="M107" s="186"/>
      <c r="N107" s="187"/>
    </row>
    <row r="108" spans="2:14" x14ac:dyDescent="0.25">
      <c r="B108" s="116" t="s">
        <v>93</v>
      </c>
      <c r="C108" s="186">
        <v>8.1032898705396494</v>
      </c>
      <c r="D108" s="187">
        <v>0.19206798736276909</v>
      </c>
      <c r="E108" s="186">
        <v>7.6921547469176508</v>
      </c>
      <c r="F108" s="187">
        <f t="shared" si="15"/>
        <v>-0.41113512362199867</v>
      </c>
      <c r="G108" s="186">
        <v>7.3686150530927028</v>
      </c>
      <c r="H108" s="187">
        <f t="shared" si="15"/>
        <v>-0.32353969382494796</v>
      </c>
      <c r="I108" s="186">
        <v>7.3192962330594389</v>
      </c>
      <c r="J108" s="187">
        <f t="shared" si="15"/>
        <v>-4.9318820033263933E-2</v>
      </c>
      <c r="K108" s="186">
        <v>7.3251727316150994</v>
      </c>
      <c r="L108" s="187">
        <f t="shared" si="16"/>
        <v>5.8764985556605254E-3</v>
      </c>
      <c r="M108" s="186"/>
      <c r="N108" s="187"/>
    </row>
    <row r="109" spans="2:14" ht="15.75" x14ac:dyDescent="0.25">
      <c r="B109" s="119" t="s">
        <v>30</v>
      </c>
      <c r="C109" s="188">
        <v>8.0718368101277527</v>
      </c>
      <c r="D109" s="189">
        <v>0.21826397128868535</v>
      </c>
      <c r="E109" s="188">
        <v>7.6367448035474954</v>
      </c>
      <c r="F109" s="189">
        <f t="shared" si="15"/>
        <v>-0.43509200658025726</v>
      </c>
      <c r="G109" s="188">
        <v>7.5544930092828881</v>
      </c>
      <c r="H109" s="189">
        <f t="shared" si="15"/>
        <v>-8.225179426460727E-2</v>
      </c>
      <c r="I109" s="188">
        <v>7.4836684594743437</v>
      </c>
      <c r="J109" s="189">
        <f t="shared" si="15"/>
        <v>-7.0824549808544468E-2</v>
      </c>
      <c r="K109" s="188">
        <v>7.3699610428123901</v>
      </c>
      <c r="L109" s="189">
        <f t="shared" si="16"/>
        <v>-0.11370741666195361</v>
      </c>
      <c r="M109" s="188">
        <v>7.3451406826568268</v>
      </c>
      <c r="N109" s="189">
        <v>1.9549056278727051E-3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1" t="s">
        <v>293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8.1094278136971099</v>
      </c>
      <c r="D119" s="187">
        <v>7.3513667632081336E-2</v>
      </c>
      <c r="E119" s="186">
        <v>12.054758800521512</v>
      </c>
      <c r="F119" s="187">
        <f t="shared" ref="F119:J121" si="17">IFERROR(E119-C119,"-")</f>
        <v>3.945330986824402</v>
      </c>
      <c r="G119" s="186">
        <v>8.2030497363545667</v>
      </c>
      <c r="H119" s="187">
        <f t="shared" si="17"/>
        <v>-3.8517090641669451</v>
      </c>
      <c r="I119" s="186">
        <v>8.0062304758288612</v>
      </c>
      <c r="J119" s="187">
        <f t="shared" si="17"/>
        <v>-0.19681926052570553</v>
      </c>
      <c r="K119" s="186">
        <v>7.60976597659766</v>
      </c>
      <c r="L119" s="187">
        <f t="shared" ref="L119:L121" si="18">IFERROR(K119-I119,"-")</f>
        <v>-0.3964644992312012</v>
      </c>
      <c r="M119" s="186">
        <v>7.5667628853707889</v>
      </c>
      <c r="N119" s="187">
        <f t="shared" ref="N119:N121" si="19">IFERROR(M119-K119,"-")</f>
        <v>-4.3003091226871071E-2</v>
      </c>
    </row>
    <row r="120" spans="1:15" x14ac:dyDescent="0.25">
      <c r="B120" s="116" t="s">
        <v>73</v>
      </c>
      <c r="C120" s="186">
        <v>7.3333075375328898</v>
      </c>
      <c r="D120" s="187">
        <v>4.318973988192365E-2</v>
      </c>
      <c r="E120" s="186">
        <v>8.64642082429501</v>
      </c>
      <c r="F120" s="187">
        <f t="shared" si="17"/>
        <v>1.3131132867621202</v>
      </c>
      <c r="G120" s="186">
        <v>6.9861841631241441</v>
      </c>
      <c r="H120" s="187">
        <f t="shared" si="17"/>
        <v>-1.6602366611708659</v>
      </c>
      <c r="I120" s="186">
        <v>7.1194102195259239</v>
      </c>
      <c r="J120" s="187">
        <f t="shared" si="17"/>
        <v>0.13322605640177976</v>
      </c>
      <c r="K120" s="186">
        <v>6.9493537721671172</v>
      </c>
      <c r="L120" s="187">
        <f t="shared" si="18"/>
        <v>-0.17005644735880665</v>
      </c>
      <c r="M120" s="186">
        <v>6.8764886066492341</v>
      </c>
      <c r="N120" s="187">
        <f t="shared" si="19"/>
        <v>-7.2865165517883135E-2</v>
      </c>
    </row>
    <row r="121" spans="1:15" x14ac:dyDescent="0.25">
      <c r="B121" s="116" t="s">
        <v>75</v>
      </c>
      <c r="C121" s="186">
        <v>9.0768788343558278</v>
      </c>
      <c r="D121" s="187">
        <v>2.2462632216799685</v>
      </c>
      <c r="E121" s="186">
        <v>7.5804020100502516</v>
      </c>
      <c r="F121" s="187">
        <f t="shared" si="17"/>
        <v>-1.4964768243055762</v>
      </c>
      <c r="G121" s="186">
        <v>7.3017321517104614</v>
      </c>
      <c r="H121" s="187">
        <f t="shared" si="17"/>
        <v>-0.27866985833979019</v>
      </c>
      <c r="I121" s="186">
        <v>6.7985230374056833</v>
      </c>
      <c r="J121" s="187">
        <f t="shared" si="17"/>
        <v>-0.5032091143047781</v>
      </c>
      <c r="K121" s="186">
        <v>6.6206231286721868</v>
      </c>
      <c r="L121" s="187">
        <f t="shared" si="18"/>
        <v>-0.17789990873349648</v>
      </c>
      <c r="M121" s="186">
        <v>6.6293650167100866</v>
      </c>
      <c r="N121" s="187">
        <f t="shared" si="19"/>
        <v>8.7418880378997699E-3</v>
      </c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6.3611556982343496</v>
      </c>
      <c r="F122" s="187" t="str">
        <f>IFERROR(E122-C122,"-")</f>
        <v>-</v>
      </c>
      <c r="G122" s="186">
        <v>7.0961008326938924</v>
      </c>
      <c r="H122" s="187">
        <f>IFERROR(G122-E122,"-")</f>
        <v>0.73494513445954279</v>
      </c>
      <c r="I122" s="186">
        <v>7.0240699001029583</v>
      </c>
      <c r="J122" s="187">
        <f>IFERROR(I122-G122,"-")</f>
        <v>-7.2030932590934071E-2</v>
      </c>
      <c r="K122" s="186">
        <v>6.9147633956066512</v>
      </c>
      <c r="L122" s="187">
        <f>IFERROR(K122-I122,"-")</f>
        <v>-0.10930650449630708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5.8285302593659942</v>
      </c>
      <c r="F123" s="187" t="str">
        <f t="shared" ref="F123:J131" si="20">IFERROR(E123-C123,"-")</f>
        <v>-</v>
      </c>
      <c r="G123" s="186">
        <v>7.1311349023943214</v>
      </c>
      <c r="H123" s="187">
        <f t="shared" si="20"/>
        <v>1.3026046430283271</v>
      </c>
      <c r="I123" s="186">
        <v>7.0512052100360654</v>
      </c>
      <c r="J123" s="187">
        <f t="shared" si="20"/>
        <v>-7.9929692358255977E-2</v>
      </c>
      <c r="K123" s="186">
        <v>6.8214660908135869</v>
      </c>
      <c r="L123" s="187">
        <f t="shared" ref="L123:L131" si="21">IFERROR(K123-I123,"-")</f>
        <v>-0.22973911922247847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7.1674979218620116</v>
      </c>
      <c r="F124" s="187" t="str">
        <f t="shared" si="20"/>
        <v>-</v>
      </c>
      <c r="G124" s="186">
        <v>7.7562293471465571</v>
      </c>
      <c r="H124" s="187">
        <f t="shared" si="20"/>
        <v>0.58873142528454547</v>
      </c>
      <c r="I124" s="186">
        <v>7.2739933668445875</v>
      </c>
      <c r="J124" s="187">
        <f t="shared" si="20"/>
        <v>-0.48223598030196957</v>
      </c>
      <c r="K124" s="186">
        <v>7.0249498911746988</v>
      </c>
      <c r="L124" s="187">
        <f t="shared" si="21"/>
        <v>-0.24904347566988871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6.4390243902439028</v>
      </c>
      <c r="F125" s="187" t="str">
        <f t="shared" si="20"/>
        <v>-</v>
      </c>
      <c r="G125" s="186">
        <v>7.6928992706323465</v>
      </c>
      <c r="H125" s="187">
        <f t="shared" si="20"/>
        <v>1.2538748803884436</v>
      </c>
      <c r="I125" s="186">
        <v>7.7014004712360684</v>
      </c>
      <c r="J125" s="187">
        <f t="shared" si="20"/>
        <v>8.5012006037219479E-3</v>
      </c>
      <c r="K125" s="186">
        <v>7.667114060285245</v>
      </c>
      <c r="L125" s="187">
        <f t="shared" si="21"/>
        <v>-3.4286410950823409E-2</v>
      </c>
      <c r="M125" s="186"/>
      <c r="N125" s="187"/>
    </row>
    <row r="126" spans="1:15" x14ac:dyDescent="0.25">
      <c r="B126" s="116" t="s">
        <v>85</v>
      </c>
      <c r="C126" s="186">
        <v>9.3448466427189825</v>
      </c>
      <c r="D126" s="187">
        <v>0.8167238077180965</v>
      </c>
      <c r="E126" s="186">
        <v>7.6581415858253825</v>
      </c>
      <c r="F126" s="187">
        <f t="shared" si="20"/>
        <v>-1.6867050568936</v>
      </c>
      <c r="G126" s="186">
        <v>8.2025186541288733</v>
      </c>
      <c r="H126" s="187">
        <f t="shared" si="20"/>
        <v>0.54437706830349075</v>
      </c>
      <c r="I126" s="186">
        <v>7.9181916454327848</v>
      </c>
      <c r="J126" s="187">
        <f t="shared" si="20"/>
        <v>-0.28432700869608851</v>
      </c>
      <c r="K126" s="186">
        <v>7.9517282982445554</v>
      </c>
      <c r="L126" s="187">
        <f t="shared" si="21"/>
        <v>3.3536652811770651E-2</v>
      </c>
      <c r="M126" s="186"/>
      <c r="N126" s="187"/>
    </row>
    <row r="127" spans="1:15" x14ac:dyDescent="0.25">
      <c r="B127" s="116" t="s">
        <v>87</v>
      </c>
      <c r="C127" s="186">
        <v>8.2342462111140655</v>
      </c>
      <c r="D127" s="187">
        <v>-6.1146423827922902E-2</v>
      </c>
      <c r="E127" s="186">
        <v>8.373772169167804</v>
      </c>
      <c r="F127" s="187">
        <f t="shared" si="20"/>
        <v>0.13952595805373846</v>
      </c>
      <c r="G127" s="186">
        <v>7.5888613861386141</v>
      </c>
      <c r="H127" s="187">
        <f t="shared" si="20"/>
        <v>-0.78491078302918993</v>
      </c>
      <c r="I127" s="186">
        <v>7.4400005001000196</v>
      </c>
      <c r="J127" s="187">
        <f t="shared" si="20"/>
        <v>-0.14886088603859449</v>
      </c>
      <c r="K127" s="186">
        <v>7.6924121541334243</v>
      </c>
      <c r="L127" s="187">
        <f t="shared" si="21"/>
        <v>0.25241165403340471</v>
      </c>
      <c r="M127" s="186"/>
      <c r="N127" s="187"/>
    </row>
    <row r="128" spans="1:15" x14ac:dyDescent="0.25">
      <c r="A128" s="122"/>
      <c r="B128" s="116" t="s">
        <v>89</v>
      </c>
      <c r="C128" s="186">
        <v>5.7621429724060027</v>
      </c>
      <c r="D128" s="187">
        <v>-1.8200034144319721</v>
      </c>
      <c r="E128" s="186">
        <v>7.2825462164617756</v>
      </c>
      <c r="F128" s="187">
        <f t="shared" si="20"/>
        <v>1.5204032440557729</v>
      </c>
      <c r="G128" s="186">
        <v>7.422018229673137</v>
      </c>
      <c r="H128" s="187">
        <f t="shared" si="20"/>
        <v>0.13947201321136138</v>
      </c>
      <c r="I128" s="186">
        <v>7.1552670816273398</v>
      </c>
      <c r="J128" s="187">
        <f t="shared" si="20"/>
        <v>-0.26675114804579714</v>
      </c>
      <c r="K128" s="186">
        <v>7.150697512206464</v>
      </c>
      <c r="L128" s="187">
        <f t="shared" si="21"/>
        <v>-4.5695694208758297E-3</v>
      </c>
      <c r="M128" s="186"/>
      <c r="N128" s="187"/>
    </row>
    <row r="129" spans="2:15" x14ac:dyDescent="0.25">
      <c r="B129" s="116" t="s">
        <v>91</v>
      </c>
      <c r="C129" s="186">
        <v>8.0004764173415914</v>
      </c>
      <c r="D129" s="187">
        <v>0.58319157758645979</v>
      </c>
      <c r="E129" s="186">
        <v>7.3904339068056153</v>
      </c>
      <c r="F129" s="187">
        <f t="shared" si="20"/>
        <v>-0.61004251053597613</v>
      </c>
      <c r="G129" s="186">
        <v>7.0712416123352213</v>
      </c>
      <c r="H129" s="187">
        <f t="shared" si="20"/>
        <v>-0.31919229447039399</v>
      </c>
      <c r="I129" s="186">
        <v>7.1426627194028596</v>
      </c>
      <c r="J129" s="187">
        <f t="shared" si="20"/>
        <v>7.1421107067638268E-2</v>
      </c>
      <c r="K129" s="186">
        <v>6.8911191965441585</v>
      </c>
      <c r="L129" s="187">
        <f t="shared" si="21"/>
        <v>-0.25154352285870107</v>
      </c>
      <c r="M129" s="186"/>
      <c r="N129" s="187"/>
    </row>
    <row r="130" spans="2:15" x14ac:dyDescent="0.25">
      <c r="B130" s="116" t="s">
        <v>93</v>
      </c>
      <c r="C130" s="186">
        <v>8.4893005745987722</v>
      </c>
      <c r="D130" s="187">
        <v>0.84686749471126088</v>
      </c>
      <c r="E130" s="186">
        <v>7.7567766969067655</v>
      </c>
      <c r="F130" s="187">
        <f t="shared" si="20"/>
        <v>-0.73252387769200666</v>
      </c>
      <c r="G130" s="186">
        <v>7.1701048310241182</v>
      </c>
      <c r="H130" s="187">
        <f t="shared" si="20"/>
        <v>-0.5866718658826473</v>
      </c>
      <c r="I130" s="186">
        <v>7.1397235869671114</v>
      </c>
      <c r="J130" s="187">
        <f t="shared" si="20"/>
        <v>-3.0381244057006818E-2</v>
      </c>
      <c r="K130" s="186">
        <v>6.9987129987129988</v>
      </c>
      <c r="L130" s="187">
        <f t="shared" si="21"/>
        <v>-0.14101058825411261</v>
      </c>
      <c r="M130" s="186"/>
      <c r="N130" s="187"/>
    </row>
    <row r="131" spans="2:15" ht="15.75" x14ac:dyDescent="0.25">
      <c r="B131" s="119" t="s">
        <v>30</v>
      </c>
      <c r="C131" s="188">
        <v>7.899505994080446</v>
      </c>
      <c r="D131" s="189">
        <v>0.44159978046207016</v>
      </c>
      <c r="E131" s="188">
        <v>7.5633470151940667</v>
      </c>
      <c r="F131" s="189">
        <f t="shared" si="20"/>
        <v>-0.33615897888637924</v>
      </c>
      <c r="G131" s="188">
        <v>7.4516197361923346</v>
      </c>
      <c r="H131" s="189">
        <f t="shared" si="20"/>
        <v>-0.11172727900173207</v>
      </c>
      <c r="I131" s="188">
        <v>7.3061869308427632</v>
      </c>
      <c r="J131" s="189">
        <f t="shared" si="20"/>
        <v>-0.14543280534957148</v>
      </c>
      <c r="K131" s="188">
        <v>7.1903104070579209</v>
      </c>
      <c r="L131" s="189">
        <f t="shared" si="21"/>
        <v>-0.11587652378484226</v>
      </c>
      <c r="M131" s="188">
        <v>7.0078806481547575</v>
      </c>
      <c r="N131" s="189">
        <v>-2.4951487342348422E-2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1" t="s">
        <v>294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9.9186997103315093</v>
      </c>
      <c r="D141" s="187">
        <v>0.11946657185643161</v>
      </c>
      <c r="E141" s="186">
        <v>8.7446651949963208</v>
      </c>
      <c r="F141" s="187">
        <f t="shared" ref="F141:J143" si="22">IFERROR(E141-C141,"-")</f>
        <v>-1.1740345153351885</v>
      </c>
      <c r="G141" s="186">
        <v>9.1495250740475953</v>
      </c>
      <c r="H141" s="187">
        <f t="shared" si="22"/>
        <v>0.40485987905127452</v>
      </c>
      <c r="I141" s="186">
        <v>8.8933895716675142</v>
      </c>
      <c r="J141" s="187">
        <f t="shared" si="22"/>
        <v>-0.25613550238008109</v>
      </c>
      <c r="K141" s="186">
        <v>8.500168520390968</v>
      </c>
      <c r="L141" s="187">
        <f t="shared" ref="L141:L143" si="23">IFERROR(K141-I141,"-")</f>
        <v>-0.39322105127654616</v>
      </c>
      <c r="M141" s="186">
        <v>8.7057742596649934</v>
      </c>
      <c r="N141" s="187">
        <f t="shared" ref="N141:N143" si="24">IFERROR(M141-K141,"-")</f>
        <v>0.20560573927402537</v>
      </c>
    </row>
    <row r="142" spans="2:15" x14ac:dyDescent="0.25">
      <c r="B142" s="116" t="s">
        <v>73</v>
      </c>
      <c r="C142" s="186">
        <v>9.1612776541432126</v>
      </c>
      <c r="D142" s="187">
        <v>-0.179405470645424</v>
      </c>
      <c r="E142" s="186">
        <v>7.4429400386847195</v>
      </c>
      <c r="F142" s="187">
        <f t="shared" si="22"/>
        <v>-1.7183376154584931</v>
      </c>
      <c r="G142" s="186">
        <v>8.0757748704890684</v>
      </c>
      <c r="H142" s="187">
        <f t="shared" si="22"/>
        <v>0.63283483180434885</v>
      </c>
      <c r="I142" s="186">
        <v>8.2758501758984622</v>
      </c>
      <c r="J142" s="187">
        <f t="shared" si="22"/>
        <v>0.20007530540939378</v>
      </c>
      <c r="K142" s="186">
        <v>8.0699797821691774</v>
      </c>
      <c r="L142" s="187">
        <f t="shared" si="23"/>
        <v>-0.20587039372928473</v>
      </c>
      <c r="M142" s="186">
        <v>8.5564005069708493</v>
      </c>
      <c r="N142" s="187">
        <f t="shared" si="24"/>
        <v>0.48642072480167187</v>
      </c>
    </row>
    <row r="143" spans="2:15" x14ac:dyDescent="0.25">
      <c r="B143" s="116" t="s">
        <v>75</v>
      </c>
      <c r="C143" s="186">
        <v>7.9034090909090908</v>
      </c>
      <c r="D143" s="187">
        <v>-0.55768040325433343</v>
      </c>
      <c r="E143" s="186">
        <v>6.9755899104963381</v>
      </c>
      <c r="F143" s="187">
        <f t="shared" si="22"/>
        <v>-0.92781918041275269</v>
      </c>
      <c r="G143" s="186">
        <v>8.5303169801394194</v>
      </c>
      <c r="H143" s="187">
        <f t="shared" si="22"/>
        <v>1.5547270696430813</v>
      </c>
      <c r="I143" s="186">
        <v>7.9383984792681481</v>
      </c>
      <c r="J143" s="187">
        <f t="shared" si="22"/>
        <v>-0.59191850087127129</v>
      </c>
      <c r="K143" s="186">
        <v>7.5169631774927597</v>
      </c>
      <c r="L143" s="187">
        <f t="shared" si="23"/>
        <v>-0.42143530177538846</v>
      </c>
      <c r="M143" s="186">
        <v>7.6149170263205885</v>
      </c>
      <c r="N143" s="187">
        <f t="shared" si="24"/>
        <v>9.7953848827828871E-2</v>
      </c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9.1342925659472414</v>
      </c>
      <c r="F144" s="187" t="str">
        <f>IFERROR(E144-C144,"-")</f>
        <v>-</v>
      </c>
      <c r="G144" s="186">
        <v>7.6792181316704644</v>
      </c>
      <c r="H144" s="187">
        <f>IFERROR(G144-E144,"-")</f>
        <v>-1.455074434276777</v>
      </c>
      <c r="I144" s="186">
        <v>7.1516565286718246</v>
      </c>
      <c r="J144" s="187">
        <f>IFERROR(I144-G144,"-")</f>
        <v>-0.52756160299863986</v>
      </c>
      <c r="K144" s="186">
        <v>7.532258064516129</v>
      </c>
      <c r="L144" s="187">
        <f>IFERROR(K144-I144,"-")</f>
        <v>0.38060153584430445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6.7332902809170161</v>
      </c>
      <c r="F145" s="187" t="str">
        <f t="shared" ref="F145:J153" si="25">IFERROR(E145-C145,"-")</f>
        <v>-</v>
      </c>
      <c r="G145" s="186">
        <v>8.5769349845201237</v>
      </c>
      <c r="H145" s="187">
        <f t="shared" si="25"/>
        <v>1.8436447036031076</v>
      </c>
      <c r="I145" s="186">
        <v>8.2689469202384327</v>
      </c>
      <c r="J145" s="187">
        <f t="shared" si="25"/>
        <v>-0.30798806428169101</v>
      </c>
      <c r="K145" s="186">
        <v>8.1437805228382647</v>
      </c>
      <c r="L145" s="187">
        <f t="shared" ref="L145:L153" si="26">IFERROR(K145-I145,"-")</f>
        <v>-0.12516639740016799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7.7101420284056807</v>
      </c>
      <c r="F146" s="187" t="str">
        <f t="shared" si="25"/>
        <v>-</v>
      </c>
      <c r="G146" s="186">
        <v>8.1869452410214389</v>
      </c>
      <c r="H146" s="187">
        <f t="shared" si="25"/>
        <v>0.4768032126157582</v>
      </c>
      <c r="I146" s="186">
        <v>8.4836212457888323</v>
      </c>
      <c r="J146" s="187">
        <f t="shared" si="25"/>
        <v>0.29667600476739331</v>
      </c>
      <c r="K146" s="186">
        <v>7.7936310679611651</v>
      </c>
      <c r="L146" s="187">
        <f t="shared" si="26"/>
        <v>-0.68999017782766714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7.9656791907514455</v>
      </c>
      <c r="F147" s="187" t="str">
        <f t="shared" si="25"/>
        <v>-</v>
      </c>
      <c r="G147" s="186">
        <v>8.7215548243936034</v>
      </c>
      <c r="H147" s="187">
        <f t="shared" si="25"/>
        <v>0.75587563364215793</v>
      </c>
      <c r="I147" s="186">
        <v>8.5319226559649763</v>
      </c>
      <c r="J147" s="187">
        <f t="shared" si="25"/>
        <v>-0.18963216842862707</v>
      </c>
      <c r="K147" s="186">
        <v>7.9531952531878822</v>
      </c>
      <c r="L147" s="187">
        <f t="shared" si="26"/>
        <v>-0.57872740277709411</v>
      </c>
      <c r="M147" s="186"/>
      <c r="N147" s="187"/>
    </row>
    <row r="148" spans="1:15" x14ac:dyDescent="0.25">
      <c r="B148" s="116" t="s">
        <v>85</v>
      </c>
      <c r="C148" s="186">
        <v>8.5646190666134814</v>
      </c>
      <c r="D148" s="187">
        <v>-0.64998841731948787</v>
      </c>
      <c r="E148" s="186">
        <v>8.2646411272567146</v>
      </c>
      <c r="F148" s="187">
        <f t="shared" si="25"/>
        <v>-0.29997793935676675</v>
      </c>
      <c r="G148" s="186">
        <v>8.5599384529304796</v>
      </c>
      <c r="H148" s="187">
        <f t="shared" si="25"/>
        <v>0.29529732567376499</v>
      </c>
      <c r="I148" s="186">
        <v>8.2914852615801866</v>
      </c>
      <c r="J148" s="187">
        <f t="shared" si="25"/>
        <v>-0.268453191350293</v>
      </c>
      <c r="K148" s="186">
        <v>7.9603726362625142</v>
      </c>
      <c r="L148" s="187">
        <f t="shared" si="26"/>
        <v>-0.33111262531767238</v>
      </c>
      <c r="M148" s="186"/>
      <c r="N148" s="187"/>
    </row>
    <row r="149" spans="1:15" x14ac:dyDescent="0.25">
      <c r="B149" s="116" t="s">
        <v>87</v>
      </c>
      <c r="C149" s="186">
        <v>16.48526863084922</v>
      </c>
      <c r="D149" s="187">
        <v>7.1574536655133354</v>
      </c>
      <c r="E149" s="186">
        <v>8.7193759750390019</v>
      </c>
      <c r="F149" s="187">
        <f t="shared" si="25"/>
        <v>-7.7658926558102177</v>
      </c>
      <c r="G149" s="186">
        <v>8.7860075927791126</v>
      </c>
      <c r="H149" s="187">
        <f t="shared" si="25"/>
        <v>6.6631617740110727E-2</v>
      </c>
      <c r="I149" s="186">
        <v>8.3840673575129525</v>
      </c>
      <c r="J149" s="187">
        <f t="shared" si="25"/>
        <v>-0.40194023526616007</v>
      </c>
      <c r="K149" s="186">
        <v>8.7306782635233073</v>
      </c>
      <c r="L149" s="187">
        <f t="shared" si="26"/>
        <v>0.34661090601035482</v>
      </c>
      <c r="M149" s="186"/>
      <c r="N149" s="187"/>
    </row>
    <row r="150" spans="1:15" x14ac:dyDescent="0.25">
      <c r="A150" s="122"/>
      <c r="B150" s="116" t="s">
        <v>89</v>
      </c>
      <c r="C150" s="186">
        <v>4.7581018518518521</v>
      </c>
      <c r="D150" s="187">
        <v>-4.2110937809467215</v>
      </c>
      <c r="E150" s="186">
        <v>7.7491429504271645</v>
      </c>
      <c r="F150" s="187">
        <f t="shared" si="25"/>
        <v>2.9910410985753124</v>
      </c>
      <c r="G150" s="186">
        <v>7.9050098879367168</v>
      </c>
      <c r="H150" s="187">
        <f t="shared" si="25"/>
        <v>0.15586693750955227</v>
      </c>
      <c r="I150" s="186">
        <v>7.8560346382825186</v>
      </c>
      <c r="J150" s="187">
        <f t="shared" si="25"/>
        <v>-4.8975249654198194E-2</v>
      </c>
      <c r="K150" s="186">
        <v>7.8874788986553348</v>
      </c>
      <c r="L150" s="187">
        <f t="shared" si="26"/>
        <v>3.1444260372816224E-2</v>
      </c>
      <c r="M150" s="186"/>
      <c r="N150" s="187"/>
    </row>
    <row r="151" spans="1:15" x14ac:dyDescent="0.25">
      <c r="B151" s="116" t="s">
        <v>91</v>
      </c>
      <c r="C151" s="186">
        <v>7.6417066968070078</v>
      </c>
      <c r="D151" s="187">
        <v>-1.172056428404689</v>
      </c>
      <c r="E151" s="186">
        <v>8.4391088279635937</v>
      </c>
      <c r="F151" s="187">
        <f t="shared" si="25"/>
        <v>0.79740213115658598</v>
      </c>
      <c r="G151" s="186">
        <v>8.2085274677646556</v>
      </c>
      <c r="H151" s="187">
        <f t="shared" si="25"/>
        <v>-0.23058136019893816</v>
      </c>
      <c r="I151" s="186">
        <v>8.2793894843162565</v>
      </c>
      <c r="J151" s="187">
        <f t="shared" si="25"/>
        <v>7.0862016551600959E-2</v>
      </c>
      <c r="K151" s="186">
        <v>8.2227976420031954</v>
      </c>
      <c r="L151" s="187">
        <f t="shared" si="26"/>
        <v>-5.6591842313061136E-2</v>
      </c>
      <c r="M151" s="186"/>
      <c r="N151" s="187"/>
    </row>
    <row r="152" spans="1:15" x14ac:dyDescent="0.25">
      <c r="B152" s="116" t="s">
        <v>93</v>
      </c>
      <c r="C152" s="186">
        <v>9.4152144772117961</v>
      </c>
      <c r="D152" s="187">
        <v>-0.70220038864757406</v>
      </c>
      <c r="E152" s="186">
        <v>8.6227938549481955</v>
      </c>
      <c r="F152" s="187">
        <f t="shared" si="25"/>
        <v>-0.79242062226360055</v>
      </c>
      <c r="G152" s="186">
        <v>8.7539784654973936</v>
      </c>
      <c r="H152" s="187">
        <f t="shared" si="25"/>
        <v>0.13118461054919806</v>
      </c>
      <c r="I152" s="186">
        <v>8.3164210013399931</v>
      </c>
      <c r="J152" s="187">
        <f t="shared" si="25"/>
        <v>-0.43755746415740049</v>
      </c>
      <c r="K152" s="186">
        <v>8.906091039520021</v>
      </c>
      <c r="L152" s="187">
        <f t="shared" si="26"/>
        <v>0.58967003818002794</v>
      </c>
      <c r="M152" s="186"/>
      <c r="N152" s="187"/>
    </row>
    <row r="153" spans="1:15" ht="15.75" x14ac:dyDescent="0.25">
      <c r="B153" s="119" t="s">
        <v>30</v>
      </c>
      <c r="C153" s="188">
        <v>8.9352478955566053</v>
      </c>
      <c r="D153" s="189">
        <v>-8.8068656359659769E-2</v>
      </c>
      <c r="E153" s="188">
        <v>8.1951860588263603</v>
      </c>
      <c r="F153" s="189">
        <f t="shared" si="25"/>
        <v>-0.74006183673024495</v>
      </c>
      <c r="G153" s="188">
        <v>8.3907111087484267</v>
      </c>
      <c r="H153" s="189">
        <f t="shared" si="25"/>
        <v>0.19552504992206643</v>
      </c>
      <c r="I153" s="188">
        <v>8.1967261611280939</v>
      </c>
      <c r="J153" s="189">
        <f t="shared" si="25"/>
        <v>-0.1939849476203328</v>
      </c>
      <c r="K153" s="188">
        <v>8.0853251064247296</v>
      </c>
      <c r="L153" s="189">
        <f t="shared" si="26"/>
        <v>-0.11140105470336437</v>
      </c>
      <c r="M153" s="188">
        <v>8.2525163020016805</v>
      </c>
      <c r="N153" s="189">
        <v>0.26962603050846745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1" t="s">
        <v>295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9.7897689028494508</v>
      </c>
      <c r="D163" s="187">
        <v>-4.3442330361783021E-2</v>
      </c>
      <c r="E163" s="186">
        <v>9.2889710412815774</v>
      </c>
      <c r="F163" s="187">
        <f t="shared" ref="F163:J165" si="27">IFERROR(E163-C163,"-")</f>
        <v>-0.50079786156787343</v>
      </c>
      <c r="G163" s="186">
        <v>8.4905610907184066</v>
      </c>
      <c r="H163" s="187">
        <f t="shared" si="27"/>
        <v>-0.79840995056317077</v>
      </c>
      <c r="I163" s="186">
        <v>9.4714077770846323</v>
      </c>
      <c r="J163" s="187">
        <f t="shared" si="27"/>
        <v>0.98084668636622574</v>
      </c>
      <c r="K163" s="186">
        <v>10.558616758502755</v>
      </c>
      <c r="L163" s="187">
        <f t="shared" ref="L163:L165" si="28">IFERROR(K163-I163,"-")</f>
        <v>1.0872089814181223</v>
      </c>
      <c r="M163" s="186">
        <v>8.731490384615384</v>
      </c>
      <c r="N163" s="187">
        <f t="shared" ref="N163:N165" si="29">IFERROR(M163-K163,"-")</f>
        <v>-1.8271263738873706</v>
      </c>
    </row>
    <row r="164" spans="2:14" x14ac:dyDescent="0.25">
      <c r="B164" s="116" t="s">
        <v>73</v>
      </c>
      <c r="C164" s="186">
        <v>7.7709839673058783</v>
      </c>
      <c r="D164" s="187">
        <v>-1.1488626290507851</v>
      </c>
      <c r="E164" s="186">
        <v>7.4467548834278512</v>
      </c>
      <c r="F164" s="187">
        <f t="shared" si="27"/>
        <v>-0.32422908387802707</v>
      </c>
      <c r="G164" s="186">
        <v>7.6815722469764482</v>
      </c>
      <c r="H164" s="187">
        <f t="shared" si="27"/>
        <v>0.23481736354859706</v>
      </c>
      <c r="I164" s="186">
        <v>8.2667772583320769</v>
      </c>
      <c r="J164" s="187">
        <f t="shared" si="27"/>
        <v>0.58520501135562863</v>
      </c>
      <c r="K164" s="186">
        <v>8.7094584169109712</v>
      </c>
      <c r="L164" s="187">
        <f t="shared" si="28"/>
        <v>0.44268115857889434</v>
      </c>
      <c r="M164" s="186">
        <v>7.9267681289167413</v>
      </c>
      <c r="N164" s="187">
        <f t="shared" si="29"/>
        <v>-0.78269028799422991</v>
      </c>
    </row>
    <row r="165" spans="2:14" x14ac:dyDescent="0.25">
      <c r="B165" s="116" t="s">
        <v>75</v>
      </c>
      <c r="C165" s="186">
        <v>9.1765571358509082</v>
      </c>
      <c r="D165" s="187">
        <v>0.93343256917653861</v>
      </c>
      <c r="E165" s="186">
        <v>8.0158730158730158</v>
      </c>
      <c r="F165" s="187">
        <f t="shared" si="27"/>
        <v>-1.1606841199778923</v>
      </c>
      <c r="G165" s="186">
        <v>7.9774148013712445</v>
      </c>
      <c r="H165" s="187">
        <f t="shared" si="27"/>
        <v>-3.8458214501771337E-2</v>
      </c>
      <c r="I165" s="186">
        <v>8.4301207284632707</v>
      </c>
      <c r="J165" s="187">
        <f t="shared" si="27"/>
        <v>0.45270592709202617</v>
      </c>
      <c r="K165" s="186">
        <v>8.9442278352263092</v>
      </c>
      <c r="L165" s="187">
        <f t="shared" si="28"/>
        <v>0.5141071067630385</v>
      </c>
      <c r="M165" s="186">
        <v>7.5020892896415221</v>
      </c>
      <c r="N165" s="187">
        <f t="shared" si="29"/>
        <v>-1.442138545584787</v>
      </c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6.38161411010155</v>
      </c>
      <c r="F166" s="187" t="str">
        <f>IFERROR(E166-C166,"-")</f>
        <v>-</v>
      </c>
      <c r="G166" s="186">
        <v>6.3636101914495464</v>
      </c>
      <c r="H166" s="187">
        <f>IFERROR(G166-E166,"-")</f>
        <v>-1.800391865200357E-2</v>
      </c>
      <c r="I166" s="186">
        <v>6.6114079615281858</v>
      </c>
      <c r="J166" s="187">
        <f>IFERROR(I166-G166,"-")</f>
        <v>0.24779777007863935</v>
      </c>
      <c r="K166" s="186">
        <v>6.7105347422350308</v>
      </c>
      <c r="L166" s="187">
        <f>IFERROR(K166-I166,"-")</f>
        <v>9.9126780706844997E-2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5.7004048582995948</v>
      </c>
      <c r="F167" s="187" t="str">
        <f t="shared" ref="F167:J175" si="30">IFERROR(E167-C167,"-")</f>
        <v>-</v>
      </c>
      <c r="G167" s="186">
        <v>7.0117280557082644</v>
      </c>
      <c r="H167" s="187">
        <f t="shared" si="30"/>
        <v>1.3113231974086696</v>
      </c>
      <c r="I167" s="186">
        <v>7.0906549520766777</v>
      </c>
      <c r="J167" s="187">
        <f t="shared" si="30"/>
        <v>7.8926896368413324E-2</v>
      </c>
      <c r="K167" s="186">
        <v>7.2181259600614442</v>
      </c>
      <c r="L167" s="187">
        <f t="shared" ref="L167:L175" si="31">IFERROR(K167-I167,"-")</f>
        <v>0.12747100798476652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6.6358066712049011</v>
      </c>
      <c r="F168" s="187" t="str">
        <f t="shared" si="30"/>
        <v>-</v>
      </c>
      <c r="G168" s="186">
        <v>7.1589290100712359</v>
      </c>
      <c r="H168" s="187">
        <f t="shared" si="30"/>
        <v>0.52312233886633486</v>
      </c>
      <c r="I168" s="186">
        <v>6.7627544609198287</v>
      </c>
      <c r="J168" s="187">
        <f t="shared" si="30"/>
        <v>-0.39617454915140726</v>
      </c>
      <c r="K168" s="186">
        <v>6.9729327781082686</v>
      </c>
      <c r="L168" s="187">
        <f t="shared" si="31"/>
        <v>0.21017831718843993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6.950538579907672</v>
      </c>
      <c r="F169" s="187" t="str">
        <f t="shared" si="30"/>
        <v>-</v>
      </c>
      <c r="G169" s="186">
        <v>7.2223531722647811</v>
      </c>
      <c r="H169" s="187">
        <f t="shared" si="30"/>
        <v>0.27181459235710914</v>
      </c>
      <c r="I169" s="186">
        <v>8.1781140861466817</v>
      </c>
      <c r="J169" s="187">
        <f t="shared" si="30"/>
        <v>0.95576091388190054</v>
      </c>
      <c r="K169" s="186">
        <v>7.5435435435435432</v>
      </c>
      <c r="L169" s="187">
        <f t="shared" si="31"/>
        <v>-0.6345705426031385</v>
      </c>
      <c r="M169" s="186"/>
      <c r="N169" s="187"/>
    </row>
    <row r="170" spans="2:14" x14ac:dyDescent="0.25">
      <c r="B170" s="116" t="s">
        <v>85</v>
      </c>
      <c r="C170" s="186">
        <v>8.398076923076923</v>
      </c>
      <c r="D170" s="187">
        <v>-1.0380932896890336</v>
      </c>
      <c r="E170" s="186">
        <v>9.0039615166949627</v>
      </c>
      <c r="F170" s="187">
        <f t="shared" si="30"/>
        <v>0.6058845936180397</v>
      </c>
      <c r="G170" s="186">
        <v>8.4010880316518293</v>
      </c>
      <c r="H170" s="187">
        <f t="shared" si="30"/>
        <v>-0.60287348504313343</v>
      </c>
      <c r="I170" s="186">
        <v>10.082657517155333</v>
      </c>
      <c r="J170" s="187">
        <f t="shared" si="30"/>
        <v>1.6815694855035037</v>
      </c>
      <c r="K170" s="186">
        <v>7.8926524231370507</v>
      </c>
      <c r="L170" s="187">
        <f t="shared" si="31"/>
        <v>-2.1900050940182823</v>
      </c>
      <c r="M170" s="186"/>
      <c r="N170" s="187"/>
    </row>
    <row r="171" spans="2:14" x14ac:dyDescent="0.25">
      <c r="B171" s="116" t="s">
        <v>87</v>
      </c>
      <c r="C171" s="186">
        <v>8.4134742404227207</v>
      </c>
      <c r="D171" s="187">
        <v>-3.4455114023076661E-2</v>
      </c>
      <c r="E171" s="186">
        <v>8.4665534804753815</v>
      </c>
      <c r="F171" s="187">
        <f t="shared" si="30"/>
        <v>5.3079240052660737E-2</v>
      </c>
      <c r="G171" s="186">
        <v>7.2705110173464602</v>
      </c>
      <c r="H171" s="187">
        <f t="shared" si="30"/>
        <v>-1.1960424631289213</v>
      </c>
      <c r="I171" s="186">
        <v>7.9343756428718368</v>
      </c>
      <c r="J171" s="187">
        <f t="shared" si="30"/>
        <v>0.66386462552537662</v>
      </c>
      <c r="K171" s="186">
        <v>7.5521653543307083</v>
      </c>
      <c r="L171" s="187">
        <f t="shared" si="31"/>
        <v>-0.38221028854112848</v>
      </c>
      <c r="M171" s="186"/>
      <c r="N171" s="187"/>
    </row>
    <row r="172" spans="2:14" x14ac:dyDescent="0.25">
      <c r="B172" s="116" t="s">
        <v>89</v>
      </c>
      <c r="C172" s="186">
        <v>7.1910274963820546</v>
      </c>
      <c r="D172" s="187">
        <v>-0.13577250361794579</v>
      </c>
      <c r="E172" s="186">
        <v>7.0161228406909792</v>
      </c>
      <c r="F172" s="187">
        <f t="shared" si="30"/>
        <v>-0.17490465569107538</v>
      </c>
      <c r="G172" s="186">
        <v>6.5124237464662995</v>
      </c>
      <c r="H172" s="187">
        <f t="shared" si="30"/>
        <v>-0.50369909422467973</v>
      </c>
      <c r="I172" s="186">
        <v>7.7937348018881423</v>
      </c>
      <c r="J172" s="187">
        <f t="shared" si="30"/>
        <v>1.2813110554218428</v>
      </c>
      <c r="K172" s="186">
        <v>7.2006835010442378</v>
      </c>
      <c r="L172" s="187">
        <f t="shared" si="31"/>
        <v>-0.59305130084390445</v>
      </c>
      <c r="M172" s="186"/>
      <c r="N172" s="187"/>
    </row>
    <row r="173" spans="2:14" x14ac:dyDescent="0.25">
      <c r="B173" s="116" t="s">
        <v>91</v>
      </c>
      <c r="C173" s="186">
        <v>10.832713754646839</v>
      </c>
      <c r="D173" s="187">
        <v>3.0241482231710908</v>
      </c>
      <c r="E173" s="186">
        <v>9.0211907164480323</v>
      </c>
      <c r="F173" s="187">
        <f t="shared" si="30"/>
        <v>-1.811523038198807</v>
      </c>
      <c r="G173" s="186">
        <v>8.0762171807290333</v>
      </c>
      <c r="H173" s="187">
        <f t="shared" si="30"/>
        <v>-0.944973535718999</v>
      </c>
      <c r="I173" s="186">
        <v>10.768174656763447</v>
      </c>
      <c r="J173" s="187">
        <f t="shared" si="30"/>
        <v>2.691957476034414</v>
      </c>
      <c r="K173" s="186">
        <v>7.9238095238095241</v>
      </c>
      <c r="L173" s="187">
        <f t="shared" si="31"/>
        <v>-2.8443651329539232</v>
      </c>
      <c r="M173" s="186"/>
      <c r="N173" s="187"/>
    </row>
    <row r="174" spans="2:14" x14ac:dyDescent="0.25">
      <c r="B174" s="116" t="s">
        <v>93</v>
      </c>
      <c r="C174" s="186">
        <v>7.709090909090909</v>
      </c>
      <c r="D174" s="187">
        <v>-0.35993796230016706</v>
      </c>
      <c r="E174" s="186">
        <v>7.1618352850835096</v>
      </c>
      <c r="F174" s="187">
        <f t="shared" si="30"/>
        <v>-0.54725562400739935</v>
      </c>
      <c r="G174" s="186">
        <v>7.313071543840775</v>
      </c>
      <c r="H174" s="187">
        <f t="shared" si="30"/>
        <v>0.15123625875726532</v>
      </c>
      <c r="I174" s="186">
        <v>7.3263428204579499</v>
      </c>
      <c r="J174" s="187">
        <f t="shared" si="30"/>
        <v>1.3271276617174976E-2</v>
      </c>
      <c r="K174" s="186">
        <v>7.5944272445820431</v>
      </c>
      <c r="L174" s="187">
        <f t="shared" si="31"/>
        <v>0.26808442412409317</v>
      </c>
      <c r="M174" s="186"/>
      <c r="N174" s="187"/>
    </row>
    <row r="175" spans="2:14" ht="15.75" x14ac:dyDescent="0.25">
      <c r="B175" s="119" t="s">
        <v>30</v>
      </c>
      <c r="C175" s="188">
        <v>8.4506925477955512</v>
      </c>
      <c r="D175" s="189">
        <v>0.29905000723136155</v>
      </c>
      <c r="E175" s="188">
        <v>7.5726670907249041</v>
      </c>
      <c r="F175" s="189">
        <f t="shared" si="30"/>
        <v>-0.87802545707064716</v>
      </c>
      <c r="G175" s="188">
        <v>7.3890876282132458</v>
      </c>
      <c r="H175" s="189">
        <f t="shared" si="30"/>
        <v>-0.18357946251165824</v>
      </c>
      <c r="I175" s="188">
        <v>8.1949520923255879</v>
      </c>
      <c r="J175" s="189">
        <f t="shared" si="30"/>
        <v>0.80586446411234203</v>
      </c>
      <c r="K175" s="188">
        <v>7.9727482838317982</v>
      </c>
      <c r="L175" s="189">
        <f t="shared" si="31"/>
        <v>-0.22220380849378962</v>
      </c>
      <c r="M175" s="188">
        <v>8.0258886090120338</v>
      </c>
      <c r="N175" s="189">
        <v>-1.3136794916511185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1" t="s">
        <v>296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8.8133498145859086</v>
      </c>
      <c r="D185" s="187">
        <v>-0.45333856053620103</v>
      </c>
      <c r="E185" s="186">
        <v>12.473309608540925</v>
      </c>
      <c r="F185" s="187">
        <f t="shared" ref="F185:J187" si="32">IFERROR(E185-C185,"-")</f>
        <v>3.6599597939550161</v>
      </c>
      <c r="G185" s="186">
        <v>8.7088772845952995</v>
      </c>
      <c r="H185" s="187">
        <f t="shared" si="32"/>
        <v>-3.7644323239456252</v>
      </c>
      <c r="I185" s="186">
        <v>9.0303465900015976</v>
      </c>
      <c r="J185" s="187">
        <f t="shared" si="32"/>
        <v>0.32146930540629803</v>
      </c>
      <c r="K185" s="186">
        <v>8.5031357792411413</v>
      </c>
      <c r="L185" s="187">
        <f t="shared" ref="L185:L187" si="33">IFERROR(K185-I185,"-")</f>
        <v>-0.52721081076045628</v>
      </c>
      <c r="M185" s="186">
        <v>8.2951160928742986</v>
      </c>
      <c r="N185" s="187">
        <f t="shared" ref="N185:N187" si="34">IFERROR(M185-K185,"-")</f>
        <v>-0.20801968636684265</v>
      </c>
    </row>
    <row r="186" spans="1:15" x14ac:dyDescent="0.25">
      <c r="B186" s="116" t="s">
        <v>73</v>
      </c>
      <c r="C186" s="186">
        <v>8.3433203068461435</v>
      </c>
      <c r="D186" s="187">
        <v>-0.37620787139763046</v>
      </c>
      <c r="E186" s="186">
        <v>14.453815261044177</v>
      </c>
      <c r="F186" s="187">
        <f t="shared" si="32"/>
        <v>6.1104949541980336</v>
      </c>
      <c r="G186" s="186">
        <v>6.9769477317554243</v>
      </c>
      <c r="H186" s="187">
        <f t="shared" si="32"/>
        <v>-7.4768675292887528</v>
      </c>
      <c r="I186" s="186">
        <v>7.7075522955718556</v>
      </c>
      <c r="J186" s="187">
        <f t="shared" si="32"/>
        <v>0.73060456381643135</v>
      </c>
      <c r="K186" s="186">
        <v>7.8615651670765221</v>
      </c>
      <c r="L186" s="187">
        <f t="shared" si="33"/>
        <v>0.15401287150466647</v>
      </c>
      <c r="M186" s="186">
        <v>7.6123822341857332</v>
      </c>
      <c r="N186" s="187">
        <f t="shared" si="34"/>
        <v>-0.24918293289078886</v>
      </c>
    </row>
    <row r="187" spans="1:15" x14ac:dyDescent="0.25">
      <c r="B187" s="116" t="s">
        <v>75</v>
      </c>
      <c r="C187" s="186">
        <v>9.8412825651302605</v>
      </c>
      <c r="D187" s="187">
        <v>2.1089659729661792</v>
      </c>
      <c r="E187" s="186">
        <v>12.250825082508252</v>
      </c>
      <c r="F187" s="187">
        <f t="shared" si="32"/>
        <v>2.4095425173779912</v>
      </c>
      <c r="G187" s="186">
        <v>8.5546218487394956</v>
      </c>
      <c r="H187" s="187">
        <f t="shared" si="32"/>
        <v>-3.696203233768756</v>
      </c>
      <c r="I187" s="186">
        <v>7.6579337617399901</v>
      </c>
      <c r="J187" s="187">
        <f t="shared" si="32"/>
        <v>-0.89668808699950553</v>
      </c>
      <c r="K187" s="186">
        <v>7.2860209283606121</v>
      </c>
      <c r="L187" s="187">
        <f t="shared" si="33"/>
        <v>-0.37191283337937797</v>
      </c>
      <c r="M187" s="186">
        <v>8.0018540590650247</v>
      </c>
      <c r="N187" s="187">
        <f t="shared" si="34"/>
        <v>0.71583313070441257</v>
      </c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8.6115288220551385</v>
      </c>
      <c r="F188" s="187" t="str">
        <f>IFERROR(E188-C188,"-")</f>
        <v>-</v>
      </c>
      <c r="G188" s="186">
        <v>7.242046234836347</v>
      </c>
      <c r="H188" s="187">
        <f>IFERROR(G188-E188,"-")</f>
        <v>-1.3694825872187915</v>
      </c>
      <c r="I188" s="186">
        <v>6.7489429946056276</v>
      </c>
      <c r="J188" s="187">
        <f>IFERROR(I188-G188,"-")</f>
        <v>-0.49310324023071939</v>
      </c>
      <c r="K188" s="186">
        <v>7.6862615587846763</v>
      </c>
      <c r="L188" s="187">
        <f>IFERROR(K188-I188,"-")</f>
        <v>0.93731856417904869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6.3733634311512413</v>
      </c>
      <c r="F189" s="187" t="str">
        <f t="shared" ref="F189:J197" si="35">IFERROR(E189-C189,"-")</f>
        <v>-</v>
      </c>
      <c r="G189" s="186">
        <v>7.2300592128178334</v>
      </c>
      <c r="H189" s="187">
        <f t="shared" si="35"/>
        <v>0.8566957816665921</v>
      </c>
      <c r="I189" s="186">
        <v>7.35172631247044</v>
      </c>
      <c r="J189" s="187">
        <f t="shared" si="35"/>
        <v>0.12166709965260658</v>
      </c>
      <c r="K189" s="186">
        <v>7.3568722011712024</v>
      </c>
      <c r="L189" s="187">
        <f t="shared" ref="L189:L197" si="36">IFERROR(K189-I189,"-")</f>
        <v>5.1458887007624909E-3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7.7167957117331749</v>
      </c>
      <c r="F190" s="187" t="str">
        <f t="shared" si="35"/>
        <v>-</v>
      </c>
      <c r="G190" s="186">
        <v>7.8921325051759839</v>
      </c>
      <c r="H190" s="187">
        <f t="shared" si="35"/>
        <v>0.17533679344280895</v>
      </c>
      <c r="I190" s="186">
        <v>7.3744283157685429</v>
      </c>
      <c r="J190" s="187">
        <f t="shared" si="35"/>
        <v>-0.51770418940744101</v>
      </c>
      <c r="K190" s="186">
        <v>7.5051059001512863</v>
      </c>
      <c r="L190" s="187">
        <f t="shared" si="36"/>
        <v>0.13067758438274346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8.4972983404091078</v>
      </c>
      <c r="F191" s="187" t="str">
        <f t="shared" si="35"/>
        <v>-</v>
      </c>
      <c r="G191" s="186">
        <v>7.8187372708757641</v>
      </c>
      <c r="H191" s="187">
        <f t="shared" si="35"/>
        <v>-0.67856106953334372</v>
      </c>
      <c r="I191" s="186">
        <v>7.6733506622106695</v>
      </c>
      <c r="J191" s="187">
        <f t="shared" si="35"/>
        <v>-0.14538660866509456</v>
      </c>
      <c r="K191" s="186">
        <v>7.6679137049507418</v>
      </c>
      <c r="L191" s="187">
        <f t="shared" si="36"/>
        <v>-5.436957259927766E-3</v>
      </c>
      <c r="M191" s="186"/>
      <c r="N191" s="187"/>
    </row>
    <row r="192" spans="1:15" x14ac:dyDescent="0.25">
      <c r="B192" s="116" t="s">
        <v>85</v>
      </c>
      <c r="C192" s="186">
        <v>7.5310063126624582</v>
      </c>
      <c r="D192" s="187">
        <v>-0.90355459385312198</v>
      </c>
      <c r="E192" s="186">
        <v>7.9433344251555846</v>
      </c>
      <c r="F192" s="187">
        <f t="shared" si="35"/>
        <v>0.4123281124931264</v>
      </c>
      <c r="G192" s="186">
        <v>7.9286612758310868</v>
      </c>
      <c r="H192" s="187">
        <f t="shared" si="35"/>
        <v>-1.4673149324497814E-2</v>
      </c>
      <c r="I192" s="186">
        <v>8.1656338971696538</v>
      </c>
      <c r="J192" s="187">
        <f t="shared" si="35"/>
        <v>0.236972621338567</v>
      </c>
      <c r="K192" s="186">
        <v>7.7958266452648477</v>
      </c>
      <c r="L192" s="187">
        <f t="shared" si="36"/>
        <v>-0.36980725190480612</v>
      </c>
      <c r="M192" s="186"/>
      <c r="N192" s="187"/>
    </row>
    <row r="193" spans="2:15" x14ac:dyDescent="0.25">
      <c r="B193" s="116" t="s">
        <v>87</v>
      </c>
      <c r="C193" s="186">
        <v>7.7185580774365823</v>
      </c>
      <c r="D193" s="187">
        <v>-0.8308084581684847</v>
      </c>
      <c r="E193" s="186">
        <v>8.4934531059683316</v>
      </c>
      <c r="F193" s="187">
        <f t="shared" si="35"/>
        <v>0.7748950285317493</v>
      </c>
      <c r="G193" s="186">
        <v>7.9258992805755399</v>
      </c>
      <c r="H193" s="187">
        <f t="shared" si="35"/>
        <v>-0.56755382539279164</v>
      </c>
      <c r="I193" s="186">
        <v>7.8255897069335241</v>
      </c>
      <c r="J193" s="187">
        <f t="shared" si="35"/>
        <v>-0.10030957364201587</v>
      </c>
      <c r="K193" s="186">
        <v>7.7792072322670371</v>
      </c>
      <c r="L193" s="187">
        <f t="shared" si="36"/>
        <v>-4.6382474666486928E-2</v>
      </c>
      <c r="M193" s="186"/>
      <c r="N193" s="187"/>
    </row>
    <row r="194" spans="2:15" x14ac:dyDescent="0.25">
      <c r="B194" s="116" t="s">
        <v>89</v>
      </c>
      <c r="C194" s="186">
        <v>7.8821989528795813</v>
      </c>
      <c r="D194" s="187">
        <v>0.96170184698921712</v>
      </c>
      <c r="E194" s="186">
        <v>6.4446714334354782</v>
      </c>
      <c r="F194" s="187">
        <f t="shared" si="35"/>
        <v>-1.4375275194441031</v>
      </c>
      <c r="G194" s="186">
        <v>6.3134996801023675</v>
      </c>
      <c r="H194" s="187">
        <f t="shared" si="35"/>
        <v>-0.13117175333311071</v>
      </c>
      <c r="I194" s="186">
        <v>6.8738239463848432</v>
      </c>
      <c r="J194" s="187">
        <f t="shared" si="35"/>
        <v>0.56032426628247567</v>
      </c>
      <c r="K194" s="186">
        <v>7.5672961028525512</v>
      </c>
      <c r="L194" s="187">
        <f t="shared" si="36"/>
        <v>0.69347215646770799</v>
      </c>
      <c r="M194" s="186"/>
      <c r="N194" s="187"/>
    </row>
    <row r="195" spans="2:15" x14ac:dyDescent="0.25">
      <c r="B195" s="116" t="s">
        <v>91</v>
      </c>
      <c r="C195" s="186">
        <v>8.5499040307101719</v>
      </c>
      <c r="D195" s="187">
        <v>0.75780319037403743</v>
      </c>
      <c r="E195" s="186">
        <v>9.2018958378731757</v>
      </c>
      <c r="F195" s="187">
        <f t="shared" si="35"/>
        <v>0.65199180716300376</v>
      </c>
      <c r="G195" s="186">
        <v>8.8920780711825493</v>
      </c>
      <c r="H195" s="187">
        <f t="shared" si="35"/>
        <v>-0.30981776669062633</v>
      </c>
      <c r="I195" s="186">
        <v>8.6272536687631032</v>
      </c>
      <c r="J195" s="187">
        <f t="shared" si="35"/>
        <v>-0.26482440241944616</v>
      </c>
      <c r="K195" s="186">
        <v>7.8614325068870521</v>
      </c>
      <c r="L195" s="187">
        <f t="shared" si="36"/>
        <v>-0.76582116187605109</v>
      </c>
      <c r="M195" s="186"/>
      <c r="N195" s="187"/>
    </row>
    <row r="196" spans="2:15" x14ac:dyDescent="0.25">
      <c r="B196" s="116" t="s">
        <v>93</v>
      </c>
      <c r="C196" s="186">
        <v>8.4763610315186249</v>
      </c>
      <c r="D196" s="187">
        <v>3.8493042674497602E-2</v>
      </c>
      <c r="E196" s="186">
        <v>7.4289384561485461</v>
      </c>
      <c r="F196" s="187">
        <f t="shared" si="35"/>
        <v>-1.0474225753700788</v>
      </c>
      <c r="G196" s="186">
        <v>7.6410361281526926</v>
      </c>
      <c r="H196" s="187">
        <f t="shared" si="35"/>
        <v>0.21209767200414653</v>
      </c>
      <c r="I196" s="186">
        <v>7.7963321709931552</v>
      </c>
      <c r="J196" s="187">
        <f t="shared" si="35"/>
        <v>0.15529604284046261</v>
      </c>
      <c r="K196" s="186">
        <v>7.9899736147757254</v>
      </c>
      <c r="L196" s="187">
        <f t="shared" si="36"/>
        <v>0.1936414437825702</v>
      </c>
      <c r="M196" s="186"/>
      <c r="N196" s="187"/>
    </row>
    <row r="197" spans="2:15" ht="15.75" x14ac:dyDescent="0.25">
      <c r="B197" s="119" t="s">
        <v>30</v>
      </c>
      <c r="C197" s="188">
        <v>8.3338509316770182</v>
      </c>
      <c r="D197" s="189">
        <v>0.27552044442747281</v>
      </c>
      <c r="E197" s="188">
        <v>7.9855857244715089</v>
      </c>
      <c r="F197" s="189">
        <f t="shared" si="35"/>
        <v>-0.34826520720550924</v>
      </c>
      <c r="G197" s="188">
        <v>7.7256410566110665</v>
      </c>
      <c r="H197" s="189">
        <f t="shared" si="35"/>
        <v>-0.25994466786044246</v>
      </c>
      <c r="I197" s="188">
        <v>7.7249021514222322</v>
      </c>
      <c r="J197" s="189">
        <f t="shared" si="35"/>
        <v>-7.3890518883423795E-4</v>
      </c>
      <c r="K197" s="188">
        <v>7.7391729994982681</v>
      </c>
      <c r="L197" s="189">
        <f t="shared" si="36"/>
        <v>1.4270848076035847E-2</v>
      </c>
      <c r="M197" s="188">
        <v>7.9641165844846951</v>
      </c>
      <c r="N197" s="189">
        <v>0.11210405134417911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1" t="s">
        <v>297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8.4330054644808747</v>
      </c>
      <c r="D207" s="187">
        <v>-0.51379785421116964</v>
      </c>
      <c r="E207" s="186">
        <v>11.666666666666666</v>
      </c>
      <c r="F207" s="187">
        <f t="shared" ref="F207:J209" si="37">IFERROR(E207-C207,"-")</f>
        <v>3.2336612021857913</v>
      </c>
      <c r="G207" s="186">
        <v>7.6091895557816205</v>
      </c>
      <c r="H207" s="187">
        <f t="shared" si="37"/>
        <v>-4.0574771108850456</v>
      </c>
      <c r="I207" s="186">
        <v>7.798589196213106</v>
      </c>
      <c r="J207" s="187">
        <f t="shared" si="37"/>
        <v>0.18939964043148549</v>
      </c>
      <c r="K207" s="186">
        <v>7.9869806624545276</v>
      </c>
      <c r="L207" s="187">
        <f t="shared" ref="L207:L209" si="38">IFERROR(K207-I207,"-")</f>
        <v>0.18839146624142167</v>
      </c>
      <c r="M207" s="186">
        <v>8.3929670329670323</v>
      </c>
      <c r="N207" s="187">
        <f t="shared" ref="N207:N209" si="39">IFERROR(M207-K207,"-")</f>
        <v>0.40598637051250464</v>
      </c>
    </row>
    <row r="208" spans="2:15" x14ac:dyDescent="0.25">
      <c r="B208" s="116" t="s">
        <v>73</v>
      </c>
      <c r="C208" s="186">
        <v>7.5485582876348838</v>
      </c>
      <c r="D208" s="187">
        <v>-0.55008405432523499</v>
      </c>
      <c r="E208" s="186">
        <v>6.6411764705882357</v>
      </c>
      <c r="F208" s="187">
        <f t="shared" si="37"/>
        <v>-0.90738181704664811</v>
      </c>
      <c r="G208" s="186">
        <v>6.6759882869692531</v>
      </c>
      <c r="H208" s="187">
        <f t="shared" si="37"/>
        <v>3.481181638101738E-2</v>
      </c>
      <c r="I208" s="186">
        <v>7.4807584006007133</v>
      </c>
      <c r="J208" s="187">
        <f t="shared" si="37"/>
        <v>0.80477011363146023</v>
      </c>
      <c r="K208" s="186">
        <v>7.8487669443083456</v>
      </c>
      <c r="L208" s="187">
        <f t="shared" si="38"/>
        <v>0.36800854370763236</v>
      </c>
      <c r="M208" s="186">
        <v>7.871962777873514</v>
      </c>
      <c r="N208" s="187">
        <f t="shared" si="39"/>
        <v>2.31958335651683E-2</v>
      </c>
    </row>
    <row r="209" spans="2:15" x14ac:dyDescent="0.25">
      <c r="B209" s="116" t="s">
        <v>75</v>
      </c>
      <c r="C209" s="186">
        <v>8.5709890109890114</v>
      </c>
      <c r="D209" s="187">
        <v>0.93794617768658206</v>
      </c>
      <c r="E209" s="186">
        <v>8.4431137724550904</v>
      </c>
      <c r="F209" s="187">
        <f t="shared" si="37"/>
        <v>-0.12787523853392102</v>
      </c>
      <c r="G209" s="186">
        <v>8.0673616680032083</v>
      </c>
      <c r="H209" s="187">
        <f t="shared" si="37"/>
        <v>-0.37575210445188212</v>
      </c>
      <c r="I209" s="186">
        <v>8.337007206443408</v>
      </c>
      <c r="J209" s="187">
        <f t="shared" si="37"/>
        <v>0.26964553844019967</v>
      </c>
      <c r="K209" s="186">
        <v>7.9085292945396573</v>
      </c>
      <c r="L209" s="187">
        <f t="shared" si="38"/>
        <v>-0.42847791190375073</v>
      </c>
      <c r="M209" s="186">
        <v>7.8719555873925504</v>
      </c>
      <c r="N209" s="187">
        <f t="shared" si="39"/>
        <v>-3.6573707147106838E-2</v>
      </c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6.942982456140351</v>
      </c>
      <c r="F210" s="187" t="str">
        <f>IFERROR(E210-C210,"-")</f>
        <v>-</v>
      </c>
      <c r="G210" s="186">
        <v>6.0505244163753247</v>
      </c>
      <c r="H210" s="187">
        <f>IFERROR(G210-E210,"-")</f>
        <v>-0.89245803976502636</v>
      </c>
      <c r="I210" s="186">
        <v>6.1622316493122513</v>
      </c>
      <c r="J210" s="187">
        <f>IFERROR(I210-G210,"-")</f>
        <v>0.11170723293692664</v>
      </c>
      <c r="K210" s="186">
        <v>6.5747333425682228</v>
      </c>
      <c r="L210" s="187">
        <f>IFERROR(K210-I210,"-")</f>
        <v>0.41250169325597152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5.9918918918918918</v>
      </c>
      <c r="F211" s="187" t="str">
        <f t="shared" ref="F211:J219" si="40">IFERROR(E211-C211,"-")</f>
        <v>-</v>
      </c>
      <c r="G211" s="186">
        <v>9.0643571532106098</v>
      </c>
      <c r="H211" s="187">
        <f t="shared" si="40"/>
        <v>3.072465261318718</v>
      </c>
      <c r="I211" s="186">
        <v>8.7324577186038148</v>
      </c>
      <c r="J211" s="187">
        <f t="shared" si="40"/>
        <v>-0.33189943460679494</v>
      </c>
      <c r="K211" s="186">
        <v>7.8931557757819757</v>
      </c>
      <c r="L211" s="187">
        <f t="shared" ref="L211:L219" si="41">IFERROR(K211-I211,"-")</f>
        <v>-0.83930194282183912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7.3175675675675675</v>
      </c>
      <c r="F212" s="187" t="str">
        <f t="shared" si="40"/>
        <v>-</v>
      </c>
      <c r="G212" s="186">
        <v>8.0135706732463863</v>
      </c>
      <c r="H212" s="187">
        <f t="shared" si="40"/>
        <v>0.69600310567881873</v>
      </c>
      <c r="I212" s="186">
        <v>7.7536370597243494</v>
      </c>
      <c r="J212" s="187">
        <f t="shared" si="40"/>
        <v>-0.25993361352203692</v>
      </c>
      <c r="K212" s="186">
        <v>8.044391597304795</v>
      </c>
      <c r="L212" s="187">
        <f t="shared" si="41"/>
        <v>0.29075453758044567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8.0938786714246493</v>
      </c>
      <c r="F213" s="187" t="str">
        <f t="shared" si="40"/>
        <v>-</v>
      </c>
      <c r="G213" s="186">
        <v>7.5247405624906003</v>
      </c>
      <c r="H213" s="187">
        <f t="shared" si="40"/>
        <v>-0.56913810893404904</v>
      </c>
      <c r="I213" s="186">
        <v>7.5807761732851988</v>
      </c>
      <c r="J213" s="187">
        <f t="shared" si="40"/>
        <v>5.6035610794598512E-2</v>
      </c>
      <c r="K213" s="186">
        <v>7.3956372968349013</v>
      </c>
      <c r="L213" s="187">
        <f t="shared" si="41"/>
        <v>-0.18513887645029747</v>
      </c>
      <c r="M213" s="186"/>
      <c r="N213" s="187"/>
    </row>
    <row r="214" spans="2:15" x14ac:dyDescent="0.25">
      <c r="B214" s="116" t="s">
        <v>85</v>
      </c>
      <c r="C214" s="186">
        <v>7.8768551945447252</v>
      </c>
      <c r="D214" s="187">
        <v>-2.1215820341408103</v>
      </c>
      <c r="E214" s="186">
        <v>7.8920375789311565</v>
      </c>
      <c r="F214" s="187">
        <f t="shared" si="40"/>
        <v>1.518238438643138E-2</v>
      </c>
      <c r="G214" s="186">
        <v>8.8722478934493072</v>
      </c>
      <c r="H214" s="187">
        <f t="shared" si="40"/>
        <v>0.98021031451815066</v>
      </c>
      <c r="I214" s="186">
        <v>9.0076436478650503</v>
      </c>
      <c r="J214" s="187">
        <f t="shared" si="40"/>
        <v>0.13539575441574314</v>
      </c>
      <c r="K214" s="186">
        <v>8.6820465966194611</v>
      </c>
      <c r="L214" s="187">
        <f t="shared" si="41"/>
        <v>-0.32559705124558924</v>
      </c>
      <c r="M214" s="186"/>
      <c r="N214" s="187"/>
    </row>
    <row r="215" spans="2:15" x14ac:dyDescent="0.25">
      <c r="B215" s="116" t="s">
        <v>87</v>
      </c>
      <c r="C215" s="186">
        <v>6.108247422680412</v>
      </c>
      <c r="D215" s="187">
        <v>-2.7809881467423647</v>
      </c>
      <c r="E215" s="186">
        <v>8.3872750236817168</v>
      </c>
      <c r="F215" s="187">
        <f t="shared" si="40"/>
        <v>2.2790276010013049</v>
      </c>
      <c r="G215" s="186">
        <v>8.1407823073114383</v>
      </c>
      <c r="H215" s="187">
        <f t="shared" si="40"/>
        <v>-0.24649271637027859</v>
      </c>
      <c r="I215" s="186">
        <v>8.1342552074216705</v>
      </c>
      <c r="J215" s="187">
        <f t="shared" si="40"/>
        <v>-6.5270998897677401E-3</v>
      </c>
      <c r="K215" s="186">
        <v>8.573217903849697</v>
      </c>
      <c r="L215" s="187">
        <f t="shared" si="41"/>
        <v>0.43896269642802643</v>
      </c>
      <c r="M215" s="186"/>
      <c r="N215" s="187"/>
    </row>
    <row r="216" spans="2:15" x14ac:dyDescent="0.25">
      <c r="B216" s="116" t="s">
        <v>89</v>
      </c>
      <c r="C216" s="186">
        <v>5.8590604026845634</v>
      </c>
      <c r="D216" s="187">
        <v>-1.5825301899194901</v>
      </c>
      <c r="E216" s="186">
        <v>7.706890830660325</v>
      </c>
      <c r="F216" s="187">
        <f t="shared" si="40"/>
        <v>1.8478304279757616</v>
      </c>
      <c r="G216" s="186">
        <v>8.0149519401922387</v>
      </c>
      <c r="H216" s="187">
        <f t="shared" si="40"/>
        <v>0.30806110953191368</v>
      </c>
      <c r="I216" s="186">
        <v>7.7264816204051012</v>
      </c>
      <c r="J216" s="187">
        <f t="shared" si="40"/>
        <v>-0.28847031978713744</v>
      </c>
      <c r="K216" s="186">
        <v>7.8618848318660701</v>
      </c>
      <c r="L216" s="187">
        <f t="shared" si="41"/>
        <v>0.1354032114609689</v>
      </c>
      <c r="M216" s="186"/>
      <c r="N216" s="187"/>
    </row>
    <row r="217" spans="2:15" x14ac:dyDescent="0.25">
      <c r="B217" s="116" t="s">
        <v>91</v>
      </c>
      <c r="C217" s="186">
        <v>6.8014888337468982</v>
      </c>
      <c r="D217" s="187">
        <v>-0.63179252067502212</v>
      </c>
      <c r="E217" s="186">
        <v>7.5867244313786166</v>
      </c>
      <c r="F217" s="187">
        <f t="shared" si="40"/>
        <v>0.78523559763171846</v>
      </c>
      <c r="G217" s="186">
        <v>7.0539167806212149</v>
      </c>
      <c r="H217" s="187">
        <f t="shared" si="40"/>
        <v>-0.53280765075740177</v>
      </c>
      <c r="I217" s="186">
        <v>7.5194165188251532</v>
      </c>
      <c r="J217" s="187">
        <f t="shared" si="40"/>
        <v>0.46549973820393831</v>
      </c>
      <c r="K217" s="186">
        <v>7.8219711004075583</v>
      </c>
      <c r="L217" s="187">
        <f t="shared" si="41"/>
        <v>0.30255458158240511</v>
      </c>
      <c r="M217" s="186"/>
      <c r="N217" s="187"/>
    </row>
    <row r="218" spans="2:15" x14ac:dyDescent="0.25">
      <c r="B218" s="116" t="s">
        <v>93</v>
      </c>
      <c r="C218" s="186">
        <v>8.7415458937198061</v>
      </c>
      <c r="D218" s="187">
        <v>0.71626740186033722</v>
      </c>
      <c r="E218" s="186">
        <v>7.2337546733131566</v>
      </c>
      <c r="F218" s="187">
        <f t="shared" si="40"/>
        <v>-1.5077912204066495</v>
      </c>
      <c r="G218" s="186">
        <v>7.6023429179978699</v>
      </c>
      <c r="H218" s="187">
        <f t="shared" si="40"/>
        <v>0.3685882446847133</v>
      </c>
      <c r="I218" s="186">
        <v>7.7343208926510192</v>
      </c>
      <c r="J218" s="187">
        <f t="shared" si="40"/>
        <v>0.13197797465314931</v>
      </c>
      <c r="K218" s="186">
        <v>8.1171240819482033</v>
      </c>
      <c r="L218" s="187">
        <f t="shared" si="41"/>
        <v>0.38280318929718415</v>
      </c>
      <c r="M218" s="186"/>
      <c r="N218" s="187"/>
    </row>
    <row r="219" spans="2:15" ht="15.75" x14ac:dyDescent="0.25">
      <c r="B219" s="119" t="s">
        <v>30</v>
      </c>
      <c r="C219" s="188">
        <v>7.9013936058086429</v>
      </c>
      <c r="D219" s="189">
        <v>-0.2734452299014567</v>
      </c>
      <c r="E219" s="188">
        <v>7.7442599277978337</v>
      </c>
      <c r="F219" s="189">
        <f t="shared" si="40"/>
        <v>-0.15713367801080924</v>
      </c>
      <c r="G219" s="188">
        <v>7.692902596803731</v>
      </c>
      <c r="H219" s="189">
        <f t="shared" si="40"/>
        <v>-5.1357330994102668E-2</v>
      </c>
      <c r="I219" s="188">
        <v>7.8054544428454529</v>
      </c>
      <c r="J219" s="189">
        <f t="shared" si="40"/>
        <v>0.11255184604172186</v>
      </c>
      <c r="K219" s="188">
        <v>7.8579848599122881</v>
      </c>
      <c r="L219" s="189">
        <f t="shared" si="41"/>
        <v>5.2530417066835255E-2</v>
      </c>
      <c r="M219" s="188">
        <v>8.0207065319696298</v>
      </c>
      <c r="N219" s="189">
        <v>0.10949900324804585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1" t="s">
        <v>296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8.8133498145859086</v>
      </c>
      <c r="D229" s="187">
        <v>-0.45333856053620103</v>
      </c>
      <c r="E229" s="186">
        <v>12.473309608540925</v>
      </c>
      <c r="F229" s="187">
        <f t="shared" ref="F229:J231" si="42">IFERROR(E229-C229,"-")</f>
        <v>3.6599597939550161</v>
      </c>
      <c r="G229" s="186">
        <v>8.7088772845952995</v>
      </c>
      <c r="H229" s="187">
        <f t="shared" si="42"/>
        <v>-3.7644323239456252</v>
      </c>
      <c r="I229" s="186">
        <v>9.0303465900015976</v>
      </c>
      <c r="J229" s="187">
        <f t="shared" si="42"/>
        <v>0.32146930540629803</v>
      </c>
      <c r="K229" s="186">
        <v>8.5031357792411413</v>
      </c>
      <c r="L229" s="187">
        <f t="shared" ref="L229:L231" si="43">IFERROR(K229-I229,"-")</f>
        <v>-0.52721081076045628</v>
      </c>
      <c r="M229" s="186">
        <v>8.2951160928742986</v>
      </c>
      <c r="N229" s="187">
        <f t="shared" ref="N229:N231" si="44">IFERROR(M229-K229,"-")</f>
        <v>-0.20801968636684265</v>
      </c>
    </row>
    <row r="230" spans="2:15" x14ac:dyDescent="0.25">
      <c r="B230" s="116" t="s">
        <v>73</v>
      </c>
      <c r="C230" s="186">
        <v>8.3433203068461435</v>
      </c>
      <c r="D230" s="187">
        <v>-0.37620787139763046</v>
      </c>
      <c r="E230" s="186">
        <v>14.453815261044177</v>
      </c>
      <c r="F230" s="187">
        <f t="shared" si="42"/>
        <v>6.1104949541980336</v>
      </c>
      <c r="G230" s="186">
        <v>6.9769477317554243</v>
      </c>
      <c r="H230" s="187">
        <f t="shared" si="42"/>
        <v>-7.4768675292887528</v>
      </c>
      <c r="I230" s="186">
        <v>7.7075522955718556</v>
      </c>
      <c r="J230" s="187">
        <f t="shared" si="42"/>
        <v>0.73060456381643135</v>
      </c>
      <c r="K230" s="186">
        <v>7.8615651670765221</v>
      </c>
      <c r="L230" s="187">
        <f t="shared" si="43"/>
        <v>0.15401287150466647</v>
      </c>
      <c r="M230" s="186">
        <v>7.6123822341857332</v>
      </c>
      <c r="N230" s="187">
        <f t="shared" si="44"/>
        <v>-0.24918293289078886</v>
      </c>
    </row>
    <row r="231" spans="2:15" x14ac:dyDescent="0.25">
      <c r="B231" s="116" t="s">
        <v>75</v>
      </c>
      <c r="C231" s="186">
        <v>9.8412825651302605</v>
      </c>
      <c r="D231" s="187">
        <v>2.1089659729661792</v>
      </c>
      <c r="E231" s="186">
        <v>12.250825082508252</v>
      </c>
      <c r="F231" s="187">
        <f t="shared" si="42"/>
        <v>2.4095425173779912</v>
      </c>
      <c r="G231" s="186">
        <v>8.5546218487394956</v>
      </c>
      <c r="H231" s="187">
        <f t="shared" si="42"/>
        <v>-3.696203233768756</v>
      </c>
      <c r="I231" s="186">
        <v>7.6579337617399901</v>
      </c>
      <c r="J231" s="187">
        <f t="shared" si="42"/>
        <v>-0.89668808699950553</v>
      </c>
      <c r="K231" s="186">
        <v>7.2860209283606121</v>
      </c>
      <c r="L231" s="187">
        <f t="shared" si="43"/>
        <v>-0.37191283337937797</v>
      </c>
      <c r="M231" s="186">
        <v>8.0018540590650247</v>
      </c>
      <c r="N231" s="187">
        <f t="shared" si="44"/>
        <v>0.71583313070441257</v>
      </c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8.6115288220551385</v>
      </c>
      <c r="F232" s="187" t="str">
        <f>IFERROR(E232-C232,"-")</f>
        <v>-</v>
      </c>
      <c r="G232" s="186">
        <v>7.242046234836347</v>
      </c>
      <c r="H232" s="187">
        <f>IFERROR(G232-E232,"-")</f>
        <v>-1.3694825872187915</v>
      </c>
      <c r="I232" s="186">
        <v>6.7489429946056276</v>
      </c>
      <c r="J232" s="187">
        <f>IFERROR(I232-G232,"-")</f>
        <v>-0.49310324023071939</v>
      </c>
      <c r="K232" s="186">
        <v>7.6862615587846763</v>
      </c>
      <c r="L232" s="187">
        <f>IFERROR(K232-I232,"-")</f>
        <v>0.93731856417904869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6.3733634311512413</v>
      </c>
      <c r="F233" s="187" t="str">
        <f t="shared" ref="F233:J241" si="45">IFERROR(E233-C233,"-")</f>
        <v>-</v>
      </c>
      <c r="G233" s="186">
        <v>7.2300592128178334</v>
      </c>
      <c r="H233" s="187">
        <f t="shared" si="45"/>
        <v>0.8566957816665921</v>
      </c>
      <c r="I233" s="186">
        <v>7.35172631247044</v>
      </c>
      <c r="J233" s="187">
        <f t="shared" si="45"/>
        <v>0.12166709965260658</v>
      </c>
      <c r="K233" s="186">
        <v>7.3568722011712024</v>
      </c>
      <c r="L233" s="187">
        <f t="shared" ref="L233:L241" si="46">IFERROR(K233-I233,"-")</f>
        <v>5.1458887007624909E-3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7.7167957117331749</v>
      </c>
      <c r="F234" s="187" t="str">
        <f t="shared" si="45"/>
        <v>-</v>
      </c>
      <c r="G234" s="186">
        <v>7.8921325051759839</v>
      </c>
      <c r="H234" s="187">
        <f t="shared" si="45"/>
        <v>0.17533679344280895</v>
      </c>
      <c r="I234" s="186">
        <v>7.3744283157685429</v>
      </c>
      <c r="J234" s="187">
        <f t="shared" si="45"/>
        <v>-0.51770418940744101</v>
      </c>
      <c r="K234" s="186">
        <v>7.5051059001512863</v>
      </c>
      <c r="L234" s="187">
        <f t="shared" si="46"/>
        <v>0.13067758438274346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8.4972983404091078</v>
      </c>
      <c r="F235" s="187" t="str">
        <f t="shared" si="45"/>
        <v>-</v>
      </c>
      <c r="G235" s="186">
        <v>7.8187372708757641</v>
      </c>
      <c r="H235" s="187">
        <f t="shared" si="45"/>
        <v>-0.67856106953334372</v>
      </c>
      <c r="I235" s="186">
        <v>7.6733506622106695</v>
      </c>
      <c r="J235" s="187">
        <f t="shared" si="45"/>
        <v>-0.14538660866509456</v>
      </c>
      <c r="K235" s="186">
        <v>7.6679137049507418</v>
      </c>
      <c r="L235" s="187">
        <f t="shared" si="46"/>
        <v>-5.436957259927766E-3</v>
      </c>
      <c r="M235" s="186"/>
      <c r="N235" s="187"/>
    </row>
    <row r="236" spans="2:15" x14ac:dyDescent="0.25">
      <c r="B236" s="116" t="s">
        <v>85</v>
      </c>
      <c r="C236" s="186">
        <v>7.5310063126624582</v>
      </c>
      <c r="D236" s="187">
        <v>-0.90355459385312198</v>
      </c>
      <c r="E236" s="186">
        <v>7.9433344251555846</v>
      </c>
      <c r="F236" s="187">
        <f t="shared" si="45"/>
        <v>0.4123281124931264</v>
      </c>
      <c r="G236" s="186">
        <v>7.9286612758310868</v>
      </c>
      <c r="H236" s="187">
        <f t="shared" si="45"/>
        <v>-1.4673149324497814E-2</v>
      </c>
      <c r="I236" s="186">
        <v>8.1656338971696538</v>
      </c>
      <c r="J236" s="187">
        <f t="shared" si="45"/>
        <v>0.236972621338567</v>
      </c>
      <c r="K236" s="186">
        <v>7.7958266452648477</v>
      </c>
      <c r="L236" s="187">
        <f t="shared" si="46"/>
        <v>-0.36980725190480612</v>
      </c>
      <c r="M236" s="186"/>
      <c r="N236" s="187"/>
    </row>
    <row r="237" spans="2:15" x14ac:dyDescent="0.25">
      <c r="B237" s="116" t="s">
        <v>87</v>
      </c>
      <c r="C237" s="186">
        <v>7.7185580774365823</v>
      </c>
      <c r="D237" s="187">
        <v>-0.8308084581684847</v>
      </c>
      <c r="E237" s="186">
        <v>8.4934531059683316</v>
      </c>
      <c r="F237" s="187">
        <f t="shared" si="45"/>
        <v>0.7748950285317493</v>
      </c>
      <c r="G237" s="186">
        <v>7.9258992805755399</v>
      </c>
      <c r="H237" s="187">
        <f t="shared" si="45"/>
        <v>-0.56755382539279164</v>
      </c>
      <c r="I237" s="186">
        <v>7.8255897069335241</v>
      </c>
      <c r="J237" s="187">
        <f t="shared" si="45"/>
        <v>-0.10030957364201587</v>
      </c>
      <c r="K237" s="186">
        <v>7.7792072322670371</v>
      </c>
      <c r="L237" s="187">
        <f t="shared" si="46"/>
        <v>-4.6382474666486928E-2</v>
      </c>
      <c r="M237" s="186"/>
      <c r="N237" s="187"/>
    </row>
    <row r="238" spans="2:15" x14ac:dyDescent="0.25">
      <c r="B238" s="116" t="s">
        <v>89</v>
      </c>
      <c r="C238" s="186">
        <v>7.8821989528795813</v>
      </c>
      <c r="D238" s="187">
        <v>0.96170184698921712</v>
      </c>
      <c r="E238" s="186">
        <v>6.4446714334354782</v>
      </c>
      <c r="F238" s="187">
        <f t="shared" si="45"/>
        <v>-1.4375275194441031</v>
      </c>
      <c r="G238" s="186">
        <v>6.3134996801023675</v>
      </c>
      <c r="H238" s="187">
        <f t="shared" si="45"/>
        <v>-0.13117175333311071</v>
      </c>
      <c r="I238" s="186">
        <v>6.8738239463848432</v>
      </c>
      <c r="J238" s="187">
        <f t="shared" si="45"/>
        <v>0.56032426628247567</v>
      </c>
      <c r="K238" s="186">
        <v>7.5672961028525512</v>
      </c>
      <c r="L238" s="187">
        <f t="shared" si="46"/>
        <v>0.69347215646770799</v>
      </c>
      <c r="M238" s="186"/>
      <c r="N238" s="187"/>
    </row>
    <row r="239" spans="2:15" x14ac:dyDescent="0.25">
      <c r="B239" s="116" t="s">
        <v>91</v>
      </c>
      <c r="C239" s="186">
        <v>8.5499040307101719</v>
      </c>
      <c r="D239" s="187">
        <v>0.75780319037403743</v>
      </c>
      <c r="E239" s="186">
        <v>9.2018958378731757</v>
      </c>
      <c r="F239" s="187">
        <f t="shared" si="45"/>
        <v>0.65199180716300376</v>
      </c>
      <c r="G239" s="186">
        <v>8.8920780711825493</v>
      </c>
      <c r="H239" s="187">
        <f t="shared" si="45"/>
        <v>-0.30981776669062633</v>
      </c>
      <c r="I239" s="186">
        <v>8.6272536687631032</v>
      </c>
      <c r="J239" s="187">
        <f t="shared" si="45"/>
        <v>-0.26482440241944616</v>
      </c>
      <c r="K239" s="186">
        <v>7.8614325068870521</v>
      </c>
      <c r="L239" s="187">
        <f t="shared" si="46"/>
        <v>-0.76582116187605109</v>
      </c>
      <c r="M239" s="186"/>
      <c r="N239" s="187"/>
    </row>
    <row r="240" spans="2:15" x14ac:dyDescent="0.25">
      <c r="B240" s="116" t="s">
        <v>93</v>
      </c>
      <c r="C240" s="186">
        <v>8.4763610315186249</v>
      </c>
      <c r="D240" s="187">
        <v>3.8493042674497602E-2</v>
      </c>
      <c r="E240" s="186">
        <v>7.4289384561485461</v>
      </c>
      <c r="F240" s="187">
        <f t="shared" si="45"/>
        <v>-1.0474225753700788</v>
      </c>
      <c r="G240" s="186">
        <v>7.6410361281526926</v>
      </c>
      <c r="H240" s="187">
        <f t="shared" si="45"/>
        <v>0.21209767200414653</v>
      </c>
      <c r="I240" s="186">
        <v>7.7963321709931552</v>
      </c>
      <c r="J240" s="187">
        <f t="shared" si="45"/>
        <v>0.15529604284046261</v>
      </c>
      <c r="K240" s="186">
        <v>7.9899736147757254</v>
      </c>
      <c r="L240" s="187">
        <f t="shared" si="46"/>
        <v>0.1936414437825702</v>
      </c>
      <c r="M240" s="186"/>
      <c r="N240" s="187"/>
    </row>
    <row r="241" spans="2:15" ht="15.75" x14ac:dyDescent="0.25">
      <c r="B241" s="119" t="s">
        <v>30</v>
      </c>
      <c r="C241" s="188">
        <v>8.3338509316770182</v>
      </c>
      <c r="D241" s="189">
        <v>0.27552044442747281</v>
      </c>
      <c r="E241" s="188">
        <v>7.9855857244715089</v>
      </c>
      <c r="F241" s="189">
        <f t="shared" si="45"/>
        <v>-0.34826520720550924</v>
      </c>
      <c r="G241" s="188">
        <v>7.7256410566110665</v>
      </c>
      <c r="H241" s="189">
        <f t="shared" si="45"/>
        <v>-0.25994466786044246</v>
      </c>
      <c r="I241" s="188">
        <v>7.7249021514222322</v>
      </c>
      <c r="J241" s="189">
        <f t="shared" si="45"/>
        <v>-7.3890518883423795E-4</v>
      </c>
      <c r="K241" s="188">
        <v>7.7391729994982681</v>
      </c>
      <c r="L241" s="189">
        <f t="shared" si="46"/>
        <v>1.4270848076035847E-2</v>
      </c>
      <c r="M241" s="188">
        <v>7.9641165844846951</v>
      </c>
      <c r="N241" s="189">
        <v>0.11210405134417911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1" t="s">
        <v>298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8.3097094259390509</v>
      </c>
      <c r="D251" s="187">
        <v>0.67217673195474426</v>
      </c>
      <c r="E251" s="186">
        <v>5.2</v>
      </c>
      <c r="F251" s="187">
        <f t="shared" ref="F251:J253" si="47">IFERROR(E251-C251,"-")</f>
        <v>-3.1097094259390508</v>
      </c>
      <c r="G251" s="186">
        <v>7.4816341829085458</v>
      </c>
      <c r="H251" s="187">
        <f t="shared" si="47"/>
        <v>2.2816341829085456</v>
      </c>
      <c r="I251" s="186">
        <v>6.9183377627446241</v>
      </c>
      <c r="J251" s="187">
        <f t="shared" si="47"/>
        <v>-0.56329642016392167</v>
      </c>
      <c r="K251" s="186">
        <v>7.7295487627365356</v>
      </c>
      <c r="L251" s="187">
        <f t="shared" ref="L251:L253" si="48">IFERROR(K251-I251,"-")</f>
        <v>0.81121099999191149</v>
      </c>
      <c r="M251" s="186">
        <v>8.4976798143851511</v>
      </c>
      <c r="N251" s="187">
        <f t="shared" ref="N251:N253" si="49">IFERROR(M251-K251,"-")</f>
        <v>0.7681310516486155</v>
      </c>
    </row>
    <row r="252" spans="2:15" x14ac:dyDescent="0.25">
      <c r="B252" s="116" t="s">
        <v>73</v>
      </c>
      <c r="C252" s="186">
        <v>7.7628614344723994</v>
      </c>
      <c r="D252" s="187">
        <v>-1.856149042878652E-2</v>
      </c>
      <c r="E252" s="186">
        <v>5.8205128205128203</v>
      </c>
      <c r="F252" s="187">
        <f t="shared" si="47"/>
        <v>-1.9423486139595791</v>
      </c>
      <c r="G252" s="186">
        <v>7.9186262376237622</v>
      </c>
      <c r="H252" s="187">
        <f t="shared" si="47"/>
        <v>2.0981134171109419</v>
      </c>
      <c r="I252" s="186">
        <v>7.8601462522851921</v>
      </c>
      <c r="J252" s="187">
        <f t="shared" si="47"/>
        <v>-5.8479985338570017E-2</v>
      </c>
      <c r="K252" s="186">
        <v>8.2838026205742956</v>
      </c>
      <c r="L252" s="187">
        <f t="shared" si="48"/>
        <v>0.42365636828910347</v>
      </c>
      <c r="M252" s="186">
        <v>7.7154336381269051</v>
      </c>
      <c r="N252" s="187">
        <f t="shared" si="49"/>
        <v>-0.56836898244739054</v>
      </c>
    </row>
    <row r="253" spans="2:15" x14ac:dyDescent="0.25">
      <c r="B253" s="116" t="s">
        <v>75</v>
      </c>
      <c r="C253" s="186">
        <v>9.130612244897959</v>
      </c>
      <c r="D253" s="187">
        <v>1.8406525760378445</v>
      </c>
      <c r="E253" s="186">
        <v>6.04</v>
      </c>
      <c r="F253" s="187">
        <f t="shared" si="47"/>
        <v>-3.0906122448979589</v>
      </c>
      <c r="G253" s="186">
        <v>8.1415174765558405</v>
      </c>
      <c r="H253" s="187">
        <f t="shared" si="47"/>
        <v>2.1015174765558404</v>
      </c>
      <c r="I253" s="186">
        <v>8.2257543103448274</v>
      </c>
      <c r="J253" s="187">
        <f t="shared" si="47"/>
        <v>8.4236833788986942E-2</v>
      </c>
      <c r="K253" s="186">
        <v>7.2290683229813668</v>
      </c>
      <c r="L253" s="187">
        <f t="shared" si="48"/>
        <v>-0.99668598736346059</v>
      </c>
      <c r="M253" s="186">
        <v>7.481447963800905</v>
      </c>
      <c r="N253" s="187">
        <f t="shared" si="49"/>
        <v>0.25237964081953823</v>
      </c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>
        <v>4.3703703703703702</v>
      </c>
      <c r="F254" s="187" t="str">
        <f>IFERROR(E254-C254,"-")</f>
        <v>-</v>
      </c>
      <c r="G254" s="186">
        <v>7.9946319018404912</v>
      </c>
      <c r="H254" s="187">
        <f>IFERROR(G254-E254,"-")</f>
        <v>3.624261531470121</v>
      </c>
      <c r="I254" s="186">
        <v>7.3605860113421553</v>
      </c>
      <c r="J254" s="187">
        <f>IFERROR(I254-G254,"-")</f>
        <v>-0.63404589049833593</v>
      </c>
      <c r="K254" s="186">
        <v>9.0169704588309241</v>
      </c>
      <c r="L254" s="187">
        <f>IFERROR(K254-I254,"-")</f>
        <v>1.6563844474887688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6.7142857142857144</v>
      </c>
      <c r="F255" s="187" t="str">
        <f t="shared" ref="F255:J263" si="50">IFERROR(E255-C255,"-")</f>
        <v>-</v>
      </c>
      <c r="G255" s="186">
        <v>7.5626204238921</v>
      </c>
      <c r="H255" s="187">
        <f t="shared" si="50"/>
        <v>0.84833470960638557</v>
      </c>
      <c r="I255" s="186">
        <v>6.9700460829493087</v>
      </c>
      <c r="J255" s="187">
        <f t="shared" si="50"/>
        <v>-0.59257434094279127</v>
      </c>
      <c r="K255" s="186">
        <v>8.4228295819935699</v>
      </c>
      <c r="L255" s="187">
        <f t="shared" ref="L255:L263" si="51">IFERROR(K255-I255,"-")</f>
        <v>1.4527834990442612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7.0810810810810807</v>
      </c>
      <c r="F256" s="187" t="str">
        <f t="shared" si="50"/>
        <v>-</v>
      </c>
      <c r="G256" s="186">
        <v>7.5051546391752577</v>
      </c>
      <c r="H256" s="187">
        <f t="shared" si="50"/>
        <v>0.42407355809417702</v>
      </c>
      <c r="I256" s="186">
        <v>6.8466666666666667</v>
      </c>
      <c r="J256" s="187">
        <f t="shared" si="50"/>
        <v>-0.65848797250859104</v>
      </c>
      <c r="K256" s="186">
        <v>7.862222222222222</v>
      </c>
      <c r="L256" s="187">
        <f t="shared" si="51"/>
        <v>1.0155555555555553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6.9072164948453612</v>
      </c>
      <c r="F257" s="187" t="str">
        <f t="shared" si="50"/>
        <v>-</v>
      </c>
      <c r="G257" s="186">
        <v>8.0072780203784575</v>
      </c>
      <c r="H257" s="187">
        <f t="shared" si="50"/>
        <v>1.1000615255330963</v>
      </c>
      <c r="I257" s="186">
        <v>8.7509578544061295</v>
      </c>
      <c r="J257" s="187">
        <f t="shared" si="50"/>
        <v>0.74367983402767202</v>
      </c>
      <c r="K257" s="186">
        <v>7.0123558484349262</v>
      </c>
      <c r="L257" s="187">
        <f t="shared" si="51"/>
        <v>-1.7386020059712033</v>
      </c>
      <c r="M257" s="186"/>
      <c r="N257" s="187"/>
    </row>
    <row r="258" spans="2:15" x14ac:dyDescent="0.25">
      <c r="B258" s="116" t="s">
        <v>85</v>
      </c>
      <c r="C258" s="186">
        <v>4.666666666666667</v>
      </c>
      <c r="D258" s="187">
        <v>-5.027976190476191</v>
      </c>
      <c r="E258" s="186">
        <v>8.3154362416107386</v>
      </c>
      <c r="F258" s="187">
        <f t="shared" si="50"/>
        <v>3.6487695749440716</v>
      </c>
      <c r="G258" s="186">
        <v>8.034782608695652</v>
      </c>
      <c r="H258" s="187">
        <f t="shared" si="50"/>
        <v>-0.2806536329150866</v>
      </c>
      <c r="I258" s="186">
        <v>7.1090629800307221</v>
      </c>
      <c r="J258" s="187">
        <f t="shared" si="50"/>
        <v>-0.92571962866492985</v>
      </c>
      <c r="K258" s="186">
        <v>8.0183486238532105</v>
      </c>
      <c r="L258" s="187">
        <f t="shared" si="51"/>
        <v>0.90928564382248833</v>
      </c>
      <c r="M258" s="186"/>
      <c r="N258" s="187"/>
    </row>
    <row r="259" spans="2:15" x14ac:dyDescent="0.25">
      <c r="B259" s="116" t="s">
        <v>87</v>
      </c>
      <c r="C259" s="186">
        <v>1</v>
      </c>
      <c r="D259" s="187">
        <v>-6.808080808080808</v>
      </c>
      <c r="E259" s="186">
        <v>6.5935828877005349</v>
      </c>
      <c r="F259" s="187">
        <f t="shared" si="50"/>
        <v>5.5935828877005349</v>
      </c>
      <c r="G259" s="186">
        <v>7.1622176591375766</v>
      </c>
      <c r="H259" s="187">
        <f t="shared" si="50"/>
        <v>0.56863477143704166</v>
      </c>
      <c r="I259" s="186">
        <v>8.4351687388987564</v>
      </c>
      <c r="J259" s="187">
        <f t="shared" si="50"/>
        <v>1.2729510797611798</v>
      </c>
      <c r="K259" s="186">
        <v>7.9058524173027989</v>
      </c>
      <c r="L259" s="187">
        <f t="shared" si="51"/>
        <v>-0.52931632159595754</v>
      </c>
      <c r="M259" s="186"/>
      <c r="N259" s="187"/>
    </row>
    <row r="260" spans="2:15" x14ac:dyDescent="0.25">
      <c r="B260" s="116" t="s">
        <v>89</v>
      </c>
      <c r="C260" s="186">
        <v>8.4444444444444446</v>
      </c>
      <c r="D260" s="187">
        <v>0.82627097037376984</v>
      </c>
      <c r="E260" s="186">
        <v>6.4757085020242915</v>
      </c>
      <c r="F260" s="187">
        <f t="shared" si="50"/>
        <v>-1.9687359424201532</v>
      </c>
      <c r="G260" s="186">
        <v>6.6114445778311328</v>
      </c>
      <c r="H260" s="187">
        <f t="shared" si="50"/>
        <v>0.13573607580684133</v>
      </c>
      <c r="I260" s="186">
        <v>6.4231318419800099</v>
      </c>
      <c r="J260" s="187">
        <f t="shared" si="50"/>
        <v>-0.18831273585112296</v>
      </c>
      <c r="K260" s="186">
        <v>6.6109550561797752</v>
      </c>
      <c r="L260" s="187">
        <f t="shared" si="51"/>
        <v>0.18782321419976533</v>
      </c>
      <c r="M260" s="186"/>
      <c r="N260" s="187"/>
    </row>
    <row r="261" spans="2:15" x14ac:dyDescent="0.25">
      <c r="B261" s="116" t="s">
        <v>91</v>
      </c>
      <c r="C261" s="186">
        <v>4.7142857142857144</v>
      </c>
      <c r="D261" s="187">
        <v>-3.6793856024886979</v>
      </c>
      <c r="E261" s="186">
        <v>7.4768959435626101</v>
      </c>
      <c r="F261" s="187">
        <f t="shared" si="50"/>
        <v>2.7626102292768957</v>
      </c>
      <c r="G261" s="186">
        <v>7.7335884604062404</v>
      </c>
      <c r="H261" s="187">
        <f t="shared" si="50"/>
        <v>0.25669251684363026</v>
      </c>
      <c r="I261" s="186">
        <v>7.5530525628468821</v>
      </c>
      <c r="J261" s="187">
        <f t="shared" si="50"/>
        <v>-0.18053589755935828</v>
      </c>
      <c r="K261" s="186">
        <v>7.8490687219010917</v>
      </c>
      <c r="L261" s="187">
        <f t="shared" si="51"/>
        <v>0.29601615905420964</v>
      </c>
      <c r="M261" s="186"/>
      <c r="N261" s="187"/>
    </row>
    <row r="262" spans="2:15" x14ac:dyDescent="0.25">
      <c r="B262" s="116" t="s">
        <v>93</v>
      </c>
      <c r="C262" s="186">
        <v>7.708333333333333</v>
      </c>
      <c r="D262" s="187">
        <v>0.44850477879594042</v>
      </c>
      <c r="E262" s="186">
        <v>9.2013390722142514</v>
      </c>
      <c r="F262" s="187">
        <f t="shared" si="50"/>
        <v>1.4930057388809184</v>
      </c>
      <c r="G262" s="186">
        <v>8.4737500000000008</v>
      </c>
      <c r="H262" s="187">
        <f t="shared" si="50"/>
        <v>-0.72758907221425062</v>
      </c>
      <c r="I262" s="186">
        <v>7.572878603329273</v>
      </c>
      <c r="J262" s="187">
        <f t="shared" si="50"/>
        <v>-0.9008713966707278</v>
      </c>
      <c r="K262" s="186">
        <v>7.0233521657250471</v>
      </c>
      <c r="L262" s="187">
        <f t="shared" si="51"/>
        <v>-0.54952643760422593</v>
      </c>
      <c r="M262" s="186"/>
      <c r="N262" s="187"/>
    </row>
    <row r="263" spans="2:15" ht="15.75" x14ac:dyDescent="0.25">
      <c r="B263" s="119" t="s">
        <v>30</v>
      </c>
      <c r="C263" s="188">
        <v>8.18305376344086</v>
      </c>
      <c r="D263" s="189">
        <v>0.3525409098043788</v>
      </c>
      <c r="E263" s="188">
        <v>7.6376430356438245</v>
      </c>
      <c r="F263" s="189">
        <f t="shared" si="50"/>
        <v>-0.54541072779703548</v>
      </c>
      <c r="G263" s="188">
        <v>7.7723058082575225</v>
      </c>
      <c r="H263" s="189">
        <f t="shared" si="50"/>
        <v>0.13466277261369797</v>
      </c>
      <c r="I263" s="188">
        <v>7.5019520130134199</v>
      </c>
      <c r="J263" s="189">
        <f t="shared" si="50"/>
        <v>-0.27035379524410263</v>
      </c>
      <c r="K263" s="188">
        <v>7.6486754966887416</v>
      </c>
      <c r="L263" s="189">
        <f t="shared" si="51"/>
        <v>0.14672348367532173</v>
      </c>
      <c r="M263" s="188">
        <v>7.8465825446898005</v>
      </c>
      <c r="N263" s="189">
        <v>0.11941679833332408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1" t="s">
        <v>299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8.4188443135811557</v>
      </c>
      <c r="D273" s="187">
        <v>0.3810128003206259</v>
      </c>
      <c r="E273" s="186">
        <v>8.3571428571428577</v>
      </c>
      <c r="F273" s="187">
        <f t="shared" ref="F273:J275" si="52">IFERROR(E273-C273,"-")</f>
        <v>-6.1701456438298052E-2</v>
      </c>
      <c r="G273" s="186">
        <v>7.7749077490774905</v>
      </c>
      <c r="H273" s="187">
        <f t="shared" si="52"/>
        <v>-0.58223510806536716</v>
      </c>
      <c r="I273" s="186">
        <v>6.765537310330493</v>
      </c>
      <c r="J273" s="187">
        <f t="shared" si="52"/>
        <v>-1.0093704387469975</v>
      </c>
      <c r="K273" s="186">
        <v>7.6107711138310892</v>
      </c>
      <c r="L273" s="187">
        <f t="shared" ref="L273:L275" si="53">IFERROR(K273-I273,"-")</f>
        <v>0.84523380350059618</v>
      </c>
      <c r="M273" s="186">
        <v>8.9780219780219781</v>
      </c>
      <c r="N273" s="187">
        <f t="shared" ref="N273:N275" si="54">IFERROR(M273-K273,"-")</f>
        <v>1.3672508641908889</v>
      </c>
    </row>
    <row r="274" spans="2:14" x14ac:dyDescent="0.25">
      <c r="B274" s="116" t="s">
        <v>73</v>
      </c>
      <c r="C274" s="186">
        <v>7.5026661926768572</v>
      </c>
      <c r="D274" s="187">
        <v>-0.68765638796830331</v>
      </c>
      <c r="E274" s="186">
        <v>8.155555555555555</v>
      </c>
      <c r="F274" s="187">
        <f t="shared" si="52"/>
        <v>0.65288936287869781</v>
      </c>
      <c r="G274" s="186">
        <v>7.2347826086956522</v>
      </c>
      <c r="H274" s="187">
        <f t="shared" si="52"/>
        <v>-0.92077294685990285</v>
      </c>
      <c r="I274" s="186">
        <v>7.538742023701003</v>
      </c>
      <c r="J274" s="187">
        <f t="shared" si="52"/>
        <v>0.30395941500535084</v>
      </c>
      <c r="K274" s="186">
        <v>7.6285875070343279</v>
      </c>
      <c r="L274" s="187">
        <f t="shared" si="53"/>
        <v>8.9845483333324871E-2</v>
      </c>
      <c r="M274" s="186">
        <v>7.2591888466413179</v>
      </c>
      <c r="N274" s="187">
        <f t="shared" si="54"/>
        <v>-0.36939866039300995</v>
      </c>
    </row>
    <row r="275" spans="2:14" x14ac:dyDescent="0.25">
      <c r="B275" s="116" t="s">
        <v>75</v>
      </c>
      <c r="C275" s="186">
        <v>8.5890804597701145</v>
      </c>
      <c r="D275" s="187">
        <v>0.7467308432985762</v>
      </c>
      <c r="E275" s="186">
        <v>9.6</v>
      </c>
      <c r="F275" s="187">
        <f t="shared" si="52"/>
        <v>1.0109195402298852</v>
      </c>
      <c r="G275" s="186">
        <v>8.7922437673130194</v>
      </c>
      <c r="H275" s="187">
        <f t="shared" si="52"/>
        <v>-0.80775623268698027</v>
      </c>
      <c r="I275" s="186">
        <v>8.7350050830227044</v>
      </c>
      <c r="J275" s="187">
        <f t="shared" si="52"/>
        <v>-5.7238684290314978E-2</v>
      </c>
      <c r="K275" s="186">
        <v>6.346367305751766</v>
      </c>
      <c r="L275" s="187">
        <f t="shared" si="53"/>
        <v>-2.3886377772709384</v>
      </c>
      <c r="M275" s="186">
        <v>6.9757812499999998</v>
      </c>
      <c r="N275" s="187">
        <f t="shared" si="54"/>
        <v>0.62941394424823383</v>
      </c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>
        <v>6.7874999999999996</v>
      </c>
      <c r="F276" s="187" t="str">
        <f>IFERROR(E276-C276,"-")</f>
        <v>-</v>
      </c>
      <c r="G276" s="186">
        <v>7.5339805825242721</v>
      </c>
      <c r="H276" s="187">
        <f>IFERROR(G276-E276,"-")</f>
        <v>0.74648058252427241</v>
      </c>
      <c r="I276" s="186">
        <v>7.4826315789473687</v>
      </c>
      <c r="J276" s="187">
        <f>IFERROR(I276-G276,"-")</f>
        <v>-5.1349003576903307E-2</v>
      </c>
      <c r="K276" s="186">
        <v>9.0444115470022197</v>
      </c>
      <c r="L276" s="187">
        <f>IFERROR(K276-I276,"-")</f>
        <v>1.561779968054851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3.9473684210526314</v>
      </c>
      <c r="F277" s="187" t="str">
        <f t="shared" ref="F277:J285" si="55">IFERROR(E277-C277,"-")</f>
        <v>-</v>
      </c>
      <c r="G277" s="186">
        <v>8.1943127962085303</v>
      </c>
      <c r="H277" s="187">
        <f t="shared" si="55"/>
        <v>4.2469443751558984</v>
      </c>
      <c r="I277" s="186">
        <v>7.3178571428571431</v>
      </c>
      <c r="J277" s="187">
        <f t="shared" si="55"/>
        <v>-0.8764556533513872</v>
      </c>
      <c r="K277" s="186">
        <v>8.3803680981595097</v>
      </c>
      <c r="L277" s="187">
        <f t="shared" ref="L277:L285" si="56">IFERROR(K277-I277,"-")</f>
        <v>1.0625109553023666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12.76923076923077</v>
      </c>
      <c r="F278" s="187" t="str">
        <f t="shared" si="55"/>
        <v>-</v>
      </c>
      <c r="G278" s="186">
        <v>6.7651006711409396</v>
      </c>
      <c r="H278" s="187">
        <f t="shared" si="55"/>
        <v>-6.0041300980898304</v>
      </c>
      <c r="I278" s="186">
        <v>6.7832167832167833</v>
      </c>
      <c r="J278" s="187">
        <f t="shared" si="55"/>
        <v>1.8116112075843738E-2</v>
      </c>
      <c r="K278" s="186">
        <v>6.9055793991416312</v>
      </c>
      <c r="L278" s="187">
        <f t="shared" si="56"/>
        <v>0.12236261592484787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8.6</v>
      </c>
      <c r="F279" s="187" t="str">
        <f t="shared" si="55"/>
        <v>-</v>
      </c>
      <c r="G279" s="186">
        <v>9.1115702479338836</v>
      </c>
      <c r="H279" s="187">
        <f t="shared" si="55"/>
        <v>0.51157024793388395</v>
      </c>
      <c r="I279" s="186">
        <v>7.6214833759590794</v>
      </c>
      <c r="J279" s="187">
        <f t="shared" si="55"/>
        <v>-1.4900868719748042</v>
      </c>
      <c r="K279" s="186">
        <v>6.1578947368421053</v>
      </c>
      <c r="L279" s="187">
        <f t="shared" si="56"/>
        <v>-1.4635886391169741</v>
      </c>
      <c r="M279" s="186"/>
      <c r="N279" s="187"/>
    </row>
    <row r="280" spans="2:14" x14ac:dyDescent="0.25">
      <c r="B280" s="116" t="s">
        <v>85</v>
      </c>
      <c r="C280" s="186">
        <v>4.2</v>
      </c>
      <c r="D280" s="187">
        <v>-3.7084194977843428</v>
      </c>
      <c r="E280" s="186">
        <v>5.0606060606060606</v>
      </c>
      <c r="F280" s="187">
        <f t="shared" si="55"/>
        <v>0.86060606060606037</v>
      </c>
      <c r="G280" s="186">
        <v>7.5714285714285712</v>
      </c>
      <c r="H280" s="187">
        <f t="shared" si="55"/>
        <v>2.5108225108225106</v>
      </c>
      <c r="I280" s="186">
        <v>6.5065274151436032</v>
      </c>
      <c r="J280" s="187">
        <f t="shared" si="55"/>
        <v>-1.064901156284968</v>
      </c>
      <c r="K280" s="186">
        <v>7.8706467661691546</v>
      </c>
      <c r="L280" s="187">
        <f t="shared" si="56"/>
        <v>1.3641193510255514</v>
      </c>
      <c r="M280" s="186"/>
      <c r="N280" s="187"/>
    </row>
    <row r="281" spans="2:14" x14ac:dyDescent="0.25">
      <c r="B281" s="116" t="s">
        <v>87</v>
      </c>
      <c r="C281" s="186">
        <v>6.875</v>
      </c>
      <c r="D281" s="187">
        <v>-0.94411262798634787</v>
      </c>
      <c r="E281" s="186">
        <v>9.0925925925925934</v>
      </c>
      <c r="F281" s="187">
        <f t="shared" si="55"/>
        <v>2.2175925925925934</v>
      </c>
      <c r="G281" s="186">
        <v>7.0497382198952883</v>
      </c>
      <c r="H281" s="187">
        <f t="shared" si="55"/>
        <v>-2.0428543726973052</v>
      </c>
      <c r="I281" s="186">
        <v>7.5864661654135341</v>
      </c>
      <c r="J281" s="187">
        <f t="shared" si="55"/>
        <v>0.53672794551824587</v>
      </c>
      <c r="K281" s="186">
        <v>7.12</v>
      </c>
      <c r="L281" s="187">
        <f t="shared" si="56"/>
        <v>-0.46646616541353403</v>
      </c>
      <c r="M281" s="186"/>
      <c r="N281" s="187"/>
    </row>
    <row r="282" spans="2:14" x14ac:dyDescent="0.25">
      <c r="B282" s="116" t="s">
        <v>89</v>
      </c>
      <c r="C282" s="186">
        <v>6.7536231884057969</v>
      </c>
      <c r="D282" s="187">
        <v>0.83537223783545489</v>
      </c>
      <c r="E282" s="186">
        <v>3.383111111111111</v>
      </c>
      <c r="F282" s="187">
        <f t="shared" si="55"/>
        <v>-3.3705120772946859</v>
      </c>
      <c r="G282" s="186">
        <v>5.6079854809437384</v>
      </c>
      <c r="H282" s="187">
        <f t="shared" si="55"/>
        <v>2.2248743698326274</v>
      </c>
      <c r="I282" s="186">
        <v>5.0288944723618094</v>
      </c>
      <c r="J282" s="187">
        <f t="shared" si="55"/>
        <v>-0.57909100858192897</v>
      </c>
      <c r="K282" s="186">
        <v>5.8646384479717817</v>
      </c>
      <c r="L282" s="187">
        <f t="shared" si="56"/>
        <v>0.83574397560997227</v>
      </c>
      <c r="M282" s="186"/>
      <c r="N282" s="187"/>
    </row>
    <row r="283" spans="2:14" x14ac:dyDescent="0.25">
      <c r="B283" s="116" t="s">
        <v>91</v>
      </c>
      <c r="C283" s="186">
        <v>6.1092715231788075</v>
      </c>
      <c r="D283" s="187">
        <v>-2.3008045224485683</v>
      </c>
      <c r="E283" s="186">
        <v>8.5948434622467769</v>
      </c>
      <c r="F283" s="187">
        <f t="shared" si="55"/>
        <v>2.4855719390679694</v>
      </c>
      <c r="G283" s="186">
        <v>7.3335444374076424</v>
      </c>
      <c r="H283" s="187">
        <f t="shared" si="55"/>
        <v>-1.2612990248391345</v>
      </c>
      <c r="I283" s="186">
        <v>8.0071192473938471</v>
      </c>
      <c r="J283" s="187">
        <f t="shared" si="55"/>
        <v>0.67357480998620467</v>
      </c>
      <c r="K283" s="186">
        <v>7.7106042654028437</v>
      </c>
      <c r="L283" s="187">
        <f t="shared" si="56"/>
        <v>-0.29651498199100335</v>
      </c>
      <c r="M283" s="186"/>
      <c r="N283" s="187"/>
    </row>
    <row r="284" spans="2:14" x14ac:dyDescent="0.25">
      <c r="B284" s="116" t="s">
        <v>93</v>
      </c>
      <c r="C284" s="186">
        <v>10.245901639344263</v>
      </c>
      <c r="D284" s="187">
        <v>2.9565079423357838</v>
      </c>
      <c r="E284" s="186">
        <v>10.549908144519289</v>
      </c>
      <c r="F284" s="187">
        <f t="shared" si="55"/>
        <v>0.30400650517502648</v>
      </c>
      <c r="G284" s="186">
        <v>7.992067553735926</v>
      </c>
      <c r="H284" s="187">
        <f t="shared" si="55"/>
        <v>-2.5578405907833632</v>
      </c>
      <c r="I284" s="186">
        <v>7.3671026379960098</v>
      </c>
      <c r="J284" s="187">
        <f t="shared" si="55"/>
        <v>-0.62496491573991619</v>
      </c>
      <c r="K284" s="186">
        <v>6.7212800875273526</v>
      </c>
      <c r="L284" s="187">
        <f t="shared" si="56"/>
        <v>-0.64582255046865722</v>
      </c>
      <c r="M284" s="186"/>
      <c r="N284" s="187"/>
    </row>
    <row r="285" spans="2:14" ht="15.75" x14ac:dyDescent="0.25">
      <c r="B285" s="119" t="s">
        <v>30</v>
      </c>
      <c r="C285" s="188">
        <v>7.9687523360992749</v>
      </c>
      <c r="D285" s="189">
        <v>0.19142155345143852</v>
      </c>
      <c r="E285" s="188">
        <v>8.0300091491308319</v>
      </c>
      <c r="F285" s="189">
        <f t="shared" si="55"/>
        <v>6.1256813031556945E-2</v>
      </c>
      <c r="G285" s="188">
        <v>7.5025120527784823</v>
      </c>
      <c r="H285" s="189">
        <f t="shared" si="55"/>
        <v>-0.52749709635234954</v>
      </c>
      <c r="I285" s="188">
        <v>7.3068531577511981</v>
      </c>
      <c r="J285" s="189">
        <f t="shared" si="55"/>
        <v>-0.19565889502728417</v>
      </c>
      <c r="K285" s="188">
        <v>7.1674042882309976</v>
      </c>
      <c r="L285" s="189">
        <f t="shared" si="56"/>
        <v>-0.13944886952020052</v>
      </c>
      <c r="M285" s="188">
        <v>7.7804767309875142</v>
      </c>
      <c r="N285" s="189">
        <v>0.5962140403040701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7953-D319-47E5-BAEC-42B2F2C8AC82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1" t="s">
        <v>288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8.3584141926140472</v>
      </c>
      <c r="D9" s="187">
        <v>-8.0711709978267265E-2</v>
      </c>
      <c r="E9" s="186">
        <v>6.4821499143722834</v>
      </c>
      <c r="F9" s="187">
        <f t="shared" ref="F9:J21" si="0">IFERROR(E9-C9,"-")</f>
        <v>-1.8762642782417638</v>
      </c>
      <c r="G9" s="186">
        <v>7.8675924721608022</v>
      </c>
      <c r="H9" s="187">
        <f t="shared" si="0"/>
        <v>1.3854425577885188</v>
      </c>
      <c r="I9" s="186">
        <v>7.9193492929900717</v>
      </c>
      <c r="J9" s="187">
        <f t="shared" si="0"/>
        <v>5.1756820829269579E-2</v>
      </c>
      <c r="K9" s="186">
        <v>7.7202650323008113</v>
      </c>
      <c r="L9" s="187">
        <f t="shared" ref="L9:L21" si="1">IFERROR(K9-I9,"-")</f>
        <v>-0.19908426068926044</v>
      </c>
      <c r="M9" s="186">
        <v>7.6668218635955929</v>
      </c>
      <c r="N9" s="187">
        <f t="shared" ref="N9:N11" si="2">IFERROR(M9-K9,"-")</f>
        <v>-5.3443168705218369E-2</v>
      </c>
    </row>
    <row r="10" spans="1:15" x14ac:dyDescent="0.25">
      <c r="A10" s="1" t="s">
        <v>72</v>
      </c>
      <c r="B10" s="116" t="s">
        <v>73</v>
      </c>
      <c r="C10" s="186">
        <v>7.5206875631951462</v>
      </c>
      <c r="D10" s="187">
        <v>-0.30331625745020396</v>
      </c>
      <c r="E10" s="186">
        <v>5.3613997002119191</v>
      </c>
      <c r="F10" s="187">
        <f t="shared" si="0"/>
        <v>-2.1592878629832271</v>
      </c>
      <c r="G10" s="186">
        <v>6.9710077389092184</v>
      </c>
      <c r="H10" s="187">
        <f t="shared" si="0"/>
        <v>1.6096080386972993</v>
      </c>
      <c r="I10" s="186">
        <v>7.327375365571652</v>
      </c>
      <c r="J10" s="187">
        <f t="shared" si="0"/>
        <v>0.3563676266624336</v>
      </c>
      <c r="K10" s="186">
        <v>7.2083939787951126</v>
      </c>
      <c r="L10" s="187">
        <f t="shared" si="1"/>
        <v>-0.11898138677653947</v>
      </c>
      <c r="M10" s="186">
        <v>7.1697545472986679</v>
      </c>
      <c r="N10" s="187">
        <f t="shared" si="2"/>
        <v>-3.8639431496444665E-2</v>
      </c>
    </row>
    <row r="11" spans="1:15" x14ac:dyDescent="0.25">
      <c r="A11" s="1" t="s">
        <v>74</v>
      </c>
      <c r="B11" s="116" t="s">
        <v>75</v>
      </c>
      <c r="C11" s="186">
        <v>8.5986659736659732</v>
      </c>
      <c r="D11" s="187">
        <v>1.3871514515134828</v>
      </c>
      <c r="E11" s="186">
        <v>4.9198430493273539</v>
      </c>
      <c r="F11" s="187">
        <f t="shared" si="0"/>
        <v>-3.6788229243386192</v>
      </c>
      <c r="G11" s="186">
        <v>7.5340370483881314</v>
      </c>
      <c r="H11" s="187">
        <f t="shared" si="0"/>
        <v>2.6141939990607774</v>
      </c>
      <c r="I11" s="186">
        <v>7.125946545716455</v>
      </c>
      <c r="J11" s="187">
        <f t="shared" si="0"/>
        <v>-0.40809050267167635</v>
      </c>
      <c r="K11" s="186">
        <v>6.8141729239968853</v>
      </c>
      <c r="L11" s="187">
        <f t="shared" si="1"/>
        <v>-0.31177362171956968</v>
      </c>
      <c r="M11" s="186">
        <v>6.8829313403540562</v>
      </c>
      <c r="N11" s="187">
        <f t="shared" si="2"/>
        <v>6.8758416357170837E-2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4.7232504955023629</v>
      </c>
      <c r="F12" s="187" t="str">
        <f t="shared" si="0"/>
        <v>-</v>
      </c>
      <c r="G12" s="186">
        <v>6.7202182570716973</v>
      </c>
      <c r="H12" s="187">
        <f t="shared" si="0"/>
        <v>1.9969677615693344</v>
      </c>
      <c r="I12" s="186">
        <v>6.6100999254287842</v>
      </c>
      <c r="J12" s="187">
        <f t="shared" si="0"/>
        <v>-0.11011833164291307</v>
      </c>
      <c r="K12" s="186">
        <v>6.8861707753128698</v>
      </c>
      <c r="L12" s="187">
        <f t="shared" si="1"/>
        <v>0.27607084988408559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4.458180606464512</v>
      </c>
      <c r="F13" s="187" t="str">
        <f t="shared" si="0"/>
        <v>-</v>
      </c>
      <c r="G13" s="186">
        <v>6.827112159401012</v>
      </c>
      <c r="H13" s="187">
        <f t="shared" si="0"/>
        <v>2.3689315529365</v>
      </c>
      <c r="I13" s="186">
        <v>6.9096158323632126</v>
      </c>
      <c r="J13" s="187">
        <f t="shared" si="0"/>
        <v>8.2503672962200625E-2</v>
      </c>
      <c r="K13" s="186">
        <v>6.7384641095313844</v>
      </c>
      <c r="L13" s="187">
        <f t="shared" si="1"/>
        <v>-0.17115172283182822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5.1354900166233959</v>
      </c>
      <c r="F14" s="187" t="str">
        <f t="shared" si="0"/>
        <v>-</v>
      </c>
      <c r="G14" s="186">
        <v>7.103049196835622</v>
      </c>
      <c r="H14" s="187">
        <f t="shared" si="0"/>
        <v>1.9675591802122261</v>
      </c>
      <c r="I14" s="186">
        <v>6.7967333968859229</v>
      </c>
      <c r="J14" s="187">
        <f t="shared" si="0"/>
        <v>-0.30631579994969904</v>
      </c>
      <c r="K14" s="186">
        <v>6.746200617578709</v>
      </c>
      <c r="L14" s="187">
        <f t="shared" si="1"/>
        <v>-5.0532779307213893E-2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5.8762640210740988</v>
      </c>
      <c r="F15" s="187" t="str">
        <f t="shared" si="0"/>
        <v>-</v>
      </c>
      <c r="G15" s="186">
        <v>7.1580594869057226</v>
      </c>
      <c r="H15" s="187">
        <f t="shared" si="0"/>
        <v>1.2817954658316237</v>
      </c>
      <c r="I15" s="186">
        <v>7.3515560678412646</v>
      </c>
      <c r="J15" s="187">
        <f t="shared" si="0"/>
        <v>0.19349658093554201</v>
      </c>
      <c r="K15" s="186">
        <v>7.3441230252705418</v>
      </c>
      <c r="L15" s="187">
        <f t="shared" si="1"/>
        <v>-7.4330425707227477E-3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5.4009281181930104</v>
      </c>
      <c r="D16" s="187">
        <v>-2.315952729307809</v>
      </c>
      <c r="E16" s="186">
        <v>6.7355987274081093</v>
      </c>
      <c r="F16" s="187">
        <f t="shared" si="0"/>
        <v>1.3346706092150988</v>
      </c>
      <c r="G16" s="186">
        <v>7.5394597811433499</v>
      </c>
      <c r="H16" s="187">
        <f t="shared" si="0"/>
        <v>0.80386105373524064</v>
      </c>
      <c r="I16" s="186">
        <v>7.6174015116125862</v>
      </c>
      <c r="J16" s="187">
        <f t="shared" si="0"/>
        <v>7.7941730469236248E-2</v>
      </c>
      <c r="K16" s="186">
        <v>7.4361541399893953</v>
      </c>
      <c r="L16" s="187">
        <f t="shared" si="1"/>
        <v>-0.18124737162319082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4.7376679810090927</v>
      </c>
      <c r="D17" s="187">
        <v>-3.0180388467112476</v>
      </c>
      <c r="E17" s="186">
        <v>7.2308130266454107</v>
      </c>
      <c r="F17" s="187">
        <f t="shared" si="0"/>
        <v>2.493145045636318</v>
      </c>
      <c r="G17" s="186">
        <v>7.2205562876170806</v>
      </c>
      <c r="H17" s="187">
        <f t="shared" si="0"/>
        <v>-1.0256739028330131E-2</v>
      </c>
      <c r="I17" s="186">
        <v>7.2048057386634614</v>
      </c>
      <c r="J17" s="187">
        <f t="shared" si="0"/>
        <v>-1.5750548953619159E-2</v>
      </c>
      <c r="K17" s="186">
        <v>7.4121032226799128</v>
      </c>
      <c r="L17" s="187">
        <f t="shared" si="1"/>
        <v>0.20729748401645143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4.6237507545777721</v>
      </c>
      <c r="D18" s="187">
        <v>-2.6818359643593395</v>
      </c>
      <c r="E18" s="186">
        <v>6.852862524082008</v>
      </c>
      <c r="F18" s="187">
        <f t="shared" si="0"/>
        <v>2.229111769504236</v>
      </c>
      <c r="G18" s="186">
        <v>7.0641728353204876</v>
      </c>
      <c r="H18" s="187">
        <f t="shared" si="0"/>
        <v>0.21131031123847954</v>
      </c>
      <c r="I18" s="186">
        <v>7.0118722097404369</v>
      </c>
      <c r="J18" s="187">
        <f t="shared" si="0"/>
        <v>-5.2300625580050664E-2</v>
      </c>
      <c r="K18" s="186">
        <v>7.0798877672037257</v>
      </c>
      <c r="L18" s="187">
        <f t="shared" si="1"/>
        <v>6.80155574632888E-2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7.0349666024117994</v>
      </c>
      <c r="D19" s="187">
        <v>-0.49654896791195746</v>
      </c>
      <c r="E19" s="186">
        <v>7.5835991820040896</v>
      </c>
      <c r="F19" s="187">
        <f t="shared" si="0"/>
        <v>0.54863257959229017</v>
      </c>
      <c r="G19" s="186">
        <v>7.3048140088825431</v>
      </c>
      <c r="H19" s="187">
        <f t="shared" si="0"/>
        <v>-0.27878517312154649</v>
      </c>
      <c r="I19" s="186">
        <v>7.4515604133442244</v>
      </c>
      <c r="J19" s="187">
        <f t="shared" si="0"/>
        <v>0.1467464044616813</v>
      </c>
      <c r="K19" s="186">
        <v>7.1652454335716929</v>
      </c>
      <c r="L19" s="187">
        <f t="shared" si="1"/>
        <v>-0.28631497977253151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7.0923387678545664</v>
      </c>
      <c r="D20" s="187">
        <v>-0.51817151933690653</v>
      </c>
      <c r="E20" s="186">
        <v>7.2716303604914039</v>
      </c>
      <c r="F20" s="187">
        <f t="shared" si="0"/>
        <v>0.17929159263683747</v>
      </c>
      <c r="G20" s="186">
        <v>7.2045591816853385</v>
      </c>
      <c r="H20" s="187">
        <f t="shared" si="0"/>
        <v>-6.707117880606539E-2</v>
      </c>
      <c r="I20" s="186">
        <v>7.1449588922544356</v>
      </c>
      <c r="J20" s="187">
        <f t="shared" si="0"/>
        <v>-5.9600289430902897E-2</v>
      </c>
      <c r="K20" s="186">
        <v>7.1532354158566109</v>
      </c>
      <c r="L20" s="187">
        <f t="shared" si="1"/>
        <v>8.2765236021753452E-3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7.1048165891222386</v>
      </c>
      <c r="D21" s="189">
        <v>-0.33027359845771631</v>
      </c>
      <c r="E21" s="188">
        <v>6.5418610854156141</v>
      </c>
      <c r="F21" s="189">
        <f t="shared" si="0"/>
        <v>-0.5629555037066245</v>
      </c>
      <c r="G21" s="188">
        <v>7.1895473603752658</v>
      </c>
      <c r="H21" s="189">
        <f t="shared" si="0"/>
        <v>0.6476862749596517</v>
      </c>
      <c r="I21" s="188">
        <v>7.1971014630901768</v>
      </c>
      <c r="J21" s="189">
        <f t="shared" si="0"/>
        <v>7.5541027149110818E-3</v>
      </c>
      <c r="K21" s="188">
        <v>7.1378757417873455</v>
      </c>
      <c r="L21" s="189">
        <f t="shared" si="1"/>
        <v>-5.9225721302831325E-2</v>
      </c>
      <c r="M21" s="188">
        <v>7.2293800604549796</v>
      </c>
      <c r="N21" s="189">
        <v>4.5769182085058091E-3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1" t="s">
        <v>300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8.1352858258738188</v>
      </c>
      <c r="D31" s="187">
        <v>-0.11509485298742206</v>
      </c>
      <c r="E31" s="186">
        <v>6.2849942158320937</v>
      </c>
      <c r="F31" s="187">
        <f t="shared" ref="F31:J43" si="3">IFERROR(E31-C31,"-")</f>
        <v>-1.850291610041725</v>
      </c>
      <c r="G31" s="186">
        <v>7.5182646018212402</v>
      </c>
      <c r="H31" s="187">
        <f t="shared" si="3"/>
        <v>1.2332703859891465</v>
      </c>
      <c r="I31" s="186">
        <v>7.6644705070714041</v>
      </c>
      <c r="J31" s="187">
        <f t="shared" si="3"/>
        <v>0.14620590525016386</v>
      </c>
      <c r="K31" s="186">
        <v>7.5580568527588392</v>
      </c>
      <c r="L31" s="187">
        <f t="shared" ref="L31:L43" si="4">IFERROR(K31-I31,"-")</f>
        <v>-0.10641365431256489</v>
      </c>
      <c r="M31" s="186">
        <v>7.4354964169273288</v>
      </c>
      <c r="N31" s="187">
        <f>IFERROR(M31-K31,"-")</f>
        <v>-0.12256043583151044</v>
      </c>
    </row>
    <row r="32" spans="1:15" x14ac:dyDescent="0.25">
      <c r="B32" s="116" t="s">
        <v>73</v>
      </c>
      <c r="C32" s="186">
        <v>7.2228318980165271</v>
      </c>
      <c r="D32" s="187">
        <v>-0.4498184316754319</v>
      </c>
      <c r="E32" s="186">
        <v>5.3968468468468469</v>
      </c>
      <c r="F32" s="187">
        <f t="shared" si="3"/>
        <v>-1.8259850511696802</v>
      </c>
      <c r="G32" s="186">
        <v>6.7363253239954597</v>
      </c>
      <c r="H32" s="187">
        <f t="shared" si="3"/>
        <v>1.3394784771486128</v>
      </c>
      <c r="I32" s="186">
        <v>7.1058170367915148</v>
      </c>
      <c r="J32" s="187">
        <f t="shared" si="3"/>
        <v>0.36949171279605508</v>
      </c>
      <c r="K32" s="186">
        <v>7.03976485746497</v>
      </c>
      <c r="L32" s="187">
        <f t="shared" si="4"/>
        <v>-6.6052179326544724E-2</v>
      </c>
      <c r="M32" s="186">
        <v>7.04029963967381</v>
      </c>
      <c r="N32" s="187">
        <f t="shared" ref="N32:N33" si="5">IFERROR(M32-K32,"-")</f>
        <v>5.3478220883995675E-4</v>
      </c>
    </row>
    <row r="33" spans="2:15" x14ac:dyDescent="0.25">
      <c r="B33" s="116" t="s">
        <v>75</v>
      </c>
      <c r="C33" s="186">
        <v>8.0325955060881213</v>
      </c>
      <c r="D33" s="187">
        <v>0.80271723914076709</v>
      </c>
      <c r="E33" s="186">
        <v>5.088915771964313</v>
      </c>
      <c r="F33" s="187">
        <f t="shared" si="3"/>
        <v>-2.9436797341238083</v>
      </c>
      <c r="G33" s="186">
        <v>7.340603850050659</v>
      </c>
      <c r="H33" s="187">
        <f t="shared" si="3"/>
        <v>2.251688078086346</v>
      </c>
      <c r="I33" s="186">
        <v>7.0855993964299477</v>
      </c>
      <c r="J33" s="187">
        <f t="shared" si="3"/>
        <v>-0.25500445362071122</v>
      </c>
      <c r="K33" s="186">
        <v>6.7417069787419814</v>
      </c>
      <c r="L33" s="187">
        <f t="shared" si="4"/>
        <v>-0.3438924176879663</v>
      </c>
      <c r="M33" s="186">
        <v>6.809929864880929</v>
      </c>
      <c r="N33" s="187">
        <f t="shared" si="5"/>
        <v>6.8222886138947558E-2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4.8453511180855235</v>
      </c>
      <c r="F34" s="187" t="str">
        <f t="shared" si="3"/>
        <v>-</v>
      </c>
      <c r="G34" s="186">
        <v>6.6255954316084074</v>
      </c>
      <c r="H34" s="187">
        <f t="shared" si="3"/>
        <v>1.7802443135228838</v>
      </c>
      <c r="I34" s="186">
        <v>6.5495900152383717</v>
      </c>
      <c r="J34" s="187">
        <f t="shared" si="3"/>
        <v>-7.6005416370035661E-2</v>
      </c>
      <c r="K34" s="186">
        <v>6.8085421647177435</v>
      </c>
      <c r="L34" s="187">
        <f t="shared" si="4"/>
        <v>0.25895214947937184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4.6480726575145379</v>
      </c>
      <c r="F35" s="187" t="str">
        <f t="shared" si="3"/>
        <v>-</v>
      </c>
      <c r="G35" s="186">
        <v>6.7026465511730491</v>
      </c>
      <c r="H35" s="187">
        <f t="shared" si="3"/>
        <v>2.0545738936585112</v>
      </c>
      <c r="I35" s="186">
        <v>6.924320405944183</v>
      </c>
      <c r="J35" s="187">
        <f t="shared" si="3"/>
        <v>0.22167385477113388</v>
      </c>
      <c r="K35" s="186">
        <v>6.7435530409757645</v>
      </c>
      <c r="L35" s="187">
        <f t="shared" si="4"/>
        <v>-0.1807673649684185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5.0071353713737823</v>
      </c>
      <c r="F36" s="187" t="str">
        <f t="shared" si="3"/>
        <v>-</v>
      </c>
      <c r="G36" s="186">
        <v>7.0056785596006428</v>
      </c>
      <c r="H36" s="187">
        <f t="shared" si="3"/>
        <v>1.9985431882268605</v>
      </c>
      <c r="I36" s="186">
        <v>6.859391485803159</v>
      </c>
      <c r="J36" s="187">
        <f t="shared" si="3"/>
        <v>-0.14628707379748374</v>
      </c>
      <c r="K36" s="186">
        <v>6.6819662491005181</v>
      </c>
      <c r="L36" s="187">
        <f t="shared" si="4"/>
        <v>-0.17742523670264099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5.8237510966131643</v>
      </c>
      <c r="F37" s="187" t="str">
        <f t="shared" si="3"/>
        <v>-</v>
      </c>
      <c r="G37" s="186">
        <v>7.0349361355325888</v>
      </c>
      <c r="H37" s="187">
        <f t="shared" si="3"/>
        <v>1.2111850389194245</v>
      </c>
      <c r="I37" s="186">
        <v>7.2804276746500269</v>
      </c>
      <c r="J37" s="187">
        <f t="shared" si="3"/>
        <v>0.24549153911743815</v>
      </c>
      <c r="K37" s="186">
        <v>7.2822665110572462</v>
      </c>
      <c r="L37" s="187">
        <f t="shared" si="4"/>
        <v>1.8388364072192687E-3</v>
      </c>
      <c r="M37" s="186"/>
      <c r="N37" s="187"/>
    </row>
    <row r="38" spans="2:15" x14ac:dyDescent="0.25">
      <c r="B38" s="116" t="s">
        <v>85</v>
      </c>
      <c r="C38" s="186">
        <v>5.2528013118338341</v>
      </c>
      <c r="D38" s="187">
        <v>-2.3113000446092702</v>
      </c>
      <c r="E38" s="186">
        <v>6.7385265460330084</v>
      </c>
      <c r="F38" s="187">
        <f t="shared" si="3"/>
        <v>1.4857252341991742</v>
      </c>
      <c r="G38" s="186">
        <v>7.4451101998232163</v>
      </c>
      <c r="H38" s="187">
        <f t="shared" si="3"/>
        <v>0.70658365379020793</v>
      </c>
      <c r="I38" s="186">
        <v>7.5113181535177445</v>
      </c>
      <c r="J38" s="187">
        <f t="shared" si="3"/>
        <v>6.6207953694528143E-2</v>
      </c>
      <c r="K38" s="186">
        <v>7.2521785201399833</v>
      </c>
      <c r="L38" s="187">
        <f t="shared" si="4"/>
        <v>-0.25913963337776114</v>
      </c>
      <c r="M38" s="186"/>
      <c r="N38" s="187"/>
    </row>
    <row r="39" spans="2:15" x14ac:dyDescent="0.25">
      <c r="B39" s="116" t="s">
        <v>87</v>
      </c>
      <c r="C39" s="186">
        <v>4.6117404028232052</v>
      </c>
      <c r="D39" s="187">
        <v>-2.9343603282897108</v>
      </c>
      <c r="E39" s="186">
        <v>7.1107683679192375</v>
      </c>
      <c r="F39" s="187">
        <f t="shared" si="3"/>
        <v>2.4990279650960323</v>
      </c>
      <c r="G39" s="186">
        <v>7.1996563985093509</v>
      </c>
      <c r="H39" s="187">
        <f t="shared" si="3"/>
        <v>8.8888030590113409E-2</v>
      </c>
      <c r="I39" s="186">
        <v>7.201905187763999</v>
      </c>
      <c r="J39" s="187">
        <f t="shared" si="3"/>
        <v>2.2487892546481092E-3</v>
      </c>
      <c r="K39" s="186">
        <v>7.3222976656589189</v>
      </c>
      <c r="L39" s="187">
        <f t="shared" si="4"/>
        <v>0.12039247789491991</v>
      </c>
      <c r="M39" s="186"/>
      <c r="N39" s="187"/>
    </row>
    <row r="40" spans="2:15" x14ac:dyDescent="0.25">
      <c r="B40" s="116" t="s">
        <v>89</v>
      </c>
      <c r="C40" s="186">
        <v>4.4186308981204148</v>
      </c>
      <c r="D40" s="187">
        <v>-2.7045379424535909</v>
      </c>
      <c r="E40" s="186">
        <v>6.7673235335018447</v>
      </c>
      <c r="F40" s="187">
        <f t="shared" si="3"/>
        <v>2.3486926353814299</v>
      </c>
      <c r="G40" s="186">
        <v>6.9613529785943582</v>
      </c>
      <c r="H40" s="187">
        <f t="shared" si="3"/>
        <v>0.19402944509251352</v>
      </c>
      <c r="I40" s="186">
        <v>6.9074537059605969</v>
      </c>
      <c r="J40" s="187">
        <f t="shared" si="3"/>
        <v>-5.3899272633761264E-2</v>
      </c>
      <c r="K40" s="186">
        <v>7.0022098187235802</v>
      </c>
      <c r="L40" s="187">
        <f t="shared" si="4"/>
        <v>9.4756112762983236E-2</v>
      </c>
      <c r="M40" s="186"/>
      <c r="N40" s="187"/>
    </row>
    <row r="41" spans="2:15" x14ac:dyDescent="0.25">
      <c r="B41" s="116" t="s">
        <v>91</v>
      </c>
      <c r="C41" s="186">
        <v>7.1778568798330671</v>
      </c>
      <c r="D41" s="187">
        <v>-0.16628597995475403</v>
      </c>
      <c r="E41" s="186">
        <v>7.4590700904756542</v>
      </c>
      <c r="F41" s="187">
        <f t="shared" si="3"/>
        <v>0.28121321064258709</v>
      </c>
      <c r="G41" s="186">
        <v>7.1690575541344659</v>
      </c>
      <c r="H41" s="187">
        <f t="shared" si="3"/>
        <v>-0.29001253634118829</v>
      </c>
      <c r="I41" s="186">
        <v>7.33855035279025</v>
      </c>
      <c r="J41" s="187">
        <f t="shared" si="3"/>
        <v>0.16949279865578415</v>
      </c>
      <c r="K41" s="186">
        <v>7.11226447386227</v>
      </c>
      <c r="L41" s="187">
        <f t="shared" si="4"/>
        <v>-0.22628587892798002</v>
      </c>
      <c r="M41" s="186"/>
      <c r="N41" s="187"/>
    </row>
    <row r="42" spans="2:15" x14ac:dyDescent="0.25">
      <c r="B42" s="116" t="s">
        <v>93</v>
      </c>
      <c r="C42" s="186">
        <v>7.0017494280715917</v>
      </c>
      <c r="D42" s="187">
        <v>-0.29738586526351529</v>
      </c>
      <c r="E42" s="186">
        <v>7.141052695655703</v>
      </c>
      <c r="F42" s="187">
        <f t="shared" si="3"/>
        <v>0.13930326758411127</v>
      </c>
      <c r="G42" s="186">
        <v>7.0770494781997302</v>
      </c>
      <c r="H42" s="187">
        <f t="shared" si="3"/>
        <v>-6.4003217455972816E-2</v>
      </c>
      <c r="I42" s="186">
        <v>7.0566021750516033</v>
      </c>
      <c r="J42" s="187">
        <f t="shared" si="3"/>
        <v>-2.0447303148126927E-2</v>
      </c>
      <c r="K42" s="186">
        <v>7.0764060066827863</v>
      </c>
      <c r="L42" s="187">
        <f t="shared" si="4"/>
        <v>1.9803831631183044E-2</v>
      </c>
      <c r="M42" s="186"/>
      <c r="N42" s="187"/>
    </row>
    <row r="43" spans="2:15" ht="15.75" x14ac:dyDescent="0.25">
      <c r="B43" s="119" t="s">
        <v>30</v>
      </c>
      <c r="C43" s="188">
        <v>6.9011122634289048</v>
      </c>
      <c r="D43" s="189">
        <v>-0.44363146392920605</v>
      </c>
      <c r="E43" s="188">
        <v>6.5070287259819759</v>
      </c>
      <c r="F43" s="189">
        <f t="shared" si="3"/>
        <v>-0.39408353744692892</v>
      </c>
      <c r="G43" s="188">
        <v>7.0549781333920114</v>
      </c>
      <c r="H43" s="189">
        <f t="shared" si="3"/>
        <v>0.5479494074100355</v>
      </c>
      <c r="I43" s="188">
        <v>7.1160415085707172</v>
      </c>
      <c r="J43" s="189">
        <f t="shared" si="3"/>
        <v>6.1063375178705748E-2</v>
      </c>
      <c r="K43" s="188">
        <v>7.0468508262018474</v>
      </c>
      <c r="L43" s="189">
        <f t="shared" si="4"/>
        <v>-6.9190682368869716E-2</v>
      </c>
      <c r="M43" s="188">
        <v>7.0917785239521036</v>
      </c>
      <c r="N43" s="189">
        <v>-2.9219599715064604E-3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71" t="s">
        <v>301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8.0209407944760684</v>
      </c>
      <c r="D53" s="187">
        <v>-0.21237584870794635</v>
      </c>
      <c r="E53" s="186">
        <v>5.7105285849788743</v>
      </c>
      <c r="F53" s="187">
        <f t="shared" ref="F53:J65" si="6">IFERROR(E53-C53,"-")</f>
        <v>-2.3104122094971942</v>
      </c>
      <c r="G53" s="186">
        <v>7.4674421006428959</v>
      </c>
      <c r="H53" s="187">
        <f t="shared" si="6"/>
        <v>1.7569135156640217</v>
      </c>
      <c r="I53" s="186">
        <v>7.5453921703162061</v>
      </c>
      <c r="J53" s="187">
        <f t="shared" si="6"/>
        <v>7.7950069673310196E-2</v>
      </c>
      <c r="K53" s="186">
        <v>7.4795131736365352</v>
      </c>
      <c r="L53" s="187">
        <f t="shared" ref="L53:L65" si="7">IFERROR(K53-I53,"-")</f>
        <v>-6.5878996679670898E-2</v>
      </c>
      <c r="M53" s="186">
        <v>7.411540906285409</v>
      </c>
      <c r="N53" s="187">
        <f>IFERROR(M53-K53,"-")</f>
        <v>-6.797226735112627E-2</v>
      </c>
    </row>
    <row r="54" spans="1:15" x14ac:dyDescent="0.25">
      <c r="A54" s="1"/>
      <c r="B54" s="116" t="s">
        <v>73</v>
      </c>
      <c r="C54" s="186">
        <v>7.083001070187235</v>
      </c>
      <c r="D54" s="187">
        <v>-0.46286792869627824</v>
      </c>
      <c r="E54" s="186">
        <v>4.9967806841046274</v>
      </c>
      <c r="F54" s="187">
        <f t="shared" si="6"/>
        <v>-2.0862203860826076</v>
      </c>
      <c r="G54" s="186">
        <v>6.6507065915604313</v>
      </c>
      <c r="H54" s="187">
        <f t="shared" si="6"/>
        <v>1.6539259074558039</v>
      </c>
      <c r="I54" s="186">
        <v>6.9978918500415102</v>
      </c>
      <c r="J54" s="187">
        <f t="shared" si="6"/>
        <v>0.34718525848107884</v>
      </c>
      <c r="K54" s="186">
        <v>6.9611814572379007</v>
      </c>
      <c r="L54" s="187">
        <f t="shared" si="7"/>
        <v>-3.6710392803609437E-2</v>
      </c>
      <c r="M54" s="186">
        <v>6.9985620120250536</v>
      </c>
      <c r="N54" s="187">
        <f t="shared" ref="N54:N55" si="8">IFERROR(M54-K54,"-")</f>
        <v>3.7380554787152853E-2</v>
      </c>
    </row>
    <row r="55" spans="1:15" x14ac:dyDescent="0.25">
      <c r="A55" s="1"/>
      <c r="B55" s="116" t="s">
        <v>75</v>
      </c>
      <c r="C55" s="186">
        <v>7.9104612087858568</v>
      </c>
      <c r="D55" s="187">
        <v>0.68553398463623783</v>
      </c>
      <c r="E55" s="186">
        <v>4.8375486381322954</v>
      </c>
      <c r="F55" s="187">
        <f t="shared" si="6"/>
        <v>-3.0729125706535614</v>
      </c>
      <c r="G55" s="186">
        <v>7.297614374012837</v>
      </c>
      <c r="H55" s="187">
        <f t="shared" si="6"/>
        <v>2.4600657358805416</v>
      </c>
      <c r="I55" s="186">
        <v>7.0689602308594104</v>
      </c>
      <c r="J55" s="187">
        <f t="shared" si="6"/>
        <v>-0.22865414315342658</v>
      </c>
      <c r="K55" s="186">
        <v>6.7553435594392406</v>
      </c>
      <c r="L55" s="187">
        <f t="shared" si="7"/>
        <v>-0.3136166714201698</v>
      </c>
      <c r="M55" s="186">
        <v>6.8290678771619691</v>
      </c>
      <c r="N55" s="187">
        <f t="shared" si="8"/>
        <v>7.3724317722728472E-2</v>
      </c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>
        <v>4.7800588843797245</v>
      </c>
      <c r="F56" s="187" t="str">
        <f t="shared" si="6"/>
        <v>-</v>
      </c>
      <c r="G56" s="186">
        <v>6.5945161392105511</v>
      </c>
      <c r="H56" s="187">
        <f t="shared" si="6"/>
        <v>1.8144572548308266</v>
      </c>
      <c r="I56" s="186">
        <v>6.5399217363828601</v>
      </c>
      <c r="J56" s="187">
        <f t="shared" si="6"/>
        <v>-5.4594402827691013E-2</v>
      </c>
      <c r="K56" s="186">
        <v>6.7760773906924294</v>
      </c>
      <c r="L56" s="187">
        <f t="shared" si="7"/>
        <v>0.23615565430956931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>
        <v>4.6443032228778938</v>
      </c>
      <c r="F57" s="187" t="str">
        <f t="shared" si="6"/>
        <v>-</v>
      </c>
      <c r="G57" s="186">
        <v>6.6882519368571351</v>
      </c>
      <c r="H57" s="187">
        <f t="shared" si="6"/>
        <v>2.0439487139792414</v>
      </c>
      <c r="I57" s="186">
        <v>6.9112693659913855</v>
      </c>
      <c r="J57" s="187">
        <f t="shared" si="6"/>
        <v>0.22301742913425038</v>
      </c>
      <c r="K57" s="186">
        <v>6.767806612632616</v>
      </c>
      <c r="L57" s="187">
        <f t="shared" si="7"/>
        <v>-0.14346275335876957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>
        <v>5.0014548645590375</v>
      </c>
      <c r="F58" s="187" t="str">
        <f t="shared" si="6"/>
        <v>-</v>
      </c>
      <c r="G58" s="186">
        <v>7.0047183079421824</v>
      </c>
      <c r="H58" s="187">
        <f t="shared" si="6"/>
        <v>2.0032634433831449</v>
      </c>
      <c r="I58" s="186">
        <v>6.8310383944153577</v>
      </c>
      <c r="J58" s="187">
        <f t="shared" si="6"/>
        <v>-0.17367991352682477</v>
      </c>
      <c r="K58" s="186">
        <v>6.6362790459442387</v>
      </c>
      <c r="L58" s="187">
        <f t="shared" si="7"/>
        <v>-0.19475934847111898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5.7478048715095778</v>
      </c>
      <c r="F59" s="187" t="str">
        <f t="shared" si="6"/>
        <v>-</v>
      </c>
      <c r="G59" s="186">
        <v>6.9643698899562754</v>
      </c>
      <c r="H59" s="187">
        <f t="shared" si="6"/>
        <v>1.2165650184466976</v>
      </c>
      <c r="I59" s="186">
        <v>7.2468178837455648</v>
      </c>
      <c r="J59" s="187">
        <f t="shared" si="6"/>
        <v>0.28244799378928942</v>
      </c>
      <c r="K59" s="186">
        <v>7.2890932982917214</v>
      </c>
      <c r="L59" s="187">
        <f t="shared" si="7"/>
        <v>4.2275414546156576E-2</v>
      </c>
      <c r="M59" s="186"/>
      <c r="N59" s="187"/>
    </row>
    <row r="60" spans="1:15" x14ac:dyDescent="0.25">
      <c r="A60" s="1"/>
      <c r="B60" s="116" t="s">
        <v>85</v>
      </c>
      <c r="C60" s="186">
        <v>5.1182077232976315</v>
      </c>
      <c r="D60" s="187">
        <v>-2.3014842662137616</v>
      </c>
      <c r="E60" s="186">
        <v>6.6249171708832568</v>
      </c>
      <c r="F60" s="187">
        <f t="shared" si="6"/>
        <v>1.5067094475856253</v>
      </c>
      <c r="G60" s="186">
        <v>7.3769862429348407</v>
      </c>
      <c r="H60" s="187">
        <f t="shared" si="6"/>
        <v>0.75206907205158391</v>
      </c>
      <c r="I60" s="186">
        <v>7.4616266035620873</v>
      </c>
      <c r="J60" s="187">
        <f t="shared" si="6"/>
        <v>8.4640360627246558E-2</v>
      </c>
      <c r="K60" s="186">
        <v>7.2055160552219784</v>
      </c>
      <c r="L60" s="187">
        <f t="shared" si="7"/>
        <v>-0.25611054834010893</v>
      </c>
      <c r="M60" s="186"/>
      <c r="N60" s="187"/>
    </row>
    <row r="61" spans="1:15" x14ac:dyDescent="0.25">
      <c r="A61" s="1"/>
      <c r="B61" s="116" t="s">
        <v>87</v>
      </c>
      <c r="C61" s="186">
        <v>4.5018780496366766</v>
      </c>
      <c r="D61" s="187">
        <v>-2.972479403689035</v>
      </c>
      <c r="E61" s="186">
        <v>7.036620989384188</v>
      </c>
      <c r="F61" s="187">
        <f t="shared" si="6"/>
        <v>2.5347429397475114</v>
      </c>
      <c r="G61" s="186">
        <v>7.1376755746517411</v>
      </c>
      <c r="H61" s="187">
        <f t="shared" si="6"/>
        <v>0.10105458526755307</v>
      </c>
      <c r="I61" s="186">
        <v>7.1533715606525314</v>
      </c>
      <c r="J61" s="187">
        <f t="shared" si="6"/>
        <v>1.5695986000790363E-2</v>
      </c>
      <c r="K61" s="186">
        <v>7.3029817835805195</v>
      </c>
      <c r="L61" s="187">
        <f t="shared" si="7"/>
        <v>0.14961022292798809</v>
      </c>
      <c r="M61" s="186"/>
      <c r="N61" s="187"/>
    </row>
    <row r="62" spans="1:15" x14ac:dyDescent="0.25">
      <c r="A62" s="1"/>
      <c r="B62" s="116" t="s">
        <v>89</v>
      </c>
      <c r="C62" s="186">
        <v>4.2948393119082544</v>
      </c>
      <c r="D62" s="187">
        <v>-2.7331265240230485</v>
      </c>
      <c r="E62" s="186">
        <v>6.7180665830895672</v>
      </c>
      <c r="F62" s="187">
        <f t="shared" si="6"/>
        <v>2.4232272711813128</v>
      </c>
      <c r="G62" s="186">
        <v>6.8989995831596502</v>
      </c>
      <c r="H62" s="187">
        <f t="shared" si="6"/>
        <v>0.18093300007008306</v>
      </c>
      <c r="I62" s="186">
        <v>6.890301003344482</v>
      </c>
      <c r="J62" s="187">
        <f t="shared" si="6"/>
        <v>-8.6985798151681948E-3</v>
      </c>
      <c r="K62" s="186">
        <v>6.9900626094880476</v>
      </c>
      <c r="L62" s="187">
        <f t="shared" si="7"/>
        <v>9.9761606143565551E-2</v>
      </c>
      <c r="M62" s="186"/>
      <c r="N62" s="187"/>
    </row>
    <row r="63" spans="1:15" x14ac:dyDescent="0.25">
      <c r="A63" s="1"/>
      <c r="B63" s="116" t="s">
        <v>91</v>
      </c>
      <c r="C63" s="186">
        <v>6.9798797848782028</v>
      </c>
      <c r="D63" s="187">
        <v>-0.25136994494499376</v>
      </c>
      <c r="E63" s="186">
        <v>7.3550774581429135</v>
      </c>
      <c r="F63" s="187">
        <f t="shared" si="6"/>
        <v>0.37519767326471065</v>
      </c>
      <c r="G63" s="186">
        <v>7.1330528040515375</v>
      </c>
      <c r="H63" s="187">
        <f t="shared" si="6"/>
        <v>-0.22202465409137595</v>
      </c>
      <c r="I63" s="186">
        <v>7.3095171919128523</v>
      </c>
      <c r="J63" s="187">
        <f t="shared" si="6"/>
        <v>0.1764643878613148</v>
      </c>
      <c r="K63" s="186">
        <v>7.1157021870966597</v>
      </c>
      <c r="L63" s="187">
        <f t="shared" si="7"/>
        <v>-0.19381500481619263</v>
      </c>
      <c r="M63" s="186"/>
      <c r="N63" s="187"/>
    </row>
    <row r="64" spans="1:15" x14ac:dyDescent="0.25">
      <c r="A64" s="1"/>
      <c r="B64" s="116" t="s">
        <v>93</v>
      </c>
      <c r="C64" s="186">
        <v>6.8684598378776709</v>
      </c>
      <c r="D64" s="187">
        <v>-0.33811553269216077</v>
      </c>
      <c r="E64" s="186">
        <v>7.1035922185752352</v>
      </c>
      <c r="F64" s="187">
        <f t="shared" si="6"/>
        <v>0.23513238069756426</v>
      </c>
      <c r="G64" s="186">
        <v>7.05457733747921</v>
      </c>
      <c r="H64" s="187">
        <f t="shared" si="6"/>
        <v>-4.9014881096025142E-2</v>
      </c>
      <c r="I64" s="186">
        <v>7.0099346585283966</v>
      </c>
      <c r="J64" s="187">
        <f t="shared" si="6"/>
        <v>-4.4642678950813419E-2</v>
      </c>
      <c r="K64" s="186">
        <v>7.0372640734560479</v>
      </c>
      <c r="L64" s="187">
        <f t="shared" si="7"/>
        <v>2.7329414927651285E-2</v>
      </c>
      <c r="M64" s="186"/>
      <c r="N64" s="187"/>
    </row>
    <row r="65" spans="1:15" ht="15.75" x14ac:dyDescent="0.25">
      <c r="B65" s="119" t="s">
        <v>30</v>
      </c>
      <c r="C65" s="188">
        <v>6.7245931238558567</v>
      </c>
      <c r="D65" s="189">
        <v>-0.54239387835653297</v>
      </c>
      <c r="E65" s="188">
        <v>6.3895048428227073</v>
      </c>
      <c r="F65" s="189">
        <f t="shared" si="6"/>
        <v>-0.33508828103314947</v>
      </c>
      <c r="G65" s="188">
        <v>7.0085146420153253</v>
      </c>
      <c r="H65" s="189">
        <f t="shared" si="6"/>
        <v>0.619009799192618</v>
      </c>
      <c r="I65" s="188">
        <v>7.0731934312265743</v>
      </c>
      <c r="J65" s="189">
        <f t="shared" si="6"/>
        <v>6.4678789211249033E-2</v>
      </c>
      <c r="K65" s="188">
        <v>7.0223583243255412</v>
      </c>
      <c r="L65" s="189">
        <f t="shared" si="7"/>
        <v>-5.08351069010331E-2</v>
      </c>
      <c r="M65" s="188">
        <v>7.077855891310306</v>
      </c>
      <c r="N65" s="189">
        <v>2.694412181796757E-2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71" t="s">
        <v>302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8.9269403144340895</v>
      </c>
      <c r="D75" s="187">
        <v>0.5946135236271779</v>
      </c>
      <c r="E75" s="186">
        <v>19.477227722772277</v>
      </c>
      <c r="F75" s="187">
        <f t="shared" ref="F75:J87" si="9">IFERROR(E75-C75,"-")</f>
        <v>10.550287408338187</v>
      </c>
      <c r="G75" s="186">
        <v>7.9685462655838961</v>
      </c>
      <c r="H75" s="187">
        <f t="shared" si="9"/>
        <v>-11.508681457188381</v>
      </c>
      <c r="I75" s="186">
        <v>8.5360883914478407</v>
      </c>
      <c r="J75" s="187">
        <f t="shared" si="9"/>
        <v>0.56754212586394459</v>
      </c>
      <c r="K75" s="186">
        <v>8.3014899957428696</v>
      </c>
      <c r="L75" s="187">
        <f t="shared" ref="L75:L87" si="10">IFERROR(K75-I75,"-")</f>
        <v>-0.2345983957049711</v>
      </c>
      <c r="M75" s="186">
        <v>7.6470348979093794</v>
      </c>
      <c r="N75" s="187">
        <f>IFERROR(M75-K75,"-")</f>
        <v>-0.65445509783349021</v>
      </c>
    </row>
    <row r="76" spans="1:15" x14ac:dyDescent="0.25">
      <c r="A76" s="1"/>
      <c r="B76" s="116" t="s">
        <v>73</v>
      </c>
      <c r="C76" s="186">
        <v>8.2033470580422367</v>
      </c>
      <c r="D76" s="187">
        <v>-0.16693324401843057</v>
      </c>
      <c r="E76" s="186">
        <v>14.865079365079366</v>
      </c>
      <c r="F76" s="187">
        <f t="shared" si="9"/>
        <v>6.6617323070371288</v>
      </c>
      <c r="G76" s="186">
        <v>7.431149250140348</v>
      </c>
      <c r="H76" s="187">
        <f t="shared" si="9"/>
        <v>-7.4339301149390176</v>
      </c>
      <c r="I76" s="186">
        <v>7.9643095644431252</v>
      </c>
      <c r="J76" s="187">
        <f t="shared" si="9"/>
        <v>0.53316031430277722</v>
      </c>
      <c r="K76" s="186">
        <v>7.751214378238342</v>
      </c>
      <c r="L76" s="187">
        <f t="shared" si="10"/>
        <v>-0.21309518620478318</v>
      </c>
      <c r="M76" s="186">
        <v>7.3893776737428363</v>
      </c>
      <c r="N76" s="187">
        <f t="shared" ref="N76:N77" si="11">IFERROR(M76-K76,"-")</f>
        <v>-0.36183670449550576</v>
      </c>
    </row>
    <row r="77" spans="1:15" x14ac:dyDescent="0.25">
      <c r="A77" s="1"/>
      <c r="B77" s="116" t="s">
        <v>75</v>
      </c>
      <c r="C77" s="186">
        <v>8.7776292335115862</v>
      </c>
      <c r="D77" s="187">
        <v>1.5227608190799451</v>
      </c>
      <c r="E77" s="186">
        <v>21.081433224755699</v>
      </c>
      <c r="F77" s="187">
        <f t="shared" si="9"/>
        <v>12.303803991244113</v>
      </c>
      <c r="G77" s="186">
        <v>7.6807281132620631</v>
      </c>
      <c r="H77" s="187">
        <f t="shared" si="9"/>
        <v>-13.400705111493636</v>
      </c>
      <c r="I77" s="186">
        <v>7.2202598160852434</v>
      </c>
      <c r="J77" s="187">
        <f t="shared" si="9"/>
        <v>-0.4604682971768197</v>
      </c>
      <c r="K77" s="186">
        <v>6.624144705643249</v>
      </c>
      <c r="L77" s="187">
        <f t="shared" si="10"/>
        <v>-0.59611511044199439</v>
      </c>
      <c r="M77" s="186">
        <v>6.6516820919641546</v>
      </c>
      <c r="N77" s="187">
        <f t="shared" si="11"/>
        <v>2.7537386320905632E-2</v>
      </c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>
        <v>9.4550561797752817</v>
      </c>
      <c r="F78" s="187" t="str">
        <f t="shared" si="9"/>
        <v>-</v>
      </c>
      <c r="G78" s="186">
        <v>6.8932210297513921</v>
      </c>
      <c r="H78" s="187">
        <f t="shared" si="9"/>
        <v>-2.5618351500238896</v>
      </c>
      <c r="I78" s="186">
        <v>6.6325707530769762</v>
      </c>
      <c r="J78" s="187">
        <f t="shared" si="9"/>
        <v>-0.26065027667441587</v>
      </c>
      <c r="K78" s="186">
        <v>7.1035439137134055</v>
      </c>
      <c r="L78" s="187">
        <f t="shared" si="10"/>
        <v>0.47097316063642936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>
        <v>5.0410094637223972</v>
      </c>
      <c r="F79" s="187" t="str">
        <f t="shared" si="9"/>
        <v>-</v>
      </c>
      <c r="G79" s="186">
        <v>6.8423889792076666</v>
      </c>
      <c r="H79" s="187">
        <f t="shared" si="9"/>
        <v>1.8013795154852694</v>
      </c>
      <c r="I79" s="186">
        <v>7.0364704064286814</v>
      </c>
      <c r="J79" s="187">
        <f t="shared" si="9"/>
        <v>0.19408142722101474</v>
      </c>
      <c r="K79" s="186">
        <v>6.5189393939393936</v>
      </c>
      <c r="L79" s="187">
        <f t="shared" si="10"/>
        <v>-0.51753101248928779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>
        <v>5.1664507772020727</v>
      </c>
      <c r="F80" s="187" t="str">
        <f t="shared" si="9"/>
        <v>-</v>
      </c>
      <c r="G80" s="186">
        <v>7.0134657836644587</v>
      </c>
      <c r="H80" s="187">
        <f t="shared" si="9"/>
        <v>1.847015006462386</v>
      </c>
      <c r="I80" s="186">
        <v>7.1027638379147628</v>
      </c>
      <c r="J80" s="187">
        <f t="shared" si="9"/>
        <v>8.9298054250304126E-2</v>
      </c>
      <c r="K80" s="186">
        <v>7.124307794032565</v>
      </c>
      <c r="L80" s="187">
        <f t="shared" si="10"/>
        <v>2.1543956117802132E-2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6.7181875592042939</v>
      </c>
      <c r="F81" s="187" t="str">
        <f t="shared" si="9"/>
        <v>-</v>
      </c>
      <c r="G81" s="186">
        <v>7.5911216449939145</v>
      </c>
      <c r="H81" s="187">
        <f t="shared" si="9"/>
        <v>0.87293408578962062</v>
      </c>
      <c r="I81" s="186">
        <v>7.5522540286938193</v>
      </c>
      <c r="J81" s="187">
        <f t="shared" si="9"/>
        <v>-3.8867616300095165E-2</v>
      </c>
      <c r="K81" s="186">
        <v>7.2211466865227107</v>
      </c>
      <c r="L81" s="187">
        <f t="shared" si="10"/>
        <v>-0.3311073421711086</v>
      </c>
      <c r="M81" s="186"/>
      <c r="N81" s="187"/>
    </row>
    <row r="82" spans="1:15" x14ac:dyDescent="0.25">
      <c r="A82" s="1"/>
      <c r="B82" s="116" t="s">
        <v>85</v>
      </c>
      <c r="C82" s="186">
        <v>6.9649999999999999</v>
      </c>
      <c r="D82" s="187">
        <v>-1.4186721861245015</v>
      </c>
      <c r="E82" s="186">
        <v>7.9656224334154642</v>
      </c>
      <c r="F82" s="187">
        <f t="shared" si="9"/>
        <v>1.0006224334154643</v>
      </c>
      <c r="G82" s="186">
        <v>7.960238198622914</v>
      </c>
      <c r="H82" s="187">
        <f t="shared" si="9"/>
        <v>-5.3842347925501244E-3</v>
      </c>
      <c r="I82" s="186">
        <v>7.9245908431738137</v>
      </c>
      <c r="J82" s="187">
        <f t="shared" si="9"/>
        <v>-3.564735544910036E-2</v>
      </c>
      <c r="K82" s="186">
        <v>7.7122955784373106</v>
      </c>
      <c r="L82" s="187">
        <f t="shared" si="10"/>
        <v>-0.21229526473650306</v>
      </c>
      <c r="M82" s="186"/>
      <c r="N82" s="187"/>
    </row>
    <row r="83" spans="1:15" x14ac:dyDescent="0.25">
      <c r="A83" s="1"/>
      <c r="B83" s="116" t="s">
        <v>87</v>
      </c>
      <c r="C83" s="186">
        <v>10.220430107526882</v>
      </c>
      <c r="D83" s="187">
        <v>2.2482310171418973</v>
      </c>
      <c r="E83" s="186">
        <v>7.8452128910844507</v>
      </c>
      <c r="F83" s="187">
        <f t="shared" si="9"/>
        <v>-2.3752172164424312</v>
      </c>
      <c r="G83" s="186">
        <v>7.6872820979232985</v>
      </c>
      <c r="H83" s="187">
        <f t="shared" si="9"/>
        <v>-0.15793079316115222</v>
      </c>
      <c r="I83" s="186">
        <v>7.6300188205771642</v>
      </c>
      <c r="J83" s="187">
        <f t="shared" si="9"/>
        <v>-5.7263277346134345E-2</v>
      </c>
      <c r="K83" s="186">
        <v>7.5017424564385893</v>
      </c>
      <c r="L83" s="187">
        <f t="shared" si="10"/>
        <v>-0.12827636413857491</v>
      </c>
      <c r="M83" s="186"/>
      <c r="N83" s="187"/>
    </row>
    <row r="84" spans="1:15" x14ac:dyDescent="0.25">
      <c r="A84" s="1"/>
      <c r="B84" s="116" t="s">
        <v>89</v>
      </c>
      <c r="C84" s="186">
        <v>9.575925925925926</v>
      </c>
      <c r="D84" s="187">
        <v>1.8983922237936959</v>
      </c>
      <c r="E84" s="186">
        <v>7.1315753330586462</v>
      </c>
      <c r="F84" s="187">
        <f t="shared" si="9"/>
        <v>-2.4443505928672797</v>
      </c>
      <c r="G84" s="186">
        <v>7.4518625393494231</v>
      </c>
      <c r="H84" s="187">
        <f t="shared" si="9"/>
        <v>0.32028720629077689</v>
      </c>
      <c r="I84" s="186">
        <v>7.0542501497703523</v>
      </c>
      <c r="J84" s="187">
        <f t="shared" si="9"/>
        <v>-0.39761238957907086</v>
      </c>
      <c r="K84" s="186">
        <v>7.1212844601878951</v>
      </c>
      <c r="L84" s="187">
        <f t="shared" si="10"/>
        <v>6.7034310417542819E-2</v>
      </c>
      <c r="M84" s="186"/>
      <c r="N84" s="187"/>
    </row>
    <row r="85" spans="1:15" x14ac:dyDescent="0.25">
      <c r="A85" s="1"/>
      <c r="B85" s="116" t="s">
        <v>91</v>
      </c>
      <c r="C85" s="186">
        <v>13.576687116564417</v>
      </c>
      <c r="D85" s="187">
        <v>5.5581590339304583</v>
      </c>
      <c r="E85" s="186">
        <v>8.2603970912656255</v>
      </c>
      <c r="F85" s="187">
        <f t="shared" si="9"/>
        <v>-5.316290025298791</v>
      </c>
      <c r="G85" s="186">
        <v>7.4436004827145599</v>
      </c>
      <c r="H85" s="187">
        <f t="shared" si="9"/>
        <v>-0.81679660855106562</v>
      </c>
      <c r="I85" s="186">
        <v>7.5841486537732274</v>
      </c>
      <c r="J85" s="187">
        <f t="shared" si="9"/>
        <v>0.14054817105866757</v>
      </c>
      <c r="K85" s="186">
        <v>7.0811675329868056</v>
      </c>
      <c r="L85" s="187">
        <f t="shared" si="10"/>
        <v>-0.50298112078642188</v>
      </c>
      <c r="M85" s="186"/>
      <c r="N85" s="187"/>
    </row>
    <row r="86" spans="1:15" x14ac:dyDescent="0.25">
      <c r="A86" s="1"/>
      <c r="B86" s="116" t="s">
        <v>93</v>
      </c>
      <c r="C86" s="186">
        <v>11.982788296041308</v>
      </c>
      <c r="D86" s="187">
        <v>4.0927424545219893</v>
      </c>
      <c r="E86" s="186">
        <v>7.4354273389053649</v>
      </c>
      <c r="F86" s="187">
        <f t="shared" si="9"/>
        <v>-4.5473609571359432</v>
      </c>
      <c r="G86" s="186">
        <v>7.232929964261082</v>
      </c>
      <c r="H86" s="187">
        <f t="shared" si="9"/>
        <v>-0.20249737464428286</v>
      </c>
      <c r="I86" s="186">
        <v>7.4529502083790309</v>
      </c>
      <c r="J86" s="187">
        <f t="shared" si="9"/>
        <v>0.22002024411794885</v>
      </c>
      <c r="K86" s="186">
        <v>7.4496290189612528</v>
      </c>
      <c r="L86" s="187">
        <f t="shared" si="10"/>
        <v>-3.3211894177780366E-3</v>
      </c>
      <c r="M86" s="186"/>
      <c r="N86" s="187"/>
    </row>
    <row r="87" spans="1:15" ht="15.75" x14ac:dyDescent="0.25">
      <c r="B87" s="119" t="s">
        <v>30</v>
      </c>
      <c r="C87" s="188">
        <v>8.5437552506300758</v>
      </c>
      <c r="D87" s="189">
        <v>0.77902822572249875</v>
      </c>
      <c r="E87" s="188">
        <v>7.7516860160748928</v>
      </c>
      <c r="F87" s="189">
        <f t="shared" si="9"/>
        <v>-0.79206923455518297</v>
      </c>
      <c r="G87" s="188">
        <v>7.4275981000211777</v>
      </c>
      <c r="H87" s="189">
        <f t="shared" si="9"/>
        <v>-0.32408791605371512</v>
      </c>
      <c r="I87" s="188">
        <v>7.4724241619167229</v>
      </c>
      <c r="J87" s="189">
        <f t="shared" si="9"/>
        <v>4.4826061895545166E-2</v>
      </c>
      <c r="K87" s="188">
        <v>7.2744788975584873</v>
      </c>
      <c r="L87" s="189">
        <f t="shared" si="10"/>
        <v>-0.19794526435823556</v>
      </c>
      <c r="M87" s="188">
        <v>7.2098391476916648</v>
      </c>
      <c r="N87" s="189">
        <v>-0.27955814501511345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71" t="s">
        <v>303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9.2884622581490213</v>
      </c>
      <c r="D97" s="187">
        <v>0.14141725543801442</v>
      </c>
      <c r="E97" s="186">
        <v>7.2568181818181818</v>
      </c>
      <c r="F97" s="187">
        <f t="shared" ref="F97:J109" si="12">IFERROR(E97-C97,"-")</f>
        <v>-2.0316440763308394</v>
      </c>
      <c r="G97" s="186">
        <v>10.058643771827706</v>
      </c>
      <c r="H97" s="187">
        <f t="shared" si="12"/>
        <v>2.8018255900095239</v>
      </c>
      <c r="I97" s="186">
        <v>9.1694865070637004</v>
      </c>
      <c r="J97" s="187">
        <f t="shared" si="12"/>
        <v>-0.88915726476400536</v>
      </c>
      <c r="K97" s="186">
        <v>8.4320445539252429</v>
      </c>
      <c r="L97" s="187">
        <f t="shared" ref="L97:L109" si="13">IFERROR(K97-I97,"-")</f>
        <v>-0.73744195313845751</v>
      </c>
      <c r="M97" s="186">
        <v>8.7759174766911325</v>
      </c>
      <c r="N97" s="187">
        <f>IFERROR(M97-K97,"-")</f>
        <v>0.34387292276588965</v>
      </c>
    </row>
    <row r="98" spans="2:14" x14ac:dyDescent="0.25">
      <c r="B98" s="116" t="s">
        <v>73</v>
      </c>
      <c r="C98" s="186">
        <v>8.8178536620582602</v>
      </c>
      <c r="D98" s="187">
        <v>0.44870687534385745</v>
      </c>
      <c r="E98" s="186">
        <v>5.2167060677698975</v>
      </c>
      <c r="F98" s="187">
        <f t="shared" si="12"/>
        <v>-3.6011475942883626</v>
      </c>
      <c r="G98" s="186">
        <v>8.5183896043624543</v>
      </c>
      <c r="H98" s="187">
        <f t="shared" si="12"/>
        <v>3.3016835365925568</v>
      </c>
      <c r="I98" s="186">
        <v>8.342087286527514</v>
      </c>
      <c r="J98" s="187">
        <f t="shared" si="12"/>
        <v>-0.17630231783494033</v>
      </c>
      <c r="K98" s="186">
        <v>7.8970631762423125</v>
      </c>
      <c r="L98" s="187">
        <f t="shared" si="13"/>
        <v>-0.4450241102852015</v>
      </c>
      <c r="M98" s="186">
        <v>7.6407602559277379</v>
      </c>
      <c r="N98" s="187">
        <f t="shared" ref="N98:N99" si="14">IFERROR(M98-K98,"-")</f>
        <v>-0.25630292031457458</v>
      </c>
    </row>
    <row r="99" spans="2:14" x14ac:dyDescent="0.25">
      <c r="B99" s="116" t="s">
        <v>75</v>
      </c>
      <c r="C99" s="186">
        <v>11.325639991937109</v>
      </c>
      <c r="D99" s="187">
        <v>4.1774387181979389</v>
      </c>
      <c r="E99" s="186">
        <v>4.2668872883005644</v>
      </c>
      <c r="F99" s="187">
        <f t="shared" si="12"/>
        <v>-7.0587527036365447</v>
      </c>
      <c r="G99" s="186">
        <v>8.9438208884688084</v>
      </c>
      <c r="H99" s="187">
        <f t="shared" si="12"/>
        <v>4.676933600168244</v>
      </c>
      <c r="I99" s="186">
        <v>7.2962298025134649</v>
      </c>
      <c r="J99" s="187">
        <f t="shared" si="12"/>
        <v>-1.6475910859553435</v>
      </c>
      <c r="K99" s="186">
        <v>7.1176644057800056</v>
      </c>
      <c r="L99" s="187">
        <f t="shared" si="13"/>
        <v>-0.17856539673345928</v>
      </c>
      <c r="M99" s="186">
        <v>7.1640069569462668</v>
      </c>
      <c r="N99" s="187">
        <f t="shared" si="14"/>
        <v>4.6342551166261181E-2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4.2971937029431899</v>
      </c>
      <c r="F100" s="187" t="str">
        <f t="shared" si="12"/>
        <v>-</v>
      </c>
      <c r="G100" s="186">
        <v>7.2615639657124369</v>
      </c>
      <c r="H100" s="187">
        <f t="shared" si="12"/>
        <v>2.964370262769247</v>
      </c>
      <c r="I100" s="186">
        <v>6.8897870199563975</v>
      </c>
      <c r="J100" s="187">
        <f t="shared" si="12"/>
        <v>-0.37177694575603937</v>
      </c>
      <c r="K100" s="186">
        <v>7.2501342882721573</v>
      </c>
      <c r="L100" s="187">
        <f t="shared" si="13"/>
        <v>0.36034726831575981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3.7259593157651412</v>
      </c>
      <c r="F101" s="187" t="str">
        <f t="shared" si="12"/>
        <v>-</v>
      </c>
      <c r="G101" s="186">
        <v>7.5795092261617238</v>
      </c>
      <c r="H101" s="187">
        <f t="shared" si="12"/>
        <v>3.8535499103965827</v>
      </c>
      <c r="I101" s="186">
        <v>6.8398547955674438</v>
      </c>
      <c r="J101" s="187">
        <f t="shared" si="12"/>
        <v>-0.73965443059428004</v>
      </c>
      <c r="K101" s="186">
        <v>6.7150291423813488</v>
      </c>
      <c r="L101" s="187">
        <f t="shared" si="13"/>
        <v>-0.12482565318609495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5.7977450529222274</v>
      </c>
      <c r="F102" s="187" t="str">
        <f t="shared" si="12"/>
        <v>-</v>
      </c>
      <c r="G102" s="186">
        <v>7.6719207173194901</v>
      </c>
      <c r="H102" s="187">
        <f t="shared" si="12"/>
        <v>1.8741756643972627</v>
      </c>
      <c r="I102" s="186">
        <v>6.5240314296404636</v>
      </c>
      <c r="J102" s="187">
        <f t="shared" si="12"/>
        <v>-1.1478892876790265</v>
      </c>
      <c r="K102" s="186">
        <v>7.0445658424381827</v>
      </c>
      <c r="L102" s="187">
        <f t="shared" si="13"/>
        <v>0.52053441279771917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6.1979111481117082</v>
      </c>
      <c r="F103" s="187" t="str">
        <f t="shared" si="12"/>
        <v>-</v>
      </c>
      <c r="G103" s="186">
        <v>7.8098892707140131</v>
      </c>
      <c r="H103" s="187">
        <f t="shared" si="12"/>
        <v>1.6119781226023049</v>
      </c>
      <c r="I103" s="186">
        <v>7.6651164324823533</v>
      </c>
      <c r="J103" s="187">
        <f t="shared" si="12"/>
        <v>-0.14477283823165976</v>
      </c>
      <c r="K103" s="186">
        <v>7.5937150964470073</v>
      </c>
      <c r="L103" s="187">
        <f t="shared" si="13"/>
        <v>-7.1401336035346041E-2</v>
      </c>
      <c r="M103" s="186"/>
      <c r="N103" s="187"/>
    </row>
    <row r="104" spans="2:14" x14ac:dyDescent="0.25">
      <c r="B104" s="116" t="s">
        <v>85</v>
      </c>
      <c r="C104" s="186">
        <v>6.1327782153707666</v>
      </c>
      <c r="D104" s="187">
        <v>-2.1041946882688034</v>
      </c>
      <c r="E104" s="186">
        <v>6.7188707112019994</v>
      </c>
      <c r="F104" s="187">
        <f t="shared" si="12"/>
        <v>0.5860924958312328</v>
      </c>
      <c r="G104" s="186">
        <v>8.0280654359897952</v>
      </c>
      <c r="H104" s="187">
        <f t="shared" si="12"/>
        <v>1.3091947247877957</v>
      </c>
      <c r="I104" s="186">
        <v>8.0638530164077604</v>
      </c>
      <c r="J104" s="187">
        <f t="shared" si="12"/>
        <v>3.5787580417965259E-2</v>
      </c>
      <c r="K104" s="186">
        <v>8.262072418865209</v>
      </c>
      <c r="L104" s="187">
        <f t="shared" si="13"/>
        <v>0.19821940245744862</v>
      </c>
      <c r="M104" s="186"/>
      <c r="N104" s="187"/>
    </row>
    <row r="105" spans="2:14" x14ac:dyDescent="0.25">
      <c r="B105" s="116" t="s">
        <v>87</v>
      </c>
      <c r="C105" s="186">
        <v>5.1817629917435646</v>
      </c>
      <c r="D105" s="187">
        <v>-3.3723899022714861</v>
      </c>
      <c r="E105" s="186">
        <v>8.1094095358383331</v>
      </c>
      <c r="F105" s="187">
        <f t="shared" si="12"/>
        <v>2.9276465440947685</v>
      </c>
      <c r="G105" s="186">
        <v>7.3250566263515537</v>
      </c>
      <c r="H105" s="187">
        <f t="shared" si="12"/>
        <v>-0.78435290948677938</v>
      </c>
      <c r="I105" s="186">
        <v>7.2178584261588217</v>
      </c>
      <c r="J105" s="187">
        <f t="shared" si="12"/>
        <v>-0.10719820019273207</v>
      </c>
      <c r="K105" s="186">
        <v>7.8073064340239915</v>
      </c>
      <c r="L105" s="187">
        <f t="shared" si="13"/>
        <v>0.58944800786516982</v>
      </c>
      <c r="M105" s="186"/>
      <c r="N105" s="187"/>
    </row>
    <row r="106" spans="2:14" x14ac:dyDescent="0.25">
      <c r="B106" s="116" t="s">
        <v>89</v>
      </c>
      <c r="C106" s="186">
        <v>5.3206016811679691</v>
      </c>
      <c r="D106" s="187">
        <v>-2.7177540500573274</v>
      </c>
      <c r="E106" s="186">
        <v>7.4730443034220979</v>
      </c>
      <c r="F106" s="187">
        <f t="shared" si="12"/>
        <v>2.1524426222541289</v>
      </c>
      <c r="G106" s="186">
        <v>7.6415784008307375</v>
      </c>
      <c r="H106" s="187">
        <f t="shared" si="12"/>
        <v>0.16853409740863956</v>
      </c>
      <c r="I106" s="186">
        <v>7.5350687417126112</v>
      </c>
      <c r="J106" s="187">
        <f t="shared" si="12"/>
        <v>-0.10650965911812627</v>
      </c>
      <c r="K106" s="186">
        <v>7.4144357116541819</v>
      </c>
      <c r="L106" s="187">
        <f t="shared" si="13"/>
        <v>-0.12063303005842929</v>
      </c>
      <c r="M106" s="186"/>
      <c r="N106" s="187"/>
    </row>
    <row r="107" spans="2:14" x14ac:dyDescent="0.25">
      <c r="B107" s="116" t="s">
        <v>91</v>
      </c>
      <c r="C107" s="186">
        <v>6.6477631797771499</v>
      </c>
      <c r="D107" s="187">
        <v>-1.6064680563865297</v>
      </c>
      <c r="E107" s="186">
        <v>8.4286078206597885</v>
      </c>
      <c r="F107" s="187">
        <f t="shared" si="12"/>
        <v>1.7808446408826386</v>
      </c>
      <c r="G107" s="186">
        <v>7.9870946393117137</v>
      </c>
      <c r="H107" s="187">
        <f t="shared" si="12"/>
        <v>-0.44151318134807482</v>
      </c>
      <c r="I107" s="186">
        <v>7.928793932416875</v>
      </c>
      <c r="J107" s="187">
        <f t="shared" si="12"/>
        <v>-5.8300706894838683E-2</v>
      </c>
      <c r="K107" s="186">
        <v>7.3780008311223346</v>
      </c>
      <c r="L107" s="187">
        <f t="shared" si="13"/>
        <v>-0.5507931012945404</v>
      </c>
      <c r="M107" s="186"/>
      <c r="N107" s="187"/>
    </row>
    <row r="108" spans="2:14" x14ac:dyDescent="0.25">
      <c r="B108" s="116" t="s">
        <v>93</v>
      </c>
      <c r="C108" s="186">
        <v>7.4641870742036458</v>
      </c>
      <c r="D108" s="187">
        <v>-1.3808199581451595</v>
      </c>
      <c r="E108" s="186">
        <v>8.0989971715093851</v>
      </c>
      <c r="F108" s="187">
        <f t="shared" si="12"/>
        <v>0.63481009730573934</v>
      </c>
      <c r="G108" s="186">
        <v>7.7937504563043003</v>
      </c>
      <c r="H108" s="187">
        <f t="shared" si="12"/>
        <v>-0.30524671520508484</v>
      </c>
      <c r="I108" s="186">
        <v>7.5041961545687981</v>
      </c>
      <c r="J108" s="187">
        <f t="shared" si="12"/>
        <v>-0.28955430173550223</v>
      </c>
      <c r="K108" s="186">
        <v>7.4633168051037488</v>
      </c>
      <c r="L108" s="187">
        <f t="shared" si="13"/>
        <v>-4.0879349465049231E-2</v>
      </c>
      <c r="M108" s="186"/>
      <c r="N108" s="187"/>
    </row>
    <row r="109" spans="2:14" ht="15.75" x14ac:dyDescent="0.25">
      <c r="B109" s="119" t="s">
        <v>30</v>
      </c>
      <c r="C109" s="188">
        <v>7.9282896242390954</v>
      </c>
      <c r="D109" s="189">
        <v>0.17662173534821957</v>
      </c>
      <c r="E109" s="188">
        <v>6.7462678422476356</v>
      </c>
      <c r="F109" s="189">
        <f t="shared" si="12"/>
        <v>-1.1820217819914598</v>
      </c>
      <c r="G109" s="188">
        <v>7.94246678177314</v>
      </c>
      <c r="H109" s="189">
        <f t="shared" si="12"/>
        <v>1.1961989395255044</v>
      </c>
      <c r="I109" s="188">
        <v>7.5594228758302462</v>
      </c>
      <c r="J109" s="189">
        <f t="shared" si="12"/>
        <v>-0.38304390594289384</v>
      </c>
      <c r="K109" s="188">
        <v>7.5303677443569885</v>
      </c>
      <c r="L109" s="189">
        <f t="shared" si="13"/>
        <v>-2.9055131473257667E-2</v>
      </c>
      <c r="M109" s="188">
        <v>7.7852818766553158</v>
      </c>
      <c r="N109" s="189">
        <v>1.2168628236634227E-2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AACA-BB9A-4DD3-A81B-5E5406F699C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239F-41EA-4D08-9F69-5E601762A090}">
  <sheetPr>
    <tabColor rgb="FFAC75D5"/>
  </sheetPr>
  <dimension ref="A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71" t="s">
        <v>304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P4" s="1" t="s">
        <v>150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151</v>
      </c>
    </row>
    <row r="6" spans="1:16" ht="22.5" thickTop="1" thickBot="1" x14ac:dyDescent="0.3">
      <c r="B6" s="109"/>
      <c r="C6" s="293" t="s">
        <v>152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318</v>
      </c>
      <c r="D7" s="296"/>
      <c r="E7" s="297" t="s">
        <v>319</v>
      </c>
      <c r="F7" s="296"/>
      <c r="G7" s="297" t="s">
        <v>320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tr">
        <f>CONCATENATE("var ",RIGHT(C7,2),"/",RIGHT(A7,2))</f>
        <v>var 20/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4">
        <v>0.75989999999999991</v>
      </c>
      <c r="D9" s="118" t="str">
        <f t="shared" ref="D9:J21" si="0">IFERROR(C9/A9-1,"-")</f>
        <v>-</v>
      </c>
      <c r="E9" s="194">
        <v>0.16260000000000002</v>
      </c>
      <c r="F9" s="118">
        <f t="shared" si="0"/>
        <v>-0.78602447690485588</v>
      </c>
      <c r="G9" s="194">
        <v>0.59370000000000001</v>
      </c>
      <c r="H9" s="118">
        <f t="shared" si="0"/>
        <v>2.6512915129151287</v>
      </c>
      <c r="I9" s="194">
        <v>0.77349999999999997</v>
      </c>
      <c r="J9" s="118">
        <f t="shared" si="0"/>
        <v>0.30284655549941042</v>
      </c>
      <c r="K9" s="194">
        <v>0.80409999999999993</v>
      </c>
      <c r="L9" s="118">
        <f t="shared" ref="L9:L14" si="1">IFERROR(K9/I9-1,"-")</f>
        <v>3.956043956043942E-2</v>
      </c>
      <c r="M9" s="194">
        <v>0.78489999999999993</v>
      </c>
      <c r="N9" s="118">
        <f t="shared" ref="N9:N11" si="2">IFERROR(M9/K9-1,"-")</f>
        <v>-2.3877627160800885E-2</v>
      </c>
    </row>
    <row r="10" spans="1:16" x14ac:dyDescent="0.25">
      <c r="A10" s="1" t="s">
        <v>72</v>
      </c>
      <c r="B10" s="116" t="s">
        <v>73</v>
      </c>
      <c r="C10" s="194">
        <v>0.78579999999999994</v>
      </c>
      <c r="D10" s="118" t="str">
        <f t="shared" si="0"/>
        <v>-</v>
      </c>
      <c r="E10" s="194">
        <v>0.2394</v>
      </c>
      <c r="F10" s="118">
        <f t="shared" si="0"/>
        <v>-0.69534232629167725</v>
      </c>
      <c r="G10" s="194">
        <v>0.75780000000000003</v>
      </c>
      <c r="H10" s="118">
        <f t="shared" si="0"/>
        <v>2.1654135338345863</v>
      </c>
      <c r="I10" s="194">
        <v>0.83819999999999995</v>
      </c>
      <c r="J10" s="118">
        <f t="shared" si="0"/>
        <v>0.10609659540775929</v>
      </c>
      <c r="K10" s="194">
        <v>0.82450000000000001</v>
      </c>
      <c r="L10" s="118">
        <f t="shared" si="1"/>
        <v>-1.634454784061079E-2</v>
      </c>
      <c r="M10" s="194">
        <v>0.84650000000000003</v>
      </c>
      <c r="N10" s="118">
        <f t="shared" si="2"/>
        <v>2.668283808368721E-2</v>
      </c>
    </row>
    <row r="11" spans="1:16" x14ac:dyDescent="0.25">
      <c r="A11" s="1" t="s">
        <v>74</v>
      </c>
      <c r="B11" s="116" t="s">
        <v>75</v>
      </c>
      <c r="C11" s="194">
        <v>0.32850000000000001</v>
      </c>
      <c r="D11" s="118" t="str">
        <f t="shared" si="0"/>
        <v>-</v>
      </c>
      <c r="E11" s="194">
        <v>0.23399999999999999</v>
      </c>
      <c r="F11" s="118">
        <f t="shared" si="0"/>
        <v>-0.28767123287671237</v>
      </c>
      <c r="G11" s="194">
        <v>0.78410000000000002</v>
      </c>
      <c r="H11" s="118">
        <f t="shared" si="0"/>
        <v>2.3508547008547009</v>
      </c>
      <c r="I11" s="194">
        <v>0.77450000000000008</v>
      </c>
      <c r="J11" s="118">
        <f t="shared" si="0"/>
        <v>-1.2243336309144204E-2</v>
      </c>
      <c r="K11" s="194">
        <v>0.82980000000000009</v>
      </c>
      <c r="L11" s="118">
        <f t="shared" si="1"/>
        <v>7.1400903808908955E-2</v>
      </c>
      <c r="M11" s="194">
        <v>0.78890000000000005</v>
      </c>
      <c r="N11" s="118">
        <f t="shared" si="2"/>
        <v>-4.9288985297662125E-2</v>
      </c>
    </row>
    <row r="12" spans="1:16" x14ac:dyDescent="0.25">
      <c r="A12" s="1" t="s">
        <v>76</v>
      </c>
      <c r="B12" s="116" t="s">
        <v>77</v>
      </c>
      <c r="C12" s="194">
        <v>0</v>
      </c>
      <c r="D12" s="118" t="str">
        <f t="shared" si="0"/>
        <v>-</v>
      </c>
      <c r="E12" s="194">
        <v>0.30820000000000003</v>
      </c>
      <c r="F12" s="118" t="str">
        <f t="shared" si="0"/>
        <v>-</v>
      </c>
      <c r="G12" s="194">
        <v>0.82299999999999995</v>
      </c>
      <c r="H12" s="118">
        <f t="shared" si="0"/>
        <v>1.670343932511356</v>
      </c>
      <c r="I12" s="194">
        <v>0.8075</v>
      </c>
      <c r="J12" s="118">
        <f t="shared" si="0"/>
        <v>-1.883353584447145E-2</v>
      </c>
      <c r="K12" s="194">
        <v>0.79059999999999997</v>
      </c>
      <c r="L12" s="118">
        <f t="shared" si="1"/>
        <v>-2.0928792569659516E-2</v>
      </c>
      <c r="M12" s="194"/>
      <c r="N12" s="118"/>
    </row>
    <row r="13" spans="1:16" x14ac:dyDescent="0.25">
      <c r="A13" s="1" t="s">
        <v>78</v>
      </c>
      <c r="B13" s="116" t="s">
        <v>79</v>
      </c>
      <c r="C13" s="194">
        <v>0</v>
      </c>
      <c r="D13" s="118" t="str">
        <f t="shared" si="0"/>
        <v>-</v>
      </c>
      <c r="E13" s="194">
        <v>0.3014</v>
      </c>
      <c r="F13" s="118" t="str">
        <f t="shared" si="0"/>
        <v>-</v>
      </c>
      <c r="G13" s="194">
        <v>0.72030000000000005</v>
      </c>
      <c r="H13" s="118">
        <f t="shared" si="0"/>
        <v>1.389847378898474</v>
      </c>
      <c r="I13" s="194">
        <v>0.73370000000000002</v>
      </c>
      <c r="J13" s="118">
        <f t="shared" si="0"/>
        <v>1.8603359711231393E-2</v>
      </c>
      <c r="K13" s="194">
        <v>0.76329999999999998</v>
      </c>
      <c r="L13" s="118">
        <f t="shared" si="1"/>
        <v>4.0343464631320547E-2</v>
      </c>
      <c r="M13" s="194"/>
      <c r="N13" s="118"/>
    </row>
    <row r="14" spans="1:16" x14ac:dyDescent="0.25">
      <c r="A14" s="1" t="s">
        <v>80</v>
      </c>
      <c r="B14" s="116" t="s">
        <v>81</v>
      </c>
      <c r="C14" s="194">
        <v>0</v>
      </c>
      <c r="D14" s="118" t="str">
        <f t="shared" si="0"/>
        <v>-</v>
      </c>
      <c r="E14" s="194">
        <v>0.3044</v>
      </c>
      <c r="F14" s="118" t="str">
        <f t="shared" si="0"/>
        <v>-</v>
      </c>
      <c r="G14" s="194">
        <v>0.76419999999999999</v>
      </c>
      <c r="H14" s="118">
        <f t="shared" si="0"/>
        <v>1.5105124835742445</v>
      </c>
      <c r="I14" s="194">
        <v>0.77629999999999999</v>
      </c>
      <c r="J14" s="118">
        <f t="shared" si="0"/>
        <v>1.5833551426328141E-2</v>
      </c>
      <c r="K14" s="194">
        <v>0.76719999999999999</v>
      </c>
      <c r="L14" s="118">
        <f t="shared" si="1"/>
        <v>-1.1722272317403082E-2</v>
      </c>
      <c r="M14" s="194"/>
      <c r="N14" s="118"/>
    </row>
    <row r="15" spans="1:16" x14ac:dyDescent="0.25">
      <c r="A15" s="1" t="s">
        <v>82</v>
      </c>
      <c r="B15" s="116" t="s">
        <v>83</v>
      </c>
      <c r="C15" s="194">
        <v>0</v>
      </c>
      <c r="D15" s="118" t="str">
        <f t="shared" si="0"/>
        <v>-</v>
      </c>
      <c r="E15" s="194">
        <v>0.49420000000000003</v>
      </c>
      <c r="F15" s="118" t="str">
        <f t="shared" si="0"/>
        <v>-</v>
      </c>
      <c r="G15" s="194">
        <v>0.86370000000000002</v>
      </c>
      <c r="H15" s="118">
        <f t="shared" si="0"/>
        <v>0.74767300687980565</v>
      </c>
      <c r="I15" s="194">
        <v>0.86620000000000008</v>
      </c>
      <c r="J15" s="118">
        <f t="shared" si="0"/>
        <v>2.8945235614219467E-3</v>
      </c>
      <c r="K15" s="194">
        <v>0.85230000000000006</v>
      </c>
      <c r="L15" s="118">
        <f>IFERROR(K15/I15-1,"-")</f>
        <v>-1.6047102285846271E-2</v>
      </c>
      <c r="M15" s="194"/>
      <c r="N15" s="118"/>
    </row>
    <row r="16" spans="1:16" x14ac:dyDescent="0.25">
      <c r="A16" s="1" t="s">
        <v>84</v>
      </c>
      <c r="B16" s="116" t="s">
        <v>85</v>
      </c>
      <c r="C16" s="194">
        <v>0.376</v>
      </c>
      <c r="D16" s="118" t="str">
        <f t="shared" si="0"/>
        <v>-</v>
      </c>
      <c r="E16" s="194">
        <v>0.68180000000000007</v>
      </c>
      <c r="F16" s="118">
        <f t="shared" si="0"/>
        <v>0.81329787234042583</v>
      </c>
      <c r="G16" s="194">
        <v>0.90879999999999994</v>
      </c>
      <c r="H16" s="118">
        <f t="shared" si="0"/>
        <v>0.3329422117923142</v>
      </c>
      <c r="I16" s="194">
        <v>0.91400000000000003</v>
      </c>
      <c r="J16" s="118">
        <f t="shared" si="0"/>
        <v>5.7218309859154992E-3</v>
      </c>
      <c r="K16" s="194">
        <v>0.90689999999999993</v>
      </c>
      <c r="L16" s="118">
        <f>IFERROR(K16/I16-1,"-")</f>
        <v>-7.7680525164115499E-3</v>
      </c>
      <c r="M16" s="194"/>
      <c r="N16" s="118"/>
    </row>
    <row r="17" spans="1:29" x14ac:dyDescent="0.25">
      <c r="A17" s="1" t="s">
        <v>86</v>
      </c>
      <c r="B17" s="116" t="s">
        <v>87</v>
      </c>
      <c r="C17" s="194">
        <v>0.24160000000000001</v>
      </c>
      <c r="D17" s="118" t="str">
        <f t="shared" si="0"/>
        <v>-</v>
      </c>
      <c r="E17" s="194">
        <v>0.65239999999999998</v>
      </c>
      <c r="F17" s="118">
        <f t="shared" si="0"/>
        <v>1.7003311258278142</v>
      </c>
      <c r="G17" s="194">
        <v>0.76670000000000005</v>
      </c>
      <c r="H17" s="118">
        <f t="shared" si="0"/>
        <v>0.17519926425505838</v>
      </c>
      <c r="I17" s="194">
        <v>0.79319999999999991</v>
      </c>
      <c r="J17" s="118">
        <f t="shared" si="0"/>
        <v>3.4563714621103303E-2</v>
      </c>
      <c r="K17" s="194">
        <v>0.7923</v>
      </c>
      <c r="L17" s="118">
        <f t="shared" ref="L17:L20" si="3">IFERROR(K17/I17-1,"-")</f>
        <v>-1.1346444780634402E-3</v>
      </c>
      <c r="M17" s="194"/>
      <c r="N17" s="118"/>
    </row>
    <row r="18" spans="1:29" x14ac:dyDescent="0.25">
      <c r="A18" s="1" t="s">
        <v>88</v>
      </c>
      <c r="B18" s="116" t="s">
        <v>89</v>
      </c>
      <c r="C18" s="194">
        <v>0.20039999999999999</v>
      </c>
      <c r="D18" s="118" t="str">
        <f t="shared" si="0"/>
        <v>-</v>
      </c>
      <c r="E18" s="194">
        <v>0.76</v>
      </c>
      <c r="F18" s="118">
        <f t="shared" si="0"/>
        <v>2.7924151696606789</v>
      </c>
      <c r="G18" s="194">
        <v>0.8234999999999999</v>
      </c>
      <c r="H18" s="118">
        <f t="shared" si="0"/>
        <v>8.3552631578947212E-2</v>
      </c>
      <c r="I18" s="194">
        <v>0.83819999999999995</v>
      </c>
      <c r="J18" s="118">
        <f t="shared" si="0"/>
        <v>1.785063752276872E-2</v>
      </c>
      <c r="K18" s="194">
        <v>0.8397</v>
      </c>
      <c r="L18" s="118">
        <f t="shared" si="3"/>
        <v>1.7895490336437003E-3</v>
      </c>
      <c r="M18" s="194"/>
      <c r="N18" s="118"/>
      <c r="AB18" s="195"/>
    </row>
    <row r="19" spans="1:29" x14ac:dyDescent="0.25">
      <c r="A19" s="1" t="s">
        <v>90</v>
      </c>
      <c r="B19" s="116" t="s">
        <v>91</v>
      </c>
      <c r="C19" s="194">
        <v>0.2581</v>
      </c>
      <c r="D19" s="118" t="str">
        <f t="shared" si="0"/>
        <v>-</v>
      </c>
      <c r="E19" s="194">
        <v>0.74400000000000011</v>
      </c>
      <c r="F19" s="118">
        <f t="shared" si="0"/>
        <v>1.8826036419992254</v>
      </c>
      <c r="G19" s="194">
        <v>0.79489999999999994</v>
      </c>
      <c r="H19" s="118">
        <f t="shared" si="0"/>
        <v>6.8413978494623384E-2</v>
      </c>
      <c r="I19" s="194">
        <v>0.82430000000000003</v>
      </c>
      <c r="J19" s="118">
        <f t="shared" si="0"/>
        <v>3.6985784375393349E-2</v>
      </c>
      <c r="K19" s="194">
        <v>0.79709999999999992</v>
      </c>
      <c r="L19" s="118">
        <f t="shared" si="3"/>
        <v>-3.2997695013951334E-2</v>
      </c>
      <c r="M19" s="194"/>
      <c r="N19" s="118"/>
      <c r="AB19" s="195"/>
      <c r="AC19" s="195"/>
    </row>
    <row r="20" spans="1:29" x14ac:dyDescent="0.25">
      <c r="A20" s="1" t="s">
        <v>92</v>
      </c>
      <c r="B20" s="116" t="s">
        <v>93</v>
      </c>
      <c r="C20" s="194">
        <v>0.29730000000000001</v>
      </c>
      <c r="D20" s="118" t="str">
        <f t="shared" si="0"/>
        <v>-</v>
      </c>
      <c r="E20" s="194">
        <v>0.62539999999999996</v>
      </c>
      <c r="F20" s="118">
        <f t="shared" si="0"/>
        <v>1.1035990581903801</v>
      </c>
      <c r="G20" s="194">
        <v>0.77950000000000008</v>
      </c>
      <c r="H20" s="118">
        <f t="shared" si="0"/>
        <v>0.24640230252638329</v>
      </c>
      <c r="I20" s="194">
        <v>0.79909999999999992</v>
      </c>
      <c r="J20" s="118">
        <f t="shared" si="0"/>
        <v>2.5144323284156389E-2</v>
      </c>
      <c r="K20" s="194">
        <v>0.78260000000000007</v>
      </c>
      <c r="L20" s="118">
        <f t="shared" si="3"/>
        <v>-2.0648229257914985E-2</v>
      </c>
      <c r="M20" s="194"/>
      <c r="N20" s="118"/>
      <c r="O20" s="124"/>
    </row>
    <row r="21" spans="1:29" ht="15.75" x14ac:dyDescent="0.25">
      <c r="A21" s="1" t="s">
        <v>0</v>
      </c>
      <c r="B21" s="119" t="s">
        <v>30</v>
      </c>
      <c r="C21" s="196">
        <v>0.49563348888170433</v>
      </c>
      <c r="D21" s="121" t="str">
        <f t="shared" si="0"/>
        <v>-</v>
      </c>
      <c r="E21" s="196">
        <v>0.53007392392769836</v>
      </c>
      <c r="F21" s="121">
        <f t="shared" si="0"/>
        <v>6.9487707789281705E-2</v>
      </c>
      <c r="G21" s="196">
        <v>0.78235212112064911</v>
      </c>
      <c r="H21" s="121">
        <f t="shared" si="0"/>
        <v>0.47593021615483444</v>
      </c>
      <c r="I21" s="196">
        <v>0.81120905005064936</v>
      </c>
      <c r="J21" s="121">
        <f t="shared" si="0"/>
        <v>3.6884835039068253E-2</v>
      </c>
      <c r="K21" s="196">
        <v>0.81280076010742186</v>
      </c>
      <c r="L21" s="121">
        <v>1.9621453393217081E-3</v>
      </c>
      <c r="M21" s="196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I24" s="197"/>
      <c r="K24" s="197"/>
      <c r="L24" s="118"/>
      <c r="M24" s="197"/>
      <c r="N24" s="118"/>
      <c r="O24" s="305"/>
    </row>
    <row r="26" spans="1:29" ht="21.75" customHeight="1" thickBot="1" x14ac:dyDescent="0.3">
      <c r="B26" s="271" t="s">
        <v>305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P26" s="1" t="s">
        <v>153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154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318</v>
      </c>
      <c r="D29" s="296"/>
      <c r="E29" s="297" t="s">
        <v>319</v>
      </c>
      <c r="F29" s="296"/>
      <c r="G29" s="297" t="s">
        <v>320</v>
      </c>
      <c r="H29" s="296"/>
      <c r="I29" s="297">
        <v>2023</v>
      </c>
      <c r="J29" s="296"/>
      <c r="K29" s="297">
        <f>K$7</f>
        <v>2024</v>
      </c>
      <c r="L29" s="296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",RIGHT(C29,2),"/",RIGHT(A29,2))</f>
        <v>var 20/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4">
        <v>0.79769999999999996</v>
      </c>
      <c r="D31" s="118" t="str">
        <f t="shared" ref="D31:H42" si="4">IFERROR(C31/A31-1,"-")</f>
        <v>-</v>
      </c>
      <c r="E31" s="194">
        <v>0.17430000000000001</v>
      </c>
      <c r="F31" s="118">
        <f t="shared" si="4"/>
        <v>-0.78149680330951488</v>
      </c>
      <c r="G31" s="194">
        <v>0.60199999999999998</v>
      </c>
      <c r="H31" s="118">
        <f t="shared" si="4"/>
        <v>2.4538152610441766</v>
      </c>
      <c r="I31" s="194">
        <v>0.81779999999999997</v>
      </c>
      <c r="J31" s="118">
        <f t="shared" ref="J31:J42" si="5">IFERROR(I31/G31-1,"-")</f>
        <v>0.35847176079734222</v>
      </c>
      <c r="K31" s="194">
        <v>0.84060000000000001</v>
      </c>
      <c r="L31" s="118">
        <f t="shared" ref="L31:L39" si="6">IFERROR(K31/I31-1,"-")</f>
        <v>2.7879677182685247E-2</v>
      </c>
      <c r="M31" s="194">
        <v>0.84290000000000009</v>
      </c>
      <c r="N31" s="118">
        <f t="shared" ref="N31:N33" si="7">IFERROR(M31/K31-1,"-")</f>
        <v>2.7361408517725394E-3</v>
      </c>
    </row>
    <row r="32" spans="1:29" x14ac:dyDescent="0.25">
      <c r="B32" s="116" t="s">
        <v>73</v>
      </c>
      <c r="C32" s="194">
        <v>0.82010000000000005</v>
      </c>
      <c r="D32" s="118" t="str">
        <f t="shared" si="4"/>
        <v>-</v>
      </c>
      <c r="E32" s="194">
        <v>0.2646</v>
      </c>
      <c r="F32" s="118">
        <f t="shared" si="4"/>
        <v>-0.6773564199487867</v>
      </c>
      <c r="G32" s="194">
        <v>0.78110000000000002</v>
      </c>
      <c r="H32" s="118">
        <f t="shared" si="4"/>
        <v>1.9520030234315948</v>
      </c>
      <c r="I32" s="194">
        <v>0.87939999999999996</v>
      </c>
      <c r="J32" s="118">
        <f t="shared" si="5"/>
        <v>0.12584816284726652</v>
      </c>
      <c r="K32" s="194">
        <v>0.87919999999999998</v>
      </c>
      <c r="L32" s="118">
        <f t="shared" si="6"/>
        <v>-2.2742779167617133E-4</v>
      </c>
      <c r="M32" s="194">
        <v>0.88129999999999997</v>
      </c>
      <c r="N32" s="118">
        <f t="shared" si="7"/>
        <v>2.3885350318471055E-3</v>
      </c>
    </row>
    <row r="33" spans="2:16" x14ac:dyDescent="0.25">
      <c r="B33" s="116" t="s">
        <v>75</v>
      </c>
      <c r="C33" s="194">
        <v>0.34020000000000006</v>
      </c>
      <c r="D33" s="118" t="str">
        <f t="shared" si="4"/>
        <v>-</v>
      </c>
      <c r="E33" s="194">
        <v>0.26329999999999998</v>
      </c>
      <c r="F33" s="118">
        <f t="shared" si="4"/>
        <v>-0.2260435038212818</v>
      </c>
      <c r="G33" s="194">
        <v>0.82319999999999993</v>
      </c>
      <c r="H33" s="118">
        <f t="shared" si="4"/>
        <v>2.1264717052791493</v>
      </c>
      <c r="I33" s="194">
        <v>0.8216</v>
      </c>
      <c r="J33" s="118">
        <f t="shared" si="5"/>
        <v>-1.9436345966957758E-3</v>
      </c>
      <c r="K33" s="194">
        <v>0.86970000000000003</v>
      </c>
      <c r="L33" s="118">
        <f t="shared" si="6"/>
        <v>5.8544303797468444E-2</v>
      </c>
      <c r="M33" s="194">
        <v>0.83750000000000002</v>
      </c>
      <c r="N33" s="118">
        <f t="shared" si="7"/>
        <v>-3.7024261239507861E-2</v>
      </c>
    </row>
    <row r="34" spans="2:16" x14ac:dyDescent="0.25">
      <c r="B34" s="116" t="s">
        <v>77</v>
      </c>
      <c r="C34" s="194">
        <v>0</v>
      </c>
      <c r="D34" s="118" t="str">
        <f t="shared" si="4"/>
        <v>-</v>
      </c>
      <c r="E34" s="194">
        <v>0.34250000000000003</v>
      </c>
      <c r="F34" s="118" t="str">
        <f t="shared" si="4"/>
        <v>-</v>
      </c>
      <c r="G34" s="194">
        <v>0.88049999999999995</v>
      </c>
      <c r="H34" s="118">
        <f t="shared" si="4"/>
        <v>1.5708029197080289</v>
      </c>
      <c r="I34" s="194">
        <v>0.86809999999999998</v>
      </c>
      <c r="J34" s="118">
        <f t="shared" si="5"/>
        <v>-1.4082907438955128E-2</v>
      </c>
      <c r="K34" s="194">
        <v>0.84870000000000001</v>
      </c>
      <c r="L34" s="118">
        <f t="shared" si="6"/>
        <v>-2.2347655800022959E-2</v>
      </c>
      <c r="M34" s="194"/>
      <c r="N34" s="118"/>
    </row>
    <row r="35" spans="2:16" x14ac:dyDescent="0.25">
      <c r="B35" s="116" t="s">
        <v>79</v>
      </c>
      <c r="C35" s="194">
        <v>0</v>
      </c>
      <c r="D35" s="118" t="str">
        <f t="shared" si="4"/>
        <v>-</v>
      </c>
      <c r="E35" s="194">
        <v>0.36119999999999997</v>
      </c>
      <c r="F35" s="118" t="str">
        <f t="shared" si="4"/>
        <v>-</v>
      </c>
      <c r="G35" s="194">
        <v>0.77670000000000006</v>
      </c>
      <c r="H35" s="118">
        <f t="shared" si="4"/>
        <v>1.1503322259136217</v>
      </c>
      <c r="I35" s="194">
        <v>0.80019999999999991</v>
      </c>
      <c r="J35" s="118">
        <f t="shared" si="5"/>
        <v>3.025621217973451E-2</v>
      </c>
      <c r="K35" s="194">
        <v>0.82900000000000007</v>
      </c>
      <c r="L35" s="118">
        <f t="shared" si="6"/>
        <v>3.5991002249437853E-2</v>
      </c>
      <c r="M35" s="194"/>
      <c r="N35" s="118"/>
    </row>
    <row r="36" spans="2:16" x14ac:dyDescent="0.25">
      <c r="B36" s="116" t="s">
        <v>81</v>
      </c>
      <c r="C36" s="194">
        <v>0</v>
      </c>
      <c r="D36" s="118" t="str">
        <f t="shared" si="4"/>
        <v>-</v>
      </c>
      <c r="E36" s="194">
        <v>0.32770000000000005</v>
      </c>
      <c r="F36" s="118" t="str">
        <f t="shared" si="4"/>
        <v>-</v>
      </c>
      <c r="G36" s="194">
        <v>0.82209999999999994</v>
      </c>
      <c r="H36" s="118">
        <f t="shared" si="4"/>
        <v>1.5086969789441556</v>
      </c>
      <c r="I36" s="194">
        <v>0.83799999999999997</v>
      </c>
      <c r="J36" s="118">
        <f t="shared" si="5"/>
        <v>1.9340712808660676E-2</v>
      </c>
      <c r="K36" s="194">
        <v>0.83069999999999988</v>
      </c>
      <c r="L36" s="118">
        <f t="shared" si="6"/>
        <v>-8.7112171837709917E-3</v>
      </c>
      <c r="M36" s="194"/>
      <c r="N36" s="118"/>
    </row>
    <row r="37" spans="2:16" x14ac:dyDescent="0.25">
      <c r="B37" s="116" t="s">
        <v>83</v>
      </c>
      <c r="C37" s="194">
        <v>0</v>
      </c>
      <c r="D37" s="118" t="str">
        <f t="shared" si="4"/>
        <v>-</v>
      </c>
      <c r="E37" s="194">
        <v>0.52710000000000001</v>
      </c>
      <c r="F37" s="118" t="str">
        <f t="shared" si="4"/>
        <v>-</v>
      </c>
      <c r="G37" s="194">
        <v>0.91700000000000004</v>
      </c>
      <c r="H37" s="118">
        <f t="shared" si="4"/>
        <v>0.73970783532536521</v>
      </c>
      <c r="I37" s="194">
        <v>0.92159999999999997</v>
      </c>
      <c r="J37" s="118">
        <f t="shared" si="5"/>
        <v>5.0163576881132599E-3</v>
      </c>
      <c r="K37" s="194">
        <v>0.89780000000000004</v>
      </c>
      <c r="L37" s="118">
        <f t="shared" si="6"/>
        <v>-2.5824652777777679E-2</v>
      </c>
      <c r="M37" s="194"/>
      <c r="N37" s="118"/>
    </row>
    <row r="38" spans="2:16" x14ac:dyDescent="0.25">
      <c r="B38" s="116" t="s">
        <v>85</v>
      </c>
      <c r="C38" s="194">
        <v>0.39750000000000002</v>
      </c>
      <c r="D38" s="118" t="str">
        <f t="shared" si="4"/>
        <v>-</v>
      </c>
      <c r="E38" s="194">
        <v>0.71930000000000005</v>
      </c>
      <c r="F38" s="118">
        <f t="shared" si="4"/>
        <v>0.80955974842767309</v>
      </c>
      <c r="G38" s="194">
        <v>0.96599999999999997</v>
      </c>
      <c r="H38" s="118">
        <f t="shared" si="4"/>
        <v>0.3429723342138189</v>
      </c>
      <c r="I38" s="194">
        <v>0.95979999999999999</v>
      </c>
      <c r="J38" s="118">
        <f t="shared" si="5"/>
        <v>-6.4182194616977384E-3</v>
      </c>
      <c r="K38" s="194">
        <v>0.95860000000000001</v>
      </c>
      <c r="L38" s="118">
        <f t="shared" si="6"/>
        <v>-1.2502604709314635E-3</v>
      </c>
      <c r="M38" s="194"/>
      <c r="N38" s="118"/>
    </row>
    <row r="39" spans="2:16" x14ac:dyDescent="0.25">
      <c r="B39" s="116" t="s">
        <v>87</v>
      </c>
      <c r="C39" s="194">
        <v>0.23980000000000001</v>
      </c>
      <c r="D39" s="118" t="str">
        <f t="shared" si="4"/>
        <v>-</v>
      </c>
      <c r="E39" s="194">
        <v>0.6873999999999999</v>
      </c>
      <c r="F39" s="118">
        <f t="shared" si="4"/>
        <v>1.8665554628857377</v>
      </c>
      <c r="G39" s="194">
        <v>0.81819999999999993</v>
      </c>
      <c r="H39" s="118">
        <f t="shared" si="4"/>
        <v>0.19028222286878105</v>
      </c>
      <c r="I39" s="194">
        <v>0.84670000000000001</v>
      </c>
      <c r="J39" s="118">
        <f t="shared" si="5"/>
        <v>3.4832559276460673E-2</v>
      </c>
      <c r="K39" s="194">
        <v>0.84549999999999992</v>
      </c>
      <c r="L39" s="118">
        <f t="shared" si="6"/>
        <v>-1.4172670367309514E-3</v>
      </c>
      <c r="M39" s="194"/>
      <c r="N39" s="118"/>
    </row>
    <row r="40" spans="2:16" x14ac:dyDescent="0.25">
      <c r="B40" s="116" t="s">
        <v>89</v>
      </c>
      <c r="C40" s="194">
        <v>0.19769999999999999</v>
      </c>
      <c r="D40" s="118" t="str">
        <f t="shared" si="4"/>
        <v>-</v>
      </c>
      <c r="E40" s="194">
        <v>0.79830000000000001</v>
      </c>
      <c r="F40" s="118">
        <f t="shared" si="4"/>
        <v>3.0379362670713208</v>
      </c>
      <c r="G40" s="194">
        <v>0.88470000000000004</v>
      </c>
      <c r="H40" s="118">
        <f t="shared" si="4"/>
        <v>0.10822998872604295</v>
      </c>
      <c r="I40" s="194">
        <v>0.89749999999999996</v>
      </c>
      <c r="J40" s="118">
        <f t="shared" si="5"/>
        <v>1.4468181304396976E-2</v>
      </c>
      <c r="K40" s="194">
        <v>0.8952</v>
      </c>
      <c r="L40" s="118">
        <f>IFERROR(K40/I40-1,"-")</f>
        <v>-2.5626740947074511E-3</v>
      </c>
      <c r="M40" s="194"/>
      <c r="N40" s="118"/>
    </row>
    <row r="41" spans="2:16" x14ac:dyDescent="0.25">
      <c r="B41" s="116" t="s">
        <v>91</v>
      </c>
      <c r="C41" s="194">
        <v>0.26550000000000001</v>
      </c>
      <c r="D41" s="118" t="str">
        <f t="shared" si="4"/>
        <v>-</v>
      </c>
      <c r="E41" s="194">
        <v>0.77560000000000007</v>
      </c>
      <c r="F41" s="118">
        <f t="shared" si="4"/>
        <v>1.9212806026365348</v>
      </c>
      <c r="G41" s="194">
        <v>0.8327</v>
      </c>
      <c r="H41" s="118">
        <f t="shared" si="4"/>
        <v>7.3620422898401205E-2</v>
      </c>
      <c r="I41" s="194">
        <v>0.85580000000000001</v>
      </c>
      <c r="J41" s="118">
        <f t="shared" si="5"/>
        <v>2.7741083223249641E-2</v>
      </c>
      <c r="K41" s="194">
        <v>0.84140000000000004</v>
      </c>
      <c r="L41" s="118">
        <f>IFERROR(K41/I41-1,"-")</f>
        <v>-1.6826361299368986E-2</v>
      </c>
      <c r="M41" s="194"/>
      <c r="N41" s="118"/>
    </row>
    <row r="42" spans="2:16" x14ac:dyDescent="0.25">
      <c r="B42" s="116" t="s">
        <v>93</v>
      </c>
      <c r="C42" s="194">
        <v>0.3231</v>
      </c>
      <c r="D42" s="118" t="str">
        <f t="shared" si="4"/>
        <v>-</v>
      </c>
      <c r="E42" s="194">
        <v>0.65229999999999999</v>
      </c>
      <c r="F42" s="118">
        <f t="shared" si="4"/>
        <v>1.0188796038378212</v>
      </c>
      <c r="G42" s="194">
        <v>0.82420000000000004</v>
      </c>
      <c r="H42" s="118">
        <f t="shared" si="4"/>
        <v>0.26352905105013047</v>
      </c>
      <c r="I42" s="194">
        <v>0.82900000000000007</v>
      </c>
      <c r="J42" s="118">
        <f t="shared" si="5"/>
        <v>5.8238291676777632E-3</v>
      </c>
      <c r="K42" s="194">
        <v>0.82409999999999994</v>
      </c>
      <c r="L42" s="118">
        <f>IFERROR(K42/I42-1,"-")</f>
        <v>-5.9107358262968646E-3</v>
      </c>
      <c r="M42" s="194"/>
      <c r="N42" s="118"/>
    </row>
    <row r="43" spans="2:16" ht="15.75" x14ac:dyDescent="0.25">
      <c r="B43" s="119" t="s">
        <v>30</v>
      </c>
      <c r="C43" s="196">
        <v>0.47420000000000001</v>
      </c>
      <c r="D43" s="121">
        <v>-0.41488336593617958</v>
      </c>
      <c r="E43" s="196">
        <v>0.57306823809480911</v>
      </c>
      <c r="F43" s="121">
        <v>0.20849480829778377</v>
      </c>
      <c r="G43" s="196">
        <v>0.82736563433026633</v>
      </c>
      <c r="H43" s="121">
        <v>0.44374714795026904</v>
      </c>
      <c r="I43" s="196">
        <v>0.86092257017663798</v>
      </c>
      <c r="J43" s="121">
        <v>4.0558774082434912E-2</v>
      </c>
      <c r="K43" s="196">
        <v>0.8610960469022988</v>
      </c>
      <c r="L43" s="121">
        <v>2.0150096149196273E-4</v>
      </c>
      <c r="M43" s="196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7"/>
      <c r="J46" s="197"/>
    </row>
    <row r="48" spans="2:16" ht="21.75" customHeight="1" thickBot="1" x14ac:dyDescent="0.3">
      <c r="B48" s="271" t="s">
        <v>306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P48" s="1" t="s">
        <v>155</v>
      </c>
    </row>
    <row r="49" spans="2:16" ht="10.5" customHeight="1" thickBot="1" x14ac:dyDescent="0.3">
      <c r="B49" s="106"/>
      <c r="C49" s="106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156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C51" s="297" t="s">
        <v>318</v>
      </c>
      <c r="D51" s="296"/>
      <c r="E51" s="297" t="s">
        <v>319</v>
      </c>
      <c r="F51" s="296"/>
      <c r="G51" s="297" t="s">
        <v>320</v>
      </c>
      <c r="H51" s="296"/>
      <c r="I51" s="297">
        <v>2023</v>
      </c>
      <c r="J51" s="296"/>
      <c r="K51" s="297">
        <f>K$7</f>
        <v>2024</v>
      </c>
      <c r="L51" s="296"/>
      <c r="M51" s="111">
        <f>M$7</f>
        <v>2025</v>
      </c>
      <c r="N51" s="112"/>
    </row>
    <row r="52" spans="2:16" ht="16.5" thickTop="1" thickBot="1" x14ac:dyDescent="0.3">
      <c r="B52" s="85"/>
      <c r="C52" s="115" t="s">
        <v>69</v>
      </c>
      <c r="D52" s="114" t="str">
        <f>CONCATENATE("var ",RIGHT(C51,2),"/",RIGHT(A51,2))</f>
        <v>var 20/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4">
        <v>0</v>
      </c>
      <c r="D53" s="118" t="str">
        <f t="shared" ref="D53:H64" si="8">IFERROR(C53/A53-1,"-")</f>
        <v>-</v>
      </c>
      <c r="E53" s="194">
        <v>0</v>
      </c>
      <c r="F53" s="118" t="str">
        <f t="shared" si="8"/>
        <v>-</v>
      </c>
      <c r="G53" s="194">
        <v>0.622</v>
      </c>
      <c r="H53" s="118" t="str">
        <f t="shared" si="8"/>
        <v>-</v>
      </c>
      <c r="I53" s="194">
        <v>0.83180000000000009</v>
      </c>
      <c r="J53" s="118">
        <f t="shared" ref="J53:J64" si="9">IFERROR(I53/G53-1,"-")</f>
        <v>0.33729903536977512</v>
      </c>
      <c r="K53" s="194">
        <v>0.85629999999999995</v>
      </c>
      <c r="L53" s="118">
        <f t="shared" ref="L53:L61" si="10">IFERROR(K53/I53-1,"-")</f>
        <v>2.9454195720124865E-2</v>
      </c>
      <c r="M53" s="194">
        <v>0.85420000000000007</v>
      </c>
      <c r="N53" s="118">
        <f t="shared" ref="N53:N55" si="11">IFERROR(M53/K53-1,"-")</f>
        <v>-2.4524115380122335E-3</v>
      </c>
    </row>
    <row r="54" spans="2:16" x14ac:dyDescent="0.25">
      <c r="B54" s="116" t="s">
        <v>73</v>
      </c>
      <c r="C54" s="194">
        <v>0</v>
      </c>
      <c r="D54" s="118" t="str">
        <f t="shared" si="8"/>
        <v>-</v>
      </c>
      <c r="E54" s="194">
        <v>0</v>
      </c>
      <c r="F54" s="118" t="str">
        <f t="shared" si="8"/>
        <v>-</v>
      </c>
      <c r="G54" s="194">
        <v>0.8012999999999999</v>
      </c>
      <c r="H54" s="118" t="str">
        <f t="shared" si="8"/>
        <v>-</v>
      </c>
      <c r="I54" s="194">
        <v>0.89749999999999996</v>
      </c>
      <c r="J54" s="118">
        <f t="shared" si="9"/>
        <v>0.12005491076999886</v>
      </c>
      <c r="K54" s="194">
        <v>0.88749999999999996</v>
      </c>
      <c r="L54" s="118">
        <f t="shared" si="10"/>
        <v>-1.1142061281337101E-2</v>
      </c>
      <c r="M54" s="194">
        <v>0.89019999999999999</v>
      </c>
      <c r="N54" s="118">
        <f t="shared" si="11"/>
        <v>3.0422535211267476E-3</v>
      </c>
    </row>
    <row r="55" spans="2:16" x14ac:dyDescent="0.25">
      <c r="B55" s="116" t="s">
        <v>75</v>
      </c>
      <c r="C55" s="194">
        <v>0</v>
      </c>
      <c r="D55" s="118" t="str">
        <f t="shared" si="8"/>
        <v>-</v>
      </c>
      <c r="E55" s="194">
        <v>0</v>
      </c>
      <c r="F55" s="118" t="str">
        <f t="shared" si="8"/>
        <v>-</v>
      </c>
      <c r="G55" s="194">
        <v>0.84599999999999997</v>
      </c>
      <c r="H55" s="118" t="str">
        <f t="shared" si="8"/>
        <v>-</v>
      </c>
      <c r="I55" s="194">
        <v>0.83349999999999991</v>
      </c>
      <c r="J55" s="118">
        <f t="shared" si="9"/>
        <v>-1.4775413711583973E-2</v>
      </c>
      <c r="K55" s="194">
        <v>0.88519999999999999</v>
      </c>
      <c r="L55" s="118">
        <f t="shared" si="10"/>
        <v>6.2027594481103954E-2</v>
      </c>
      <c r="M55" s="194">
        <v>0.85239999999999994</v>
      </c>
      <c r="N55" s="118">
        <f t="shared" si="11"/>
        <v>-3.705377315860825E-2</v>
      </c>
    </row>
    <row r="56" spans="2:16" x14ac:dyDescent="0.25">
      <c r="B56" s="116" t="s">
        <v>77</v>
      </c>
      <c r="C56" s="194">
        <v>0</v>
      </c>
      <c r="D56" s="118" t="str">
        <f t="shared" si="8"/>
        <v>-</v>
      </c>
      <c r="E56" s="194">
        <v>0</v>
      </c>
      <c r="F56" s="118" t="str">
        <f t="shared" si="8"/>
        <v>-</v>
      </c>
      <c r="G56" s="194">
        <v>0.91430000000000011</v>
      </c>
      <c r="H56" s="118" t="str">
        <f t="shared" si="8"/>
        <v>-</v>
      </c>
      <c r="I56" s="194">
        <v>0.88709999999999989</v>
      </c>
      <c r="J56" s="118">
        <f t="shared" si="9"/>
        <v>-2.9749535163513308E-2</v>
      </c>
      <c r="K56" s="194">
        <v>0.86290000000000011</v>
      </c>
      <c r="L56" s="118">
        <f t="shared" si="10"/>
        <v>-2.7279900800360468E-2</v>
      </c>
      <c r="M56" s="194"/>
      <c r="N56" s="118"/>
    </row>
    <row r="57" spans="2:16" x14ac:dyDescent="0.25">
      <c r="B57" s="116" t="s">
        <v>79</v>
      </c>
      <c r="C57" s="194">
        <v>0</v>
      </c>
      <c r="D57" s="118" t="str">
        <f t="shared" si="8"/>
        <v>-</v>
      </c>
      <c r="E57" s="194">
        <v>0</v>
      </c>
      <c r="F57" s="118" t="str">
        <f t="shared" si="8"/>
        <v>-</v>
      </c>
      <c r="G57" s="194">
        <v>0.82069999999999999</v>
      </c>
      <c r="H57" s="118" t="str">
        <f t="shared" si="8"/>
        <v>-</v>
      </c>
      <c r="I57" s="194">
        <v>0.8173999999999999</v>
      </c>
      <c r="J57" s="118">
        <f t="shared" si="9"/>
        <v>-4.020957719020446E-3</v>
      </c>
      <c r="K57" s="194">
        <v>0.84709999999999996</v>
      </c>
      <c r="L57" s="118">
        <f t="shared" si="10"/>
        <v>3.6334719843406083E-2</v>
      </c>
      <c r="M57" s="194"/>
      <c r="N57" s="118"/>
    </row>
    <row r="58" spans="2:16" x14ac:dyDescent="0.25">
      <c r="B58" s="116" t="s">
        <v>81</v>
      </c>
      <c r="C58" s="194">
        <v>0</v>
      </c>
      <c r="D58" s="118" t="str">
        <f t="shared" si="8"/>
        <v>-</v>
      </c>
      <c r="E58" s="194">
        <v>0</v>
      </c>
      <c r="F58" s="118" t="str">
        <f t="shared" si="8"/>
        <v>-</v>
      </c>
      <c r="G58" s="194">
        <v>0.85340000000000005</v>
      </c>
      <c r="H58" s="118" t="str">
        <f t="shared" si="8"/>
        <v>-</v>
      </c>
      <c r="I58" s="194">
        <v>0.85319999999999996</v>
      </c>
      <c r="J58" s="118">
        <f t="shared" si="9"/>
        <v>-2.3435669088367472E-4</v>
      </c>
      <c r="K58" s="194">
        <v>0.83930000000000005</v>
      </c>
      <c r="L58" s="118">
        <f t="shared" si="10"/>
        <v>-1.6291608063759844E-2</v>
      </c>
      <c r="M58" s="194"/>
      <c r="N58" s="118"/>
    </row>
    <row r="59" spans="2:16" x14ac:dyDescent="0.25">
      <c r="B59" s="116" t="s">
        <v>83</v>
      </c>
      <c r="C59" s="194">
        <v>0</v>
      </c>
      <c r="D59" s="118" t="str">
        <f t="shared" si="8"/>
        <v>-</v>
      </c>
      <c r="E59" s="194">
        <v>0</v>
      </c>
      <c r="F59" s="118" t="str">
        <f t="shared" si="8"/>
        <v>-</v>
      </c>
      <c r="G59" s="194">
        <v>0.94340000000000002</v>
      </c>
      <c r="H59" s="118" t="str">
        <f t="shared" si="8"/>
        <v>-</v>
      </c>
      <c r="I59" s="194">
        <v>0.93519999999999992</v>
      </c>
      <c r="J59" s="118">
        <f t="shared" si="9"/>
        <v>-8.6919652321392205E-3</v>
      </c>
      <c r="K59" s="194">
        <v>0.91290000000000004</v>
      </c>
      <c r="L59" s="118">
        <f t="shared" si="10"/>
        <v>-2.3845166809238538E-2</v>
      </c>
      <c r="M59" s="194"/>
      <c r="N59" s="118"/>
    </row>
    <row r="60" spans="2:16" x14ac:dyDescent="0.25">
      <c r="B60" s="116" t="s">
        <v>85</v>
      </c>
      <c r="C60" s="194">
        <v>0</v>
      </c>
      <c r="D60" s="118" t="str">
        <f t="shared" si="8"/>
        <v>-</v>
      </c>
      <c r="E60" s="194">
        <v>0</v>
      </c>
      <c r="F60" s="118" t="str">
        <f t="shared" si="8"/>
        <v>-</v>
      </c>
      <c r="G60" s="194">
        <v>0.99</v>
      </c>
      <c r="H60" s="118" t="str">
        <f t="shared" si="8"/>
        <v>-</v>
      </c>
      <c r="I60" s="194">
        <v>0.97499999999999998</v>
      </c>
      <c r="J60" s="118">
        <f t="shared" si="9"/>
        <v>-1.5151515151515138E-2</v>
      </c>
      <c r="K60" s="194">
        <v>0.97640000000000005</v>
      </c>
      <c r="L60" s="118">
        <f t="shared" si="10"/>
        <v>1.4358974358974486E-3</v>
      </c>
      <c r="M60" s="194"/>
      <c r="N60" s="118"/>
    </row>
    <row r="61" spans="2:16" x14ac:dyDescent="0.25">
      <c r="B61" s="116" t="s">
        <v>87</v>
      </c>
      <c r="C61" s="194">
        <v>0</v>
      </c>
      <c r="D61" s="118" t="str">
        <f t="shared" si="8"/>
        <v>-</v>
      </c>
      <c r="E61" s="194">
        <v>0</v>
      </c>
      <c r="F61" s="118" t="str">
        <f t="shared" si="8"/>
        <v>-</v>
      </c>
      <c r="G61" s="194">
        <v>0.84279999999999999</v>
      </c>
      <c r="H61" s="118" t="str">
        <f t="shared" si="8"/>
        <v>-</v>
      </c>
      <c r="I61" s="194">
        <v>0.86010000000000009</v>
      </c>
      <c r="J61" s="118">
        <f t="shared" si="9"/>
        <v>2.0526815377313934E-2</v>
      </c>
      <c r="K61" s="194">
        <v>0.8599</v>
      </c>
      <c r="L61" s="118">
        <f t="shared" si="10"/>
        <v>-2.3253110103482744E-4</v>
      </c>
      <c r="M61" s="194"/>
      <c r="N61" s="118"/>
    </row>
    <row r="62" spans="2:16" x14ac:dyDescent="0.25">
      <c r="B62" s="116" t="s">
        <v>89</v>
      </c>
      <c r="C62" s="194">
        <v>0</v>
      </c>
      <c r="D62" s="118" t="str">
        <f t="shared" si="8"/>
        <v>-</v>
      </c>
      <c r="E62" s="194">
        <v>0</v>
      </c>
      <c r="F62" s="118" t="str">
        <f t="shared" si="8"/>
        <v>-</v>
      </c>
      <c r="G62" s="194">
        <v>0.91099999999999992</v>
      </c>
      <c r="H62" s="118" t="str">
        <f t="shared" si="8"/>
        <v>-</v>
      </c>
      <c r="I62" s="194">
        <v>0.9123</v>
      </c>
      <c r="J62" s="118">
        <f t="shared" si="9"/>
        <v>1.4270032930845389E-3</v>
      </c>
      <c r="K62" s="194">
        <v>0.91430000000000011</v>
      </c>
      <c r="L62" s="118">
        <f>IFERROR(K62/I62-1,"-")</f>
        <v>2.1922613175491268E-3</v>
      </c>
      <c r="M62" s="194"/>
      <c r="N62" s="118"/>
    </row>
    <row r="63" spans="2:16" x14ac:dyDescent="0.25">
      <c r="B63" s="116" t="s">
        <v>91</v>
      </c>
      <c r="C63" s="194">
        <v>0</v>
      </c>
      <c r="D63" s="118" t="str">
        <f t="shared" si="8"/>
        <v>-</v>
      </c>
      <c r="E63" s="194">
        <v>0</v>
      </c>
      <c r="F63" s="118" t="str">
        <f t="shared" si="8"/>
        <v>-</v>
      </c>
      <c r="G63" s="194">
        <v>0.85560000000000003</v>
      </c>
      <c r="H63" s="118" t="str">
        <f t="shared" si="8"/>
        <v>-</v>
      </c>
      <c r="I63" s="194">
        <v>0.86750000000000005</v>
      </c>
      <c r="J63" s="118">
        <f t="shared" si="9"/>
        <v>1.3908368396446935E-2</v>
      </c>
      <c r="K63" s="194">
        <v>0.85470000000000002</v>
      </c>
      <c r="L63" s="118">
        <f>IFERROR(K63/I63-1,"-")</f>
        <v>-1.4755043227665743E-2</v>
      </c>
      <c r="M63" s="194"/>
      <c r="N63" s="118"/>
    </row>
    <row r="64" spans="2:16" x14ac:dyDescent="0.25">
      <c r="B64" s="116" t="s">
        <v>93</v>
      </c>
      <c r="C64" s="194">
        <v>0</v>
      </c>
      <c r="D64" s="118" t="str">
        <f t="shared" si="8"/>
        <v>-</v>
      </c>
      <c r="E64" s="194">
        <v>0</v>
      </c>
      <c r="F64" s="118" t="str">
        <f t="shared" si="8"/>
        <v>-</v>
      </c>
      <c r="G64" s="194">
        <v>0.84340000000000004</v>
      </c>
      <c r="H64" s="118" t="str">
        <f t="shared" si="8"/>
        <v>-</v>
      </c>
      <c r="I64" s="194">
        <v>0.83849999999999991</v>
      </c>
      <c r="J64" s="118">
        <f t="shared" si="9"/>
        <v>-5.8098174057388263E-3</v>
      </c>
      <c r="K64" s="194">
        <v>0.83640000000000003</v>
      </c>
      <c r="L64" s="118">
        <f>IFERROR(K64/I64-1,"-")</f>
        <v>-2.5044722719139711E-3</v>
      </c>
      <c r="M64" s="194"/>
      <c r="N64" s="118"/>
    </row>
    <row r="65" spans="2:16" ht="15.75" x14ac:dyDescent="0.25">
      <c r="B65" s="119" t="s">
        <v>30</v>
      </c>
      <c r="C65" s="196">
        <v>0.49359999999999998</v>
      </c>
      <c r="D65" s="121">
        <v>-0.40735604325766317</v>
      </c>
      <c r="E65" s="196">
        <v>0.59464979956401609</v>
      </c>
      <c r="F65" s="121">
        <v>0.20472001532418171</v>
      </c>
      <c r="G65" s="196">
        <v>0.8534849854599893</v>
      </c>
      <c r="H65" s="121">
        <v>0.4352733089050822</v>
      </c>
      <c r="I65" s="196">
        <v>0.87536297769058991</v>
      </c>
      <c r="J65" s="121">
        <v>2.5633716589412936E-2</v>
      </c>
      <c r="K65" s="196">
        <v>0.87548953229766024</v>
      </c>
      <c r="L65" s="121">
        <v>1.44573862838282E-4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I68" s="197"/>
      <c r="J68" s="197"/>
    </row>
    <row r="70" spans="2:16" ht="21.75" customHeight="1" thickBot="1" x14ac:dyDescent="0.3">
      <c r="B70" s="271" t="s">
        <v>307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P70" s="1" t="s">
        <v>157</v>
      </c>
    </row>
    <row r="71" spans="2:16" ht="10.5" customHeight="1" thickBot="1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158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C73" s="297" t="s">
        <v>318</v>
      </c>
      <c r="D73" s="296"/>
      <c r="E73" s="297" t="s">
        <v>319</v>
      </c>
      <c r="F73" s="296"/>
      <c r="G73" s="297" t="s">
        <v>320</v>
      </c>
      <c r="H73" s="296"/>
      <c r="I73" s="297">
        <v>2023</v>
      </c>
      <c r="J73" s="296"/>
      <c r="K73" s="297">
        <f>K$7</f>
        <v>2024</v>
      </c>
      <c r="L73" s="296"/>
      <c r="M73" s="111">
        <f>M$7</f>
        <v>2025</v>
      </c>
      <c r="N73" s="112"/>
    </row>
    <row r="74" spans="2:16" ht="16.5" thickTop="1" thickBot="1" x14ac:dyDescent="0.3">
      <c r="B74" s="85"/>
      <c r="C74" s="115" t="s">
        <v>69</v>
      </c>
      <c r="D74" s="114" t="str">
        <f>CONCATENATE("var ",RIGHT(C73,2),"/",RIGHT(A73,2))</f>
        <v>var 20/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4">
        <v>0</v>
      </c>
      <c r="D75" s="118" t="str">
        <f t="shared" ref="D75:H86" si="12">IFERROR(C75/A75-1,"-")</f>
        <v>-</v>
      </c>
      <c r="E75" s="194">
        <v>0</v>
      </c>
      <c r="F75" s="118" t="str">
        <f t="shared" si="12"/>
        <v>-</v>
      </c>
      <c r="G75" s="194">
        <v>0.47479999999999994</v>
      </c>
      <c r="H75" s="118" t="str">
        <f t="shared" si="12"/>
        <v>-</v>
      </c>
      <c r="I75" s="194">
        <v>0.73709999999999998</v>
      </c>
      <c r="J75" s="118">
        <f t="shared" ref="J75:J86" si="13">IFERROR(I75/G75-1,"-")</f>
        <v>0.55244313395113753</v>
      </c>
      <c r="K75" s="194">
        <v>0.72719999999999996</v>
      </c>
      <c r="L75" s="118">
        <f t="shared" ref="L75:L83" si="14">IFERROR(K75/I75-1,"-")</f>
        <v>-1.3431013431013494E-2</v>
      </c>
      <c r="M75" s="194">
        <v>0.75719999999999998</v>
      </c>
      <c r="N75" s="118">
        <f t="shared" ref="N75:N77" si="15">IFERROR(M75/K75-1,"-")</f>
        <v>4.1254125412541365E-2</v>
      </c>
    </row>
    <row r="76" spans="2:16" x14ac:dyDescent="0.25">
      <c r="B76" s="116" t="s">
        <v>73</v>
      </c>
      <c r="C76" s="194">
        <v>0</v>
      </c>
      <c r="D76" s="118" t="str">
        <f t="shared" si="12"/>
        <v>-</v>
      </c>
      <c r="E76" s="194">
        <v>0</v>
      </c>
      <c r="F76" s="118" t="str">
        <f t="shared" si="12"/>
        <v>-</v>
      </c>
      <c r="G76" s="194">
        <v>0.6603</v>
      </c>
      <c r="H76" s="118" t="str">
        <f t="shared" si="12"/>
        <v>-</v>
      </c>
      <c r="I76" s="194">
        <v>0.77049999999999996</v>
      </c>
      <c r="J76" s="118">
        <f t="shared" si="13"/>
        <v>0.16689383613509001</v>
      </c>
      <c r="K76" s="194">
        <v>0.81709999999999994</v>
      </c>
      <c r="L76" s="118">
        <f t="shared" si="14"/>
        <v>6.0480207657365392E-2</v>
      </c>
      <c r="M76" s="194">
        <v>0.81640000000000001</v>
      </c>
      <c r="N76" s="118">
        <f t="shared" si="15"/>
        <v>-8.5668828784712936E-4</v>
      </c>
    </row>
    <row r="77" spans="2:16" x14ac:dyDescent="0.25">
      <c r="B77" s="116" t="s">
        <v>75</v>
      </c>
      <c r="C77" s="194">
        <v>0</v>
      </c>
      <c r="D77" s="118" t="str">
        <f t="shared" si="12"/>
        <v>-</v>
      </c>
      <c r="E77" s="194">
        <v>0</v>
      </c>
      <c r="F77" s="118" t="str">
        <f t="shared" si="12"/>
        <v>-</v>
      </c>
      <c r="G77" s="194">
        <v>0.68440000000000001</v>
      </c>
      <c r="H77" s="118" t="str">
        <f t="shared" si="12"/>
        <v>-</v>
      </c>
      <c r="I77" s="194">
        <v>0.73790000000000011</v>
      </c>
      <c r="J77" s="118">
        <f t="shared" si="13"/>
        <v>7.8170660432495875E-2</v>
      </c>
      <c r="K77" s="194">
        <v>0.75370000000000004</v>
      </c>
      <c r="L77" s="118">
        <f t="shared" si="14"/>
        <v>2.1412115462799752E-2</v>
      </c>
      <c r="M77" s="194">
        <v>0.72939999999999994</v>
      </c>
      <c r="N77" s="118">
        <f t="shared" si="15"/>
        <v>-3.2240944672946914E-2</v>
      </c>
    </row>
    <row r="78" spans="2:16" x14ac:dyDescent="0.25">
      <c r="B78" s="116" t="s">
        <v>77</v>
      </c>
      <c r="C78" s="194">
        <v>0</v>
      </c>
      <c r="D78" s="118" t="str">
        <f t="shared" si="12"/>
        <v>-</v>
      </c>
      <c r="E78" s="194">
        <v>0</v>
      </c>
      <c r="F78" s="118" t="str">
        <f t="shared" si="12"/>
        <v>-</v>
      </c>
      <c r="G78" s="194">
        <v>0.67489999999999994</v>
      </c>
      <c r="H78" s="118" t="str">
        <f t="shared" si="12"/>
        <v>-</v>
      </c>
      <c r="I78" s="194">
        <v>0.73510000000000009</v>
      </c>
      <c r="J78" s="118">
        <f t="shared" si="13"/>
        <v>8.9198399762927982E-2</v>
      </c>
      <c r="K78" s="194">
        <v>0.74290000000000012</v>
      </c>
      <c r="L78" s="118">
        <f t="shared" si="14"/>
        <v>1.0610801251530466E-2</v>
      </c>
      <c r="M78" s="194"/>
      <c r="N78" s="118"/>
    </row>
    <row r="79" spans="2:16" x14ac:dyDescent="0.25">
      <c r="B79" s="116" t="s">
        <v>79</v>
      </c>
      <c r="C79" s="194">
        <v>0</v>
      </c>
      <c r="D79" s="118" t="str">
        <f t="shared" si="12"/>
        <v>-</v>
      </c>
      <c r="E79" s="194">
        <v>0</v>
      </c>
      <c r="F79" s="118" t="str">
        <f t="shared" si="12"/>
        <v>-</v>
      </c>
      <c r="G79" s="194">
        <v>0.51469999999999994</v>
      </c>
      <c r="H79" s="118" t="str">
        <f t="shared" si="12"/>
        <v>-</v>
      </c>
      <c r="I79" s="194">
        <v>0.67920000000000003</v>
      </c>
      <c r="J79" s="118">
        <f t="shared" si="13"/>
        <v>0.31960365261317292</v>
      </c>
      <c r="K79" s="194">
        <v>0.6875</v>
      </c>
      <c r="L79" s="118">
        <f t="shared" si="14"/>
        <v>1.2220259128386202E-2</v>
      </c>
      <c r="M79" s="194"/>
      <c r="N79" s="118"/>
    </row>
    <row r="80" spans="2:16" x14ac:dyDescent="0.25">
      <c r="B80" s="116" t="s">
        <v>81</v>
      </c>
      <c r="C80" s="194">
        <v>0</v>
      </c>
      <c r="D80" s="118" t="str">
        <f t="shared" si="12"/>
        <v>-</v>
      </c>
      <c r="E80" s="194">
        <v>0</v>
      </c>
      <c r="F80" s="118" t="str">
        <f t="shared" si="12"/>
        <v>-</v>
      </c>
      <c r="G80" s="194">
        <v>0.63390000000000002</v>
      </c>
      <c r="H80" s="118" t="str">
        <f t="shared" si="12"/>
        <v>-</v>
      </c>
      <c r="I80" s="194">
        <v>0.73089999999999999</v>
      </c>
      <c r="J80" s="118">
        <f t="shared" si="13"/>
        <v>0.15302098122732288</v>
      </c>
      <c r="K80" s="194">
        <v>0.76069999999999993</v>
      </c>
      <c r="L80" s="118">
        <f t="shared" si="14"/>
        <v>4.0771651388698871E-2</v>
      </c>
      <c r="M80" s="194"/>
      <c r="N80" s="118"/>
    </row>
    <row r="81" spans="2:16" x14ac:dyDescent="0.25">
      <c r="B81" s="116" t="s">
        <v>83</v>
      </c>
      <c r="C81" s="194">
        <v>0</v>
      </c>
      <c r="D81" s="118" t="str">
        <f t="shared" si="12"/>
        <v>-</v>
      </c>
      <c r="E81" s="194">
        <v>0</v>
      </c>
      <c r="F81" s="118" t="str">
        <f t="shared" si="12"/>
        <v>-</v>
      </c>
      <c r="G81" s="194">
        <v>0.76269999999999993</v>
      </c>
      <c r="H81" s="118" t="str">
        <f t="shared" si="12"/>
        <v>-</v>
      </c>
      <c r="I81" s="194">
        <v>0.82840000000000003</v>
      </c>
      <c r="J81" s="118">
        <f t="shared" si="13"/>
        <v>8.6141339976399722E-2</v>
      </c>
      <c r="K81" s="194">
        <v>0.78110000000000002</v>
      </c>
      <c r="L81" s="118">
        <f t="shared" si="14"/>
        <v>-5.7098020280057948E-2</v>
      </c>
      <c r="M81" s="194"/>
      <c r="N81" s="118"/>
    </row>
    <row r="82" spans="2:16" x14ac:dyDescent="0.25">
      <c r="B82" s="116" t="s">
        <v>85</v>
      </c>
      <c r="C82" s="194">
        <v>0</v>
      </c>
      <c r="D82" s="118" t="str">
        <f t="shared" si="12"/>
        <v>-</v>
      </c>
      <c r="E82" s="194">
        <v>0</v>
      </c>
      <c r="F82" s="118" t="str">
        <f t="shared" si="12"/>
        <v>-</v>
      </c>
      <c r="G82" s="194">
        <v>0.82590000000000008</v>
      </c>
      <c r="H82" s="118" t="str">
        <f t="shared" si="12"/>
        <v>-</v>
      </c>
      <c r="I82" s="194">
        <v>0.85589999999999999</v>
      </c>
      <c r="J82" s="118">
        <f t="shared" si="13"/>
        <v>3.6324010170722731E-2</v>
      </c>
      <c r="K82" s="194">
        <v>0.82050000000000001</v>
      </c>
      <c r="L82" s="118">
        <f t="shared" si="14"/>
        <v>-4.1359971959341046E-2</v>
      </c>
      <c r="M82" s="194"/>
      <c r="N82" s="118"/>
    </row>
    <row r="83" spans="2:16" x14ac:dyDescent="0.25">
      <c r="B83" s="116" t="s">
        <v>87</v>
      </c>
      <c r="C83" s="194">
        <v>0</v>
      </c>
      <c r="D83" s="118" t="str">
        <f t="shared" si="12"/>
        <v>-</v>
      </c>
      <c r="E83" s="194">
        <v>0</v>
      </c>
      <c r="F83" s="118" t="str">
        <f t="shared" si="12"/>
        <v>-</v>
      </c>
      <c r="G83" s="194">
        <v>0.67400000000000004</v>
      </c>
      <c r="H83" s="118" t="str">
        <f t="shared" si="12"/>
        <v>-</v>
      </c>
      <c r="I83" s="194">
        <v>0.7498999999999999</v>
      </c>
      <c r="J83" s="118">
        <f t="shared" si="13"/>
        <v>0.11261127596439158</v>
      </c>
      <c r="K83" s="194">
        <v>0.73459999999999992</v>
      </c>
      <c r="L83" s="118">
        <f t="shared" si="14"/>
        <v>-2.0402720362714954E-2</v>
      </c>
      <c r="M83" s="194"/>
      <c r="N83" s="118"/>
    </row>
    <row r="84" spans="2:16" x14ac:dyDescent="0.25">
      <c r="B84" s="116" t="s">
        <v>89</v>
      </c>
      <c r="C84" s="194">
        <v>0</v>
      </c>
      <c r="D84" s="118" t="str">
        <f t="shared" si="12"/>
        <v>-</v>
      </c>
      <c r="E84" s="194">
        <v>0</v>
      </c>
      <c r="F84" s="118" t="str">
        <f t="shared" si="12"/>
        <v>-</v>
      </c>
      <c r="G84" s="194">
        <v>0.73069999999999991</v>
      </c>
      <c r="H84" s="118" t="str">
        <f t="shared" si="12"/>
        <v>-</v>
      </c>
      <c r="I84" s="194">
        <v>0.7904000000000001</v>
      </c>
      <c r="J84" s="118">
        <f t="shared" si="13"/>
        <v>8.1702477076776026E-2</v>
      </c>
      <c r="K84" s="194">
        <v>0.7448999999999999</v>
      </c>
      <c r="L84" s="118">
        <f>IFERROR(K84/I84-1,"-")</f>
        <v>-5.7565789473684514E-2</v>
      </c>
      <c r="M84" s="194"/>
      <c r="N84" s="118"/>
    </row>
    <row r="85" spans="2:16" x14ac:dyDescent="0.25">
      <c r="B85" s="116" t="s">
        <v>91</v>
      </c>
      <c r="C85" s="194">
        <v>0</v>
      </c>
      <c r="D85" s="118" t="str">
        <f t="shared" si="12"/>
        <v>-</v>
      </c>
      <c r="E85" s="194">
        <v>0</v>
      </c>
      <c r="F85" s="118" t="str">
        <f t="shared" si="12"/>
        <v>-</v>
      </c>
      <c r="G85" s="194">
        <v>0.69680000000000009</v>
      </c>
      <c r="H85" s="118" t="str">
        <f t="shared" si="12"/>
        <v>-</v>
      </c>
      <c r="I85" s="194">
        <v>0.77069999999999994</v>
      </c>
      <c r="J85" s="118">
        <f t="shared" si="13"/>
        <v>0.10605625717566003</v>
      </c>
      <c r="K85" s="194">
        <v>0.73699999999999999</v>
      </c>
      <c r="L85" s="118">
        <f>IFERROR(K85/I85-1,"-")</f>
        <v>-4.3726482418580459E-2</v>
      </c>
      <c r="M85" s="194"/>
      <c r="N85" s="118"/>
    </row>
    <row r="86" spans="2:16" x14ac:dyDescent="0.25">
      <c r="B86" s="116" t="s">
        <v>93</v>
      </c>
      <c r="C86" s="194">
        <v>0</v>
      </c>
      <c r="D86" s="118" t="str">
        <f t="shared" si="12"/>
        <v>-</v>
      </c>
      <c r="E86" s="194">
        <v>0</v>
      </c>
      <c r="F86" s="118" t="str">
        <f t="shared" si="12"/>
        <v>-</v>
      </c>
      <c r="G86" s="194">
        <v>0.71420000000000006</v>
      </c>
      <c r="H86" s="118" t="str">
        <f t="shared" si="12"/>
        <v>-</v>
      </c>
      <c r="I86" s="194">
        <v>0.76029999999999998</v>
      </c>
      <c r="J86" s="118">
        <f t="shared" si="13"/>
        <v>6.4547745729487405E-2</v>
      </c>
      <c r="K86" s="194">
        <v>0.7278</v>
      </c>
      <c r="L86" s="118">
        <f>IFERROR(K86/I86-1,"-")</f>
        <v>-4.2746284361436238E-2</v>
      </c>
      <c r="M86" s="194"/>
      <c r="N86" s="118"/>
    </row>
    <row r="87" spans="2:16" ht="15.75" x14ac:dyDescent="0.25">
      <c r="B87" s="119" t="s">
        <v>30</v>
      </c>
      <c r="C87" s="196">
        <v>0.36830000000000002</v>
      </c>
      <c r="D87" s="121">
        <v>-0.48334151644806056</v>
      </c>
      <c r="E87" s="196">
        <v>0.42609999999999998</v>
      </c>
      <c r="F87" s="121">
        <v>0.15693727939180002</v>
      </c>
      <c r="G87" s="196">
        <v>0.67060833333333336</v>
      </c>
      <c r="H87" s="121">
        <v>0.57382852225612146</v>
      </c>
      <c r="I87" s="196">
        <v>0.76219166666666671</v>
      </c>
      <c r="J87" s="121">
        <v>0.13656754439377194</v>
      </c>
      <c r="K87" s="196">
        <f>IFERROR(AVERAGE(K75:K86),"-")</f>
        <v>0.75291666666666668</v>
      </c>
      <c r="L87" s="121">
        <v>-1.1870680488027641E-2</v>
      </c>
      <c r="M87" s="198"/>
      <c r="N87" s="199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71" t="s">
        <v>308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P92" s="1" t="s">
        <v>159</v>
      </c>
    </row>
    <row r="93" spans="2:16" ht="10.5" customHeight="1" thickBot="1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160</v>
      </c>
    </row>
    <row r="94" spans="2:16" ht="22.5" thickTop="1" thickBot="1" x14ac:dyDescent="0.3">
      <c r="B94" s="109"/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2:16" ht="22.5" thickTop="1" thickBot="1" x14ac:dyDescent="0.3">
      <c r="B95" s="109"/>
      <c r="C95" s="297" t="s">
        <v>318</v>
      </c>
      <c r="D95" s="296"/>
      <c r="E95" s="297" t="s">
        <v>319</v>
      </c>
      <c r="F95" s="296"/>
      <c r="G95" s="297" t="s">
        <v>320</v>
      </c>
      <c r="H95" s="296"/>
      <c r="I95" s="297">
        <v>2023</v>
      </c>
      <c r="J95" s="296"/>
      <c r="K95" s="297">
        <f>K$7</f>
        <v>2024</v>
      </c>
      <c r="L95" s="296"/>
      <c r="M95" s="111">
        <f>M$7</f>
        <v>2025</v>
      </c>
      <c r="N95" s="112"/>
    </row>
    <row r="96" spans="2:16" ht="16.5" thickTop="1" thickBot="1" x14ac:dyDescent="0.3">
      <c r="B96" s="85"/>
      <c r="C96" s="115" t="s">
        <v>69</v>
      </c>
      <c r="D96" s="114" t="str">
        <f>CONCATENATE("var ",RIGHT(C95,2),"/",RIGHT(A95,2))</f>
        <v>var 20/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4">
        <v>0.64780000000000004</v>
      </c>
      <c r="D97" s="118" t="str">
        <f t="shared" ref="D97:H109" si="16">IFERROR(C97/A97-1,"-")</f>
        <v>-</v>
      </c>
      <c r="E97" s="194">
        <v>0.13220000000000001</v>
      </c>
      <c r="F97" s="118">
        <f t="shared" si="16"/>
        <v>-0.79592466810744056</v>
      </c>
      <c r="G97" s="194">
        <v>0.55779999999999996</v>
      </c>
      <c r="H97" s="118">
        <f t="shared" si="16"/>
        <v>3.2193645990922839</v>
      </c>
      <c r="I97" s="194">
        <v>0.6331</v>
      </c>
      <c r="J97" s="118">
        <f t="shared" ref="J97:J109" si="17">IFERROR(I97/G97-1,"-")</f>
        <v>0.13499462172821808</v>
      </c>
      <c r="K97" s="194">
        <v>0.68700000000000006</v>
      </c>
      <c r="L97" s="118">
        <f t="shared" ref="L97:L105" si="18">IFERROR(K97/I97-1,"-")</f>
        <v>8.5136629284473297E-2</v>
      </c>
      <c r="M97" s="194">
        <v>0.61350000000000005</v>
      </c>
      <c r="N97" s="118">
        <f t="shared" ref="N97:N99" si="19">IFERROR(M97/K97-1,"-")</f>
        <v>-0.10698689956331875</v>
      </c>
    </row>
    <row r="98" spans="2:14" x14ac:dyDescent="0.25">
      <c r="B98" s="116" t="s">
        <v>73</v>
      </c>
      <c r="C98" s="194">
        <v>0.68370000000000009</v>
      </c>
      <c r="D98" s="118" t="str">
        <f t="shared" si="16"/>
        <v>-</v>
      </c>
      <c r="E98" s="194">
        <v>0.17069999999999999</v>
      </c>
      <c r="F98" s="118">
        <f t="shared" si="16"/>
        <v>-0.750329091706889</v>
      </c>
      <c r="G98" s="194">
        <v>0.65590000000000004</v>
      </c>
      <c r="H98" s="118">
        <f t="shared" si="16"/>
        <v>2.8424135910954895</v>
      </c>
      <c r="I98" s="194">
        <v>0.7087</v>
      </c>
      <c r="J98" s="118">
        <f t="shared" si="17"/>
        <v>8.0500076231132756E-2</v>
      </c>
      <c r="K98" s="194">
        <v>0.77319999999999989</v>
      </c>
      <c r="L98" s="118">
        <f t="shared" si="18"/>
        <v>9.1011711584591426E-2</v>
      </c>
      <c r="M98" s="194">
        <v>0.74769999999999992</v>
      </c>
      <c r="N98" s="118">
        <f t="shared" si="19"/>
        <v>-3.2979824107604694E-2</v>
      </c>
    </row>
    <row r="99" spans="2:14" x14ac:dyDescent="0.25">
      <c r="B99" s="116" t="s">
        <v>75</v>
      </c>
      <c r="C99" s="194">
        <v>0.29420000000000002</v>
      </c>
      <c r="D99" s="118" t="str">
        <f t="shared" si="16"/>
        <v>-</v>
      </c>
      <c r="E99" s="194">
        <v>0.15479999999999999</v>
      </c>
      <c r="F99" s="118">
        <f t="shared" si="16"/>
        <v>-0.47382732834806263</v>
      </c>
      <c r="G99" s="194">
        <v>0.6109</v>
      </c>
      <c r="H99" s="118">
        <f t="shared" si="16"/>
        <v>2.9463824289405687</v>
      </c>
      <c r="I99" s="194">
        <v>0.62719999999999998</v>
      </c>
      <c r="J99" s="118">
        <f t="shared" si="17"/>
        <v>2.6681944671795632E-2</v>
      </c>
      <c r="K99" s="194">
        <v>0.70200000000000007</v>
      </c>
      <c r="L99" s="118">
        <f t="shared" si="18"/>
        <v>0.11926020408163285</v>
      </c>
      <c r="M99" s="194">
        <v>0.65079999999999993</v>
      </c>
      <c r="N99" s="118">
        <f t="shared" si="19"/>
        <v>-7.2934472934473082E-2</v>
      </c>
    </row>
    <row r="100" spans="2:14" x14ac:dyDescent="0.25">
      <c r="B100" s="116" t="s">
        <v>77</v>
      </c>
      <c r="C100" s="194">
        <v>0</v>
      </c>
      <c r="D100" s="118" t="str">
        <f t="shared" si="16"/>
        <v>-</v>
      </c>
      <c r="E100" s="194">
        <v>0.22120000000000001</v>
      </c>
      <c r="F100" s="118" t="str">
        <f t="shared" si="16"/>
        <v>-</v>
      </c>
      <c r="G100" s="194">
        <v>0.61370000000000002</v>
      </c>
      <c r="H100" s="118">
        <f t="shared" si="16"/>
        <v>1.7744122965641953</v>
      </c>
      <c r="I100" s="194">
        <v>0.61809999999999998</v>
      </c>
      <c r="J100" s="118">
        <f t="shared" si="17"/>
        <v>7.1696268535115237E-3</v>
      </c>
      <c r="K100" s="194">
        <v>0.60750000000000004</v>
      </c>
      <c r="L100" s="118">
        <f t="shared" si="18"/>
        <v>-1.7149328587607093E-2</v>
      </c>
      <c r="M100" s="194"/>
      <c r="N100" s="118"/>
    </row>
    <row r="101" spans="2:14" x14ac:dyDescent="0.25">
      <c r="B101" s="116" t="s">
        <v>79</v>
      </c>
      <c r="C101" s="194">
        <v>0</v>
      </c>
      <c r="D101" s="118" t="str">
        <f t="shared" si="16"/>
        <v>-</v>
      </c>
      <c r="E101" s="194">
        <v>0.16789999999999999</v>
      </c>
      <c r="F101" s="118" t="str">
        <f t="shared" si="16"/>
        <v>-</v>
      </c>
      <c r="G101" s="194">
        <v>0.51890000000000003</v>
      </c>
      <c r="H101" s="118">
        <f t="shared" si="16"/>
        <v>2.0905300774270401</v>
      </c>
      <c r="I101" s="194">
        <v>0.52439999999999998</v>
      </c>
      <c r="J101" s="118">
        <f t="shared" si="17"/>
        <v>1.0599344767777907E-2</v>
      </c>
      <c r="K101" s="194">
        <v>0.55859999999999999</v>
      </c>
      <c r="L101" s="118">
        <f t="shared" si="18"/>
        <v>6.5217391304347894E-2</v>
      </c>
      <c r="M101" s="194"/>
      <c r="N101" s="118"/>
    </row>
    <row r="102" spans="2:14" x14ac:dyDescent="0.25">
      <c r="B102" s="116" t="s">
        <v>81</v>
      </c>
      <c r="C102" s="194">
        <v>0</v>
      </c>
      <c r="D102" s="118" t="str">
        <f t="shared" si="16"/>
        <v>-</v>
      </c>
      <c r="E102" s="194">
        <v>0.23120000000000002</v>
      </c>
      <c r="F102" s="118" t="str">
        <f t="shared" si="16"/>
        <v>-</v>
      </c>
      <c r="G102" s="194">
        <v>0.55549999999999999</v>
      </c>
      <c r="H102" s="118">
        <f t="shared" si="16"/>
        <v>1.402681660899654</v>
      </c>
      <c r="I102" s="194">
        <v>0.58069999999999999</v>
      </c>
      <c r="J102" s="118">
        <f t="shared" si="17"/>
        <v>4.5364536453645465E-2</v>
      </c>
      <c r="K102" s="194">
        <v>0.57379999999999998</v>
      </c>
      <c r="L102" s="118">
        <f t="shared" si="18"/>
        <v>-1.1882211124504938E-2</v>
      </c>
      <c r="M102" s="194"/>
      <c r="N102" s="118"/>
    </row>
    <row r="103" spans="2:14" x14ac:dyDescent="0.25">
      <c r="B103" s="116" t="s">
        <v>83</v>
      </c>
      <c r="C103" s="194">
        <v>0</v>
      </c>
      <c r="D103" s="118" t="str">
        <f t="shared" si="16"/>
        <v>-</v>
      </c>
      <c r="E103" s="194">
        <v>0.36349999999999999</v>
      </c>
      <c r="F103" s="118" t="str">
        <f t="shared" si="16"/>
        <v>-</v>
      </c>
      <c r="G103" s="194">
        <v>0.6764</v>
      </c>
      <c r="H103" s="118">
        <f t="shared" si="16"/>
        <v>0.86079779917469046</v>
      </c>
      <c r="I103" s="194">
        <v>0.69200000000000006</v>
      </c>
      <c r="J103" s="118">
        <f t="shared" si="17"/>
        <v>2.3063276167948121E-2</v>
      </c>
      <c r="K103" s="194">
        <v>0.71260000000000001</v>
      </c>
      <c r="L103" s="118">
        <f t="shared" si="18"/>
        <v>2.9768786127167601E-2</v>
      </c>
      <c r="M103" s="194"/>
      <c r="N103" s="118"/>
    </row>
    <row r="104" spans="2:14" x14ac:dyDescent="0.25">
      <c r="B104" s="116" t="s">
        <v>85</v>
      </c>
      <c r="C104" s="194">
        <v>0.30590000000000001</v>
      </c>
      <c r="D104" s="118" t="str">
        <f t="shared" si="16"/>
        <v>-</v>
      </c>
      <c r="E104" s="194">
        <v>0.52500000000000002</v>
      </c>
      <c r="F104" s="118">
        <f t="shared" si="16"/>
        <v>0.71624713958810071</v>
      </c>
      <c r="G104" s="194">
        <v>0.70750000000000002</v>
      </c>
      <c r="H104" s="118">
        <f t="shared" si="16"/>
        <v>0.34761904761904749</v>
      </c>
      <c r="I104" s="194">
        <v>0.76980000000000004</v>
      </c>
      <c r="J104" s="118">
        <f t="shared" si="17"/>
        <v>8.805653710247352E-2</v>
      </c>
      <c r="K104" s="194">
        <v>0.74790000000000001</v>
      </c>
      <c r="L104" s="118">
        <f t="shared" si="18"/>
        <v>-2.8448947778643818E-2</v>
      </c>
      <c r="M104" s="194"/>
      <c r="N104" s="118"/>
    </row>
    <row r="105" spans="2:14" x14ac:dyDescent="0.25">
      <c r="B105" s="116" t="s">
        <v>87</v>
      </c>
      <c r="C105" s="194">
        <v>0.2475</v>
      </c>
      <c r="D105" s="118" t="str">
        <f t="shared" si="16"/>
        <v>-</v>
      </c>
      <c r="E105" s="194">
        <v>0.49149999999999999</v>
      </c>
      <c r="F105" s="118">
        <f t="shared" si="16"/>
        <v>0.98585858585858577</v>
      </c>
      <c r="G105" s="194">
        <v>0.5857</v>
      </c>
      <c r="H105" s="118">
        <f t="shared" si="16"/>
        <v>0.19165818921668354</v>
      </c>
      <c r="I105" s="194">
        <v>0.61809999999999998</v>
      </c>
      <c r="J105" s="118">
        <f t="shared" si="17"/>
        <v>5.5318422400546297E-2</v>
      </c>
      <c r="K105" s="194">
        <v>0.62869999999999993</v>
      </c>
      <c r="L105" s="118">
        <f t="shared" si="18"/>
        <v>1.7149328587606982E-2</v>
      </c>
      <c r="M105" s="194"/>
      <c r="N105" s="118"/>
    </row>
    <row r="106" spans="2:14" x14ac:dyDescent="0.25">
      <c r="B106" s="116" t="s">
        <v>89</v>
      </c>
      <c r="C106" s="194">
        <v>0.20829999999999999</v>
      </c>
      <c r="D106" s="118" t="str">
        <f t="shared" si="16"/>
        <v>-</v>
      </c>
      <c r="E106" s="194">
        <v>0.57779999999999998</v>
      </c>
      <c r="F106" s="118">
        <f t="shared" si="16"/>
        <v>1.7738838214114261</v>
      </c>
      <c r="G106" s="194">
        <v>0.60840000000000005</v>
      </c>
      <c r="H106" s="118">
        <f t="shared" si="16"/>
        <v>5.2959501557632516E-2</v>
      </c>
      <c r="I106" s="194">
        <v>0.64300000000000002</v>
      </c>
      <c r="J106" s="118">
        <f t="shared" si="17"/>
        <v>5.6870479947402908E-2</v>
      </c>
      <c r="K106" s="194">
        <v>0.67059999999999997</v>
      </c>
      <c r="L106" s="118">
        <f>IFERROR(K106/I106-1,"-")</f>
        <v>4.2923794712286023E-2</v>
      </c>
      <c r="M106" s="194"/>
      <c r="N106" s="118"/>
    </row>
    <row r="107" spans="2:14" x14ac:dyDescent="0.25">
      <c r="B107" s="116" t="s">
        <v>91</v>
      </c>
      <c r="C107" s="194">
        <v>0.23850000000000002</v>
      </c>
      <c r="D107" s="118" t="str">
        <f t="shared" si="16"/>
        <v>-</v>
      </c>
      <c r="E107" s="194">
        <v>0.5978</v>
      </c>
      <c r="F107" s="118">
        <f t="shared" si="16"/>
        <v>1.5064989517819702</v>
      </c>
      <c r="G107" s="194">
        <v>0.65980000000000005</v>
      </c>
      <c r="H107" s="118">
        <f t="shared" si="16"/>
        <v>0.10371361659417877</v>
      </c>
      <c r="I107" s="194">
        <v>0.72049999999999992</v>
      </c>
      <c r="J107" s="118">
        <f t="shared" si="17"/>
        <v>9.1997575022733979E-2</v>
      </c>
      <c r="K107" s="194">
        <v>0.6623</v>
      </c>
      <c r="L107" s="118">
        <f>IFERROR(K107/I107-1,"-")</f>
        <v>-8.077723802914627E-2</v>
      </c>
      <c r="M107" s="194"/>
      <c r="N107" s="118"/>
    </row>
    <row r="108" spans="2:14" x14ac:dyDescent="0.25">
      <c r="B108" s="116" t="s">
        <v>93</v>
      </c>
      <c r="C108" s="194">
        <v>0.2273</v>
      </c>
      <c r="D108" s="118" t="str">
        <f t="shared" si="16"/>
        <v>-</v>
      </c>
      <c r="E108" s="194">
        <v>0.50829999999999997</v>
      </c>
      <c r="F108" s="118">
        <f t="shared" si="16"/>
        <v>1.2362516498020235</v>
      </c>
      <c r="G108" s="194">
        <v>0.63490000000000002</v>
      </c>
      <c r="H108" s="118">
        <f t="shared" si="16"/>
        <v>0.24906551249262265</v>
      </c>
      <c r="I108" s="194">
        <v>0.70209999999999995</v>
      </c>
      <c r="J108" s="118">
        <f t="shared" si="17"/>
        <v>0.10584343991179712</v>
      </c>
      <c r="K108" s="194">
        <v>0.65620000000000001</v>
      </c>
      <c r="L108" s="118">
        <f>IFERROR(K108/I108-1,"-")</f>
        <v>-6.5375302663438162E-2</v>
      </c>
      <c r="M108" s="194"/>
      <c r="N108" s="118"/>
    </row>
    <row r="109" spans="2:14" ht="15.75" x14ac:dyDescent="0.25">
      <c r="B109" s="119" t="s">
        <v>30</v>
      </c>
      <c r="C109" s="201">
        <f>IFERROR(AVERAGE(C97:C108),"-")</f>
        <v>0.23776666666666668</v>
      </c>
      <c r="D109" s="121" t="str">
        <f t="shared" si="16"/>
        <v>-</v>
      </c>
      <c r="E109" s="201">
        <f>IFERROR(AVERAGE(E97:E108),"-")</f>
        <v>0.34515833333333329</v>
      </c>
      <c r="F109" s="121">
        <f t="shared" si="16"/>
        <v>0.45166830225711463</v>
      </c>
      <c r="G109" s="201">
        <f>IFERROR(AVERAGE(G97:G108),"-")</f>
        <v>0.61544999999999994</v>
      </c>
      <c r="H109" s="121">
        <f t="shared" si="16"/>
        <v>0.78309471498587602</v>
      </c>
      <c r="I109" s="201">
        <f>IFERROR(AVERAGE(I97:I108),"-")</f>
        <v>0.65314166666666662</v>
      </c>
      <c r="J109" s="121">
        <f t="shared" si="17"/>
        <v>6.1242451322880198E-2</v>
      </c>
      <c r="K109" s="201">
        <f>IFERROR(AVERAGE(K97:K108),"-")</f>
        <v>0.66503333333333325</v>
      </c>
      <c r="L109" s="121">
        <v>1.8990990735191504E-2</v>
      </c>
      <c r="M109" s="201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I112" s="197"/>
      <c r="J112" s="197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4D836-3EF2-4A2A-B157-27963A9E7FB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F867C-4B32-4B53-AE53-E33F0EADA9AC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71" t="s">
        <v>162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P5" s="271" t="s">
        <v>163</v>
      </c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D5" s="271" t="s">
        <v>164</v>
      </c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262</v>
      </c>
      <c r="D7" s="203" t="s">
        <v>263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3" t="s">
        <v>224</v>
      </c>
      <c r="J7" s="204" t="s">
        <v>225</v>
      </c>
      <c r="K7" s="204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3" t="s">
        <v>262</v>
      </c>
      <c r="R7" s="204" t="s">
        <v>263</v>
      </c>
      <c r="S7" s="204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3" t="s">
        <v>224</v>
      </c>
      <c r="X7" s="203" t="s">
        <v>225</v>
      </c>
      <c r="Y7" s="203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3" t="s">
        <v>262</v>
      </c>
      <c r="AF7" s="204" t="s">
        <v>263</v>
      </c>
      <c r="AG7" s="204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224</v>
      </c>
      <c r="AN7" s="204" t="s">
        <v>225</v>
      </c>
      <c r="AO7" s="204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89.618265786415762</v>
      </c>
      <c r="D8" s="209">
        <v>108.77232178493246</v>
      </c>
      <c r="E8" s="209">
        <v>115.76095616739728</v>
      </c>
      <c r="F8" s="210">
        <v>133.34385581039143</v>
      </c>
      <c r="G8" s="209">
        <v>139.917589411986</v>
      </c>
      <c r="H8" s="133">
        <f>G8/F8-1</f>
        <v>4.9299111396194473E-2</v>
      </c>
      <c r="I8" s="208">
        <v>94.84</v>
      </c>
      <c r="J8" s="211">
        <v>110.91</v>
      </c>
      <c r="K8" s="211">
        <v>2650.73</v>
      </c>
      <c r="L8" s="211">
        <v>3096.38</v>
      </c>
      <c r="M8" s="211">
        <v>3220.48</v>
      </c>
      <c r="N8" s="133">
        <f t="shared" ref="N8:N18" si="0">M8/L8-1</f>
        <v>4.0079060063687333E-2</v>
      </c>
      <c r="P8" s="207" t="s">
        <v>43</v>
      </c>
      <c r="Q8" s="208">
        <v>21.511203139477821</v>
      </c>
      <c r="R8" s="210">
        <v>78.689518839833553</v>
      </c>
      <c r="S8" s="210">
        <v>100.09923466095674</v>
      </c>
      <c r="T8" s="210">
        <v>117.43982873812629</v>
      </c>
      <c r="U8" s="210">
        <v>122.32395761817511</v>
      </c>
      <c r="V8" s="133">
        <f t="shared" ref="V8:V18" si="1">U8/T8-1</f>
        <v>4.1588351520332356E-2</v>
      </c>
      <c r="W8" s="208">
        <v>27.65</v>
      </c>
      <c r="X8" s="211">
        <v>89.21</v>
      </c>
      <c r="Y8" s="211">
        <v>2255.0700000000002</v>
      </c>
      <c r="Z8" s="211">
        <v>2688.9400000000005</v>
      </c>
      <c r="AA8" s="211">
        <v>2746.4199999999996</v>
      </c>
      <c r="AB8" s="133">
        <f t="shared" ref="AB8:AB18" si="2">AA8/Z8-1</f>
        <v>2.1376453174856591E-2</v>
      </c>
      <c r="AD8" s="63" t="s">
        <v>43</v>
      </c>
      <c r="AE8" s="212">
        <v>39365321.840000004</v>
      </c>
      <c r="AF8" s="132">
        <v>358091164.28999996</v>
      </c>
      <c r="AG8" s="132">
        <v>479732883.94</v>
      </c>
      <c r="AH8" s="132">
        <v>569173760.06000006</v>
      </c>
      <c r="AI8" s="132">
        <v>587349543.13</v>
      </c>
      <c r="AJ8" s="133">
        <f t="shared" ref="AJ8:AJ18" si="3">AI8/AH8-1</f>
        <v>3.1933627910190276E-2</v>
      </c>
      <c r="AK8" s="132">
        <f t="shared" ref="AK8:AK18" si="4">AI8-AH8</f>
        <v>18175783.069999933</v>
      </c>
      <c r="AL8" s="134">
        <f t="shared" ref="AL8:AL18" si="5">AI8/AI$8</f>
        <v>1</v>
      </c>
      <c r="AM8" s="213">
        <v>16791024.449999999</v>
      </c>
      <c r="AN8" s="214">
        <v>141056136.27000001</v>
      </c>
      <c r="AO8" s="214">
        <v>486642973.31999999</v>
      </c>
      <c r="AP8" s="214">
        <v>591972578.95999992</v>
      </c>
      <c r="AQ8" s="214">
        <v>588801370.76000011</v>
      </c>
      <c r="AR8" s="133">
        <f t="shared" ref="AR8:AR18" si="6">AQ8/AP8-1</f>
        <v>-5.3570187415963311E-3</v>
      </c>
      <c r="AS8" s="132">
        <f t="shared" ref="AS8:AS18" si="7">AQ8-AP8</f>
        <v>-3171208.1999998093</v>
      </c>
      <c r="AT8" s="133">
        <f t="shared" ref="AT8:AT18" si="8">AQ8/AM8-1</f>
        <v>34.066435196573138</v>
      </c>
      <c r="AU8" s="132">
        <f t="shared" ref="AU8:AU18" si="9">AQ8-AM8</f>
        <v>572010346.31000006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120.85421846198088</v>
      </c>
      <c r="D9" s="216">
        <v>137.89263923860059</v>
      </c>
      <c r="E9" s="216">
        <v>146.0644597835674</v>
      </c>
      <c r="F9" s="216">
        <v>166.00742568848344</v>
      </c>
      <c r="G9" s="216">
        <v>172.49681420736923</v>
      </c>
      <c r="H9" s="74">
        <f>G9/F9-1</f>
        <v>3.9090953262917782E-2</v>
      </c>
      <c r="I9" s="215">
        <v>126.89</v>
      </c>
      <c r="J9" s="216">
        <v>139.5</v>
      </c>
      <c r="K9" s="216">
        <v>145.58000000000001</v>
      </c>
      <c r="L9" s="216">
        <v>172.32</v>
      </c>
      <c r="M9" s="216">
        <v>174.39</v>
      </c>
      <c r="N9" s="74">
        <f t="shared" si="0"/>
        <v>1.2012534818941489E-2</v>
      </c>
      <c r="P9" s="15" t="s">
        <v>44</v>
      </c>
      <c r="Q9" s="215">
        <v>30.187858303716119</v>
      </c>
      <c r="R9" s="216">
        <v>105.8994718178764</v>
      </c>
      <c r="S9" s="216">
        <v>129.52344732188837</v>
      </c>
      <c r="T9" s="216">
        <v>146.69870413777858</v>
      </c>
      <c r="U9" s="216">
        <v>154.54866125499461</v>
      </c>
      <c r="V9" s="74">
        <f t="shared" si="1"/>
        <v>5.3510746147037436E-2</v>
      </c>
      <c r="W9" s="215">
        <v>35.520000000000003</v>
      </c>
      <c r="X9" s="216">
        <v>119.6</v>
      </c>
      <c r="Y9" s="216">
        <v>128.18</v>
      </c>
      <c r="Z9" s="216">
        <v>153.65</v>
      </c>
      <c r="AA9" s="216">
        <v>153.99</v>
      </c>
      <c r="AB9" s="74">
        <f t="shared" si="2"/>
        <v>2.212821347217675E-3</v>
      </c>
      <c r="AD9" s="15" t="s">
        <v>44</v>
      </c>
      <c r="AE9" s="217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8">
        <v>7520477.0700000003</v>
      </c>
      <c r="AN9" s="219">
        <v>68931463.450000003</v>
      </c>
      <c r="AO9" s="219">
        <v>78085918.790000007</v>
      </c>
      <c r="AP9" s="219">
        <v>95017947.019999996</v>
      </c>
      <c r="AQ9" s="219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5">
        <v>68.213843464770363</v>
      </c>
      <c r="D10" s="216">
        <v>95.723510193187593</v>
      </c>
      <c r="E10" s="216">
        <v>105.05225210269565</v>
      </c>
      <c r="F10" s="216">
        <v>120.48405426738573</v>
      </c>
      <c r="G10" s="216">
        <v>128.98435077800659</v>
      </c>
      <c r="H10" s="74">
        <f>G10/F10-1</f>
        <v>7.0551215779612431E-2</v>
      </c>
      <c r="I10" s="215">
        <v>68.69</v>
      </c>
      <c r="J10" s="216">
        <v>95.6</v>
      </c>
      <c r="K10" s="216">
        <v>105.54</v>
      </c>
      <c r="L10" s="216">
        <v>121.81</v>
      </c>
      <c r="M10" s="216">
        <v>129.15</v>
      </c>
      <c r="N10" s="74">
        <f t="shared" si="0"/>
        <v>6.0257778507511794E-2</v>
      </c>
      <c r="P10" s="19" t="s">
        <v>45</v>
      </c>
      <c r="Q10" s="215">
        <v>12.839616125153853</v>
      </c>
      <c r="R10" s="216">
        <v>70.319007484018428</v>
      </c>
      <c r="S10" s="216">
        <v>91.763129336994083</v>
      </c>
      <c r="T10" s="216">
        <v>106.70877022546765</v>
      </c>
      <c r="U10" s="216">
        <v>111.69736179930187</v>
      </c>
      <c r="V10" s="74">
        <f t="shared" si="1"/>
        <v>4.674959296498038E-2</v>
      </c>
      <c r="W10" s="215">
        <v>17.27</v>
      </c>
      <c r="X10" s="216">
        <v>78.709999999999994</v>
      </c>
      <c r="Y10" s="216">
        <v>92.44</v>
      </c>
      <c r="Z10" s="216">
        <v>107.69</v>
      </c>
      <c r="AA10" s="216">
        <v>110.27</v>
      </c>
      <c r="AB10" s="74">
        <f t="shared" si="2"/>
        <v>2.3957656235490843E-2</v>
      </c>
      <c r="AD10" s="19" t="s">
        <v>45</v>
      </c>
      <c r="AE10" s="217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8">
        <v>2511864.2999999998</v>
      </c>
      <c r="AN10" s="219">
        <v>34369849.039999999</v>
      </c>
      <c r="AO10" s="219">
        <v>40863262.899999999</v>
      </c>
      <c r="AP10" s="219">
        <v>48127770.539999999</v>
      </c>
      <c r="AQ10" s="219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5">
        <v>55.723863424863737</v>
      </c>
      <c r="D11" s="216">
        <v>71.344207189114897</v>
      </c>
      <c r="E11" s="216">
        <v>84.606213815895359</v>
      </c>
      <c r="F11" s="216">
        <v>90.198090751527928</v>
      </c>
      <c r="G11" s="216">
        <v>108.62590529446831</v>
      </c>
      <c r="H11" s="74">
        <f>G11/F11-1</f>
        <v>0.20430382050662432</v>
      </c>
      <c r="I11" s="215">
        <v>57.26</v>
      </c>
      <c r="J11" s="216">
        <v>74.11</v>
      </c>
      <c r="K11" s="216">
        <v>87.02</v>
      </c>
      <c r="L11" s="216">
        <v>78.41</v>
      </c>
      <c r="M11" s="216">
        <v>101.96</v>
      </c>
      <c r="N11" s="74">
        <f t="shared" si="0"/>
        <v>0.30034434383369457</v>
      </c>
      <c r="P11" s="19" t="s">
        <v>46</v>
      </c>
      <c r="Q11" s="215">
        <v>17.790211293140118</v>
      </c>
      <c r="R11" s="216">
        <v>57.608646898001687</v>
      </c>
      <c r="S11" s="216">
        <v>68.994738233101771</v>
      </c>
      <c r="T11" s="216">
        <v>80.100125601258853</v>
      </c>
      <c r="U11" s="216">
        <v>86.070620661547053</v>
      </c>
      <c r="V11" s="74">
        <f t="shared" si="1"/>
        <v>7.4537898854360352E-2</v>
      </c>
      <c r="W11" s="215">
        <v>22.57</v>
      </c>
      <c r="X11" s="216">
        <v>60.52</v>
      </c>
      <c r="Y11" s="216">
        <v>69.69</v>
      </c>
      <c r="Z11" s="216">
        <v>66.64</v>
      </c>
      <c r="AA11" s="216">
        <v>80.05</v>
      </c>
      <c r="AB11" s="74">
        <f t="shared" si="2"/>
        <v>0.20123049219687861</v>
      </c>
      <c r="AD11" s="19" t="s">
        <v>46</v>
      </c>
      <c r="AE11" s="217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8">
        <v>165110.24</v>
      </c>
      <c r="AN11" s="219">
        <v>769230.74</v>
      </c>
      <c r="AO11" s="219">
        <v>972174.21</v>
      </c>
      <c r="AP11" s="219">
        <v>929605.3</v>
      </c>
      <c r="AQ11" s="219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5">
        <v>158.49014417211896</v>
      </c>
      <c r="D12" s="216">
        <v>213.08463346249329</v>
      </c>
      <c r="E12" s="216">
        <v>145.57825476657206</v>
      </c>
      <c r="F12" s="216">
        <v>224.14910086137473</v>
      </c>
      <c r="G12" s="216">
        <v>221.53228142180976</v>
      </c>
      <c r="H12" s="74">
        <f t="shared" ref="H12:H18" si="11">G12/F12-1</f>
        <v>-1.1674458784393438E-2</v>
      </c>
      <c r="I12" s="215">
        <v>160.66</v>
      </c>
      <c r="J12" s="216">
        <v>278.27</v>
      </c>
      <c r="K12" s="216">
        <v>137.88</v>
      </c>
      <c r="L12" s="216">
        <v>208.45</v>
      </c>
      <c r="M12" s="216">
        <v>202.57</v>
      </c>
      <c r="N12" s="74">
        <f t="shared" si="0"/>
        <v>-2.8208203406092536E-2</v>
      </c>
      <c r="P12" s="19" t="s">
        <v>47</v>
      </c>
      <c r="Q12" s="215">
        <v>27.313771086231284</v>
      </c>
      <c r="R12" s="216">
        <v>108.60752917026694</v>
      </c>
      <c r="S12" s="216">
        <v>92.138538818695366</v>
      </c>
      <c r="T12" s="216">
        <v>152.8483525616318</v>
      </c>
      <c r="U12" s="216">
        <v>175.27053880903043</v>
      </c>
      <c r="V12" s="74">
        <f t="shared" si="1"/>
        <v>0.14669563571748356</v>
      </c>
      <c r="W12" s="215">
        <v>29.06</v>
      </c>
      <c r="X12" s="216">
        <v>163.96</v>
      </c>
      <c r="Y12" s="216">
        <v>85.86</v>
      </c>
      <c r="Z12" s="216">
        <v>142.4</v>
      </c>
      <c r="AA12" s="216">
        <v>158.16</v>
      </c>
      <c r="AB12" s="74">
        <f t="shared" si="2"/>
        <v>0.11067415730337071</v>
      </c>
      <c r="AD12" s="19" t="s">
        <v>47</v>
      </c>
      <c r="AE12" s="217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8">
        <v>1100068.82</v>
      </c>
      <c r="AN12" s="219">
        <v>8391508.5500000007</v>
      </c>
      <c r="AO12" s="219">
        <v>4394371.29</v>
      </c>
      <c r="AP12" s="219">
        <v>4158270.6</v>
      </c>
      <c r="AQ12" s="219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5">
        <v>35.566925192172484</v>
      </c>
      <c r="D13" s="216">
        <v>58.053139067807543</v>
      </c>
      <c r="E13" s="216">
        <v>66.607045091057046</v>
      </c>
      <c r="F13" s="216">
        <v>78.967029114581862</v>
      </c>
      <c r="G13" s="216">
        <v>84.909228172949057</v>
      </c>
      <c r="H13" s="74">
        <f t="shared" si="11"/>
        <v>7.5249115041988057E-2</v>
      </c>
      <c r="I13" s="215">
        <v>35.26</v>
      </c>
      <c r="J13" s="216">
        <v>57.74</v>
      </c>
      <c r="K13" s="216">
        <v>66.69</v>
      </c>
      <c r="L13" s="216">
        <v>80.489999999999995</v>
      </c>
      <c r="M13" s="216">
        <v>84.91</v>
      </c>
      <c r="N13" s="74">
        <f t="shared" si="0"/>
        <v>5.4913653870046097E-2</v>
      </c>
      <c r="P13" s="19" t="s">
        <v>48</v>
      </c>
      <c r="Q13" s="215">
        <v>9.0983269863062333</v>
      </c>
      <c r="R13" s="216">
        <v>37.182970430266224</v>
      </c>
      <c r="S13" s="216">
        <v>57.331700035379647</v>
      </c>
      <c r="T13" s="216">
        <v>69.684197986153634</v>
      </c>
      <c r="U13" s="216">
        <v>73.940207338882203</v>
      </c>
      <c r="V13" s="74">
        <f t="shared" si="1"/>
        <v>6.1075673907795336E-2</v>
      </c>
      <c r="W13" s="215">
        <v>11.23</v>
      </c>
      <c r="X13" s="216">
        <v>41.87</v>
      </c>
      <c r="Y13" s="216">
        <v>55.78</v>
      </c>
      <c r="Z13" s="216">
        <v>70.48</v>
      </c>
      <c r="AA13" s="216">
        <v>72.12</v>
      </c>
      <c r="AB13" s="74">
        <f t="shared" si="2"/>
        <v>2.326901248581148E-2</v>
      </c>
      <c r="AD13" s="19" t="s">
        <v>48</v>
      </c>
      <c r="AE13" s="217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8">
        <v>858121.05</v>
      </c>
      <c r="AN13" s="219">
        <v>11556777.91</v>
      </c>
      <c r="AO13" s="219">
        <v>16256620.310000001</v>
      </c>
      <c r="AP13" s="219">
        <v>21051451.440000001</v>
      </c>
      <c r="AQ13" s="219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5">
        <v>80.489713794811735</v>
      </c>
      <c r="D14" s="216">
        <v>92.21778077570292</v>
      </c>
      <c r="E14" s="216">
        <v>103.72879745271082</v>
      </c>
      <c r="F14" s="216">
        <v>117.87534472476844</v>
      </c>
      <c r="G14" s="216">
        <v>125.02319497408131</v>
      </c>
      <c r="H14" s="74">
        <f t="shared" si="11"/>
        <v>6.0639061255792326E-2</v>
      </c>
      <c r="I14" s="215">
        <v>81.78</v>
      </c>
      <c r="J14" s="216">
        <v>91.89</v>
      </c>
      <c r="K14" s="216">
        <v>102.3</v>
      </c>
      <c r="L14" s="216">
        <v>112.17</v>
      </c>
      <c r="M14" s="216">
        <v>129.56</v>
      </c>
      <c r="N14" s="74">
        <f t="shared" si="0"/>
        <v>0.15503253989480248</v>
      </c>
      <c r="P14" s="19" t="s">
        <v>49</v>
      </c>
      <c r="Q14" s="215">
        <v>29.196809108591758</v>
      </c>
      <c r="R14" s="216">
        <v>72.808284000455629</v>
      </c>
      <c r="S14" s="216">
        <v>91.051307023719744</v>
      </c>
      <c r="T14" s="216">
        <v>106.39943422128025</v>
      </c>
      <c r="U14" s="216">
        <v>110.30266995327329</v>
      </c>
      <c r="V14" s="74">
        <f t="shared" si="1"/>
        <v>3.6684741423299583E-2</v>
      </c>
      <c r="W14" s="215">
        <v>33.340000000000003</v>
      </c>
      <c r="X14" s="216">
        <v>72.150000000000006</v>
      </c>
      <c r="Y14" s="216">
        <v>90.67</v>
      </c>
      <c r="Z14" s="216">
        <v>100.06</v>
      </c>
      <c r="AA14" s="216">
        <v>112.3</v>
      </c>
      <c r="AB14" s="74">
        <f t="shared" si="2"/>
        <v>0.12232660403757745</v>
      </c>
      <c r="AD14" s="19" t="s">
        <v>49</v>
      </c>
      <c r="AE14" s="217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8">
        <v>244915.55</v>
      </c>
      <c r="AN14" s="219">
        <v>706740.46</v>
      </c>
      <c r="AO14" s="219">
        <v>952816.26</v>
      </c>
      <c r="AP14" s="219">
        <v>1067032.74</v>
      </c>
      <c r="AQ14" s="219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5">
        <v>123.8452181482624</v>
      </c>
      <c r="D15" s="216">
        <v>119.22942738461825</v>
      </c>
      <c r="E15" s="216">
        <v>139.89231265275984</v>
      </c>
      <c r="F15" s="216">
        <v>173.31047197052678</v>
      </c>
      <c r="G15" s="216">
        <v>202.54784942346257</v>
      </c>
      <c r="H15" s="74">
        <f t="shared" si="11"/>
        <v>0.16869942779861513</v>
      </c>
      <c r="I15" s="215">
        <v>185.32</v>
      </c>
      <c r="J15" s="216">
        <v>117.98</v>
      </c>
      <c r="K15" s="216">
        <v>142.55000000000001</v>
      </c>
      <c r="L15" s="216">
        <v>187.49</v>
      </c>
      <c r="M15" s="216">
        <v>186.36</v>
      </c>
      <c r="N15" s="74">
        <f t="shared" si="0"/>
        <v>-6.0269881060323049E-3</v>
      </c>
      <c r="P15" s="19" t="s">
        <v>50</v>
      </c>
      <c r="Q15" s="215">
        <v>44.721584567096023</v>
      </c>
      <c r="R15" s="216">
        <v>93.152667017109749</v>
      </c>
      <c r="S15" s="216">
        <v>114.42043021425988</v>
      </c>
      <c r="T15" s="216">
        <v>155.65871244487377</v>
      </c>
      <c r="U15" s="216">
        <v>175.30596405228815</v>
      </c>
      <c r="V15" s="74">
        <f t="shared" si="1"/>
        <v>0.12622005732170249</v>
      </c>
      <c r="W15" s="215">
        <v>88.02</v>
      </c>
      <c r="X15" s="216">
        <v>96.98</v>
      </c>
      <c r="Y15" s="216">
        <v>119.84</v>
      </c>
      <c r="Z15" s="216">
        <v>169.51</v>
      </c>
      <c r="AA15" s="216">
        <v>157.13</v>
      </c>
      <c r="AB15" s="74">
        <f t="shared" si="2"/>
        <v>-7.3034039289717412E-2</v>
      </c>
      <c r="AD15" s="19" t="s">
        <v>50</v>
      </c>
      <c r="AE15" s="217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8">
        <v>1746265.17</v>
      </c>
      <c r="AN15" s="219">
        <v>4629804.6500000004</v>
      </c>
      <c r="AO15" s="219">
        <v>6631113.2000000002</v>
      </c>
      <c r="AP15" s="219">
        <v>9395370.8599999994</v>
      </c>
      <c r="AQ15" s="219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5">
        <v>62.190553433769104</v>
      </c>
      <c r="D16" s="216">
        <v>77.183882062263137</v>
      </c>
      <c r="E16" s="216">
        <v>91.098164043137814</v>
      </c>
      <c r="F16" s="216">
        <v>102.84473209834509</v>
      </c>
      <c r="G16" s="216">
        <v>113.22300526530086</v>
      </c>
      <c r="H16" s="74">
        <f t="shared" si="11"/>
        <v>0.10091205407615389</v>
      </c>
      <c r="I16" s="215">
        <v>65.62</v>
      </c>
      <c r="J16" s="216">
        <v>76.33</v>
      </c>
      <c r="K16" s="216">
        <v>86.98</v>
      </c>
      <c r="L16" s="216">
        <v>97.47</v>
      </c>
      <c r="M16" s="216">
        <v>116.28</v>
      </c>
      <c r="N16" s="74">
        <f t="shared" si="0"/>
        <v>0.19298245614035081</v>
      </c>
      <c r="P16" s="19" t="s">
        <v>51</v>
      </c>
      <c r="Q16" s="215">
        <v>25.766976132429562</v>
      </c>
      <c r="R16" s="216">
        <v>58.760802809988739</v>
      </c>
      <c r="S16" s="216">
        <v>74.074766308182248</v>
      </c>
      <c r="T16" s="216">
        <v>87.551052408831197</v>
      </c>
      <c r="U16" s="216">
        <v>91.889402892959495</v>
      </c>
      <c r="V16" s="74">
        <f t="shared" si="1"/>
        <v>4.9552236835141539E-2</v>
      </c>
      <c r="W16" s="215">
        <v>32.5</v>
      </c>
      <c r="X16" s="216">
        <v>58.88</v>
      </c>
      <c r="Y16" s="216">
        <v>71.39</v>
      </c>
      <c r="Z16" s="216">
        <v>80.650000000000006</v>
      </c>
      <c r="AA16" s="216">
        <v>93.69</v>
      </c>
      <c r="AB16" s="74">
        <f t="shared" si="2"/>
        <v>0.16168629882207064</v>
      </c>
      <c r="AD16" s="19" t="s">
        <v>51</v>
      </c>
      <c r="AE16" s="217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8">
        <v>1176700.08</v>
      </c>
      <c r="AN16" s="219">
        <v>2445706.7599999998</v>
      </c>
      <c r="AO16" s="219">
        <v>3372933.39</v>
      </c>
      <c r="AP16" s="219">
        <v>3675276.1</v>
      </c>
      <c r="AQ16" s="219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5">
        <v>87.912052426000244</v>
      </c>
      <c r="D17" s="216">
        <v>108.84823454765021</v>
      </c>
      <c r="E17" s="216">
        <v>125.22856834625475</v>
      </c>
      <c r="F17" s="216">
        <v>143.99469567348496</v>
      </c>
      <c r="G17" s="216">
        <v>121.45699914574628</v>
      </c>
      <c r="H17" s="74">
        <f t="shared" si="11"/>
        <v>-0.1565175468605039</v>
      </c>
      <c r="I17" s="215">
        <v>94.23</v>
      </c>
      <c r="J17" s="216">
        <v>107.77</v>
      </c>
      <c r="K17" s="216">
        <v>122.28</v>
      </c>
      <c r="L17" s="216">
        <v>145.09</v>
      </c>
      <c r="M17" s="216">
        <v>119.61</v>
      </c>
      <c r="N17" s="74">
        <f t="shared" si="0"/>
        <v>-0.17561513543317941</v>
      </c>
      <c r="P17" s="19" t="s">
        <v>52</v>
      </c>
      <c r="Q17" s="215">
        <v>24.453270046244103</v>
      </c>
      <c r="R17" s="216">
        <v>78.646029319263675</v>
      </c>
      <c r="S17" s="216">
        <v>109.85291554864664</v>
      </c>
      <c r="T17" s="216">
        <v>131.3148018223244</v>
      </c>
      <c r="U17" s="216">
        <v>108.83163609748769</v>
      </c>
      <c r="V17" s="74">
        <f t="shared" si="1"/>
        <v>-0.17121577623258022</v>
      </c>
      <c r="W17" s="215">
        <v>30.96</v>
      </c>
      <c r="X17" s="216">
        <v>85.4</v>
      </c>
      <c r="Y17" s="216">
        <v>100.17</v>
      </c>
      <c r="Z17" s="216">
        <v>131.55000000000001</v>
      </c>
      <c r="AA17" s="216">
        <v>104.41</v>
      </c>
      <c r="AB17" s="74">
        <f t="shared" si="2"/>
        <v>-0.20630938806537447</v>
      </c>
      <c r="AD17" s="19" t="s">
        <v>52</v>
      </c>
      <c r="AE17" s="217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8">
        <v>941653.77</v>
      </c>
      <c r="AN17" s="219">
        <v>7203778.7699999996</v>
      </c>
      <c r="AO17" s="219">
        <v>8452868</v>
      </c>
      <c r="AP17" s="219">
        <v>11100170.68</v>
      </c>
      <c r="AQ17" s="219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5">
        <v>80.820996817021808</v>
      </c>
      <c r="D18" s="216">
        <v>67.594080166100653</v>
      </c>
      <c r="E18" s="216">
        <v>78.212653600428197</v>
      </c>
      <c r="F18" s="216">
        <v>86.667824220982894</v>
      </c>
      <c r="G18" s="216">
        <v>81.093885251617507</v>
      </c>
      <c r="H18" s="74">
        <f t="shared" si="11"/>
        <v>-6.4313821414890171E-2</v>
      </c>
      <c r="I18" s="215">
        <v>77.33</v>
      </c>
      <c r="J18" s="216">
        <v>64.7</v>
      </c>
      <c r="K18" s="216">
        <v>69</v>
      </c>
      <c r="L18" s="216">
        <v>82.15</v>
      </c>
      <c r="M18" s="216">
        <v>76</v>
      </c>
      <c r="N18" s="74">
        <f t="shared" si="0"/>
        <v>-7.4863055386488186E-2</v>
      </c>
      <c r="P18" s="23" t="s">
        <v>53</v>
      </c>
      <c r="Q18" s="215">
        <v>12.886211854334231</v>
      </c>
      <c r="R18" s="216">
        <v>44.767370387504492</v>
      </c>
      <c r="S18" s="216">
        <v>68.043210437244085</v>
      </c>
      <c r="T18" s="216">
        <v>76.246464718546207</v>
      </c>
      <c r="U18" s="216">
        <v>68.381807161538333</v>
      </c>
      <c r="V18" s="74">
        <f t="shared" si="1"/>
        <v>-0.10314783230985491</v>
      </c>
      <c r="W18" s="215">
        <v>15.12</v>
      </c>
      <c r="X18" s="216">
        <v>45.73</v>
      </c>
      <c r="Y18" s="216">
        <v>58.73</v>
      </c>
      <c r="Z18" s="216">
        <v>70.819999999999993</v>
      </c>
      <c r="AA18" s="216">
        <v>62.85</v>
      </c>
      <c r="AB18" s="74">
        <f t="shared" si="2"/>
        <v>-0.11253883083874605</v>
      </c>
      <c r="AD18" s="23" t="s">
        <v>53</v>
      </c>
      <c r="AE18" s="217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8">
        <v>525848.4</v>
      </c>
      <c r="AN18" s="219">
        <v>2051275.93</v>
      </c>
      <c r="AO18" s="219">
        <v>2232246.09</v>
      </c>
      <c r="AP18" s="219">
        <v>2801297.71</v>
      </c>
      <c r="AQ18" s="219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9" t="s">
        <v>165</v>
      </c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P21" s="269" t="s">
        <v>166</v>
      </c>
      <c r="Q21" s="269"/>
      <c r="R21" s="269"/>
      <c r="S21" s="269"/>
      <c r="T21" s="269"/>
      <c r="U21" s="269"/>
      <c r="V21" s="269"/>
      <c r="W21" s="269"/>
      <c r="X21" s="221"/>
      <c r="Y21" s="221"/>
      <c r="Z21" s="221"/>
      <c r="AA21" s="221"/>
      <c r="AB21" s="221"/>
      <c r="AD21" s="307" t="s">
        <v>167</v>
      </c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</row>
    <row r="22" spans="2:48" ht="24" customHeight="1" x14ac:dyDescent="0.25">
      <c r="B22" s="269" t="s">
        <v>168</v>
      </c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P22" s="308" t="s">
        <v>169</v>
      </c>
      <c r="Q22" s="308"/>
      <c r="R22" s="308"/>
      <c r="S22" s="308"/>
      <c r="T22" s="308"/>
      <c r="U22" s="308"/>
      <c r="V22" s="308"/>
      <c r="W22" s="308"/>
      <c r="X22" s="222"/>
      <c r="Y22" s="222"/>
      <c r="Z22" s="222"/>
      <c r="AA22" s="222"/>
      <c r="AB22" s="222"/>
      <c r="AQ22" s="52">
        <f>AQ11/M11</f>
        <v>10952.584052569635</v>
      </c>
    </row>
    <row r="23" spans="2:48" x14ac:dyDescent="0.25"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71" t="s">
        <v>170</v>
      </c>
      <c r="C27" s="271"/>
      <c r="D27" s="271"/>
      <c r="E27" s="271"/>
      <c r="F27" s="271"/>
      <c r="G27" s="271"/>
      <c r="H27" s="271"/>
      <c r="I27" s="143"/>
      <c r="P27" s="271" t="s">
        <v>171</v>
      </c>
      <c r="Q27" s="271"/>
      <c r="R27" s="271"/>
      <c r="S27" s="271"/>
      <c r="T27" s="271"/>
      <c r="U27" s="271"/>
      <c r="V27" s="271"/>
      <c r="W27" s="271"/>
      <c r="AE27" s="271" t="s">
        <v>172</v>
      </c>
      <c r="AF27" s="271"/>
      <c r="AG27" s="271"/>
      <c r="AH27" s="271"/>
      <c r="AI27" s="271"/>
      <c r="AJ27" s="271"/>
      <c r="AK27" s="271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6" t="s">
        <v>55</v>
      </c>
      <c r="C42" s="306"/>
      <c r="D42" s="306"/>
      <c r="E42" s="306"/>
      <c r="F42" s="306"/>
      <c r="G42" s="306"/>
      <c r="H42" s="306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9" t="s">
        <v>165</v>
      </c>
      <c r="C43" s="269"/>
      <c r="D43" s="269"/>
      <c r="E43" s="269"/>
      <c r="F43" s="269"/>
      <c r="G43" s="269"/>
      <c r="H43" s="269"/>
      <c r="P43" s="269" t="s">
        <v>166</v>
      </c>
      <c r="Q43" s="269"/>
      <c r="R43" s="269"/>
      <c r="S43" s="269"/>
      <c r="T43" s="269"/>
      <c r="U43" s="269"/>
      <c r="V43" s="269"/>
      <c r="W43" s="269"/>
      <c r="AE43" s="307" t="s">
        <v>167</v>
      </c>
      <c r="AF43" s="307"/>
      <c r="AG43" s="307"/>
      <c r="AH43" s="307"/>
      <c r="AI43" s="307"/>
      <c r="AJ43" s="307"/>
      <c r="AK43" s="307"/>
      <c r="AL43" s="307"/>
      <c r="AM43" s="307"/>
    </row>
    <row r="44" spans="2:39" ht="24" customHeight="1" x14ac:dyDescent="0.25">
      <c r="B44" s="269" t="s">
        <v>168</v>
      </c>
      <c r="C44" s="269"/>
      <c r="D44" s="269"/>
      <c r="E44" s="269"/>
      <c r="F44" s="269"/>
      <c r="G44" s="269"/>
      <c r="H44" s="269"/>
      <c r="P44" s="308" t="s">
        <v>169</v>
      </c>
      <c r="Q44" s="308"/>
      <c r="R44" s="308"/>
      <c r="S44" s="308"/>
      <c r="T44" s="308"/>
      <c r="U44" s="308"/>
      <c r="V44" s="308"/>
      <c r="W44" s="308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FE10B-D575-4AD1-826A-29709C0A750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E21D-4896-43B6-80D1-3192E86D083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173</v>
      </c>
      <c r="C6" s="226">
        <v>344170</v>
      </c>
      <c r="D6" s="226">
        <v>59505</v>
      </c>
      <c r="E6" s="226">
        <v>371149</v>
      </c>
      <c r="F6" s="226">
        <v>440745</v>
      </c>
      <c r="G6" s="227">
        <f t="shared" ref="G6:G11" si="0">F6/E6-1</f>
        <v>0.18751498724232052</v>
      </c>
      <c r="H6" s="226">
        <f t="shared" ref="H6:H11" si="1">F6-E6</f>
        <v>69596</v>
      </c>
      <c r="I6" s="227"/>
      <c r="J6" s="226">
        <v>481439</v>
      </c>
      <c r="K6" s="227">
        <f t="shared" ref="K6:K11" si="2">J6/F6-1</f>
        <v>9.2330032104731785E-2</v>
      </c>
      <c r="L6" s="226">
        <f t="shared" ref="L6:L11" si="3">J6-F6</f>
        <v>40694</v>
      </c>
      <c r="M6" s="227"/>
      <c r="N6" s="226">
        <v>452899</v>
      </c>
      <c r="O6" s="227">
        <f t="shared" ref="O6:O11" si="4">N6/J6-1</f>
        <v>-5.9280614989645652E-2</v>
      </c>
      <c r="P6" s="226">
        <f t="shared" ref="P6:P11" si="5">N6-J6</f>
        <v>-28540</v>
      </c>
      <c r="Q6" s="227">
        <f>N6/C6-1</f>
        <v>0.31591655286631615</v>
      </c>
      <c r="R6" s="226">
        <f>N6-C6</f>
        <v>108729</v>
      </c>
      <c r="S6" s="227"/>
      <c r="T6" s="227"/>
      <c r="V6" s="29"/>
      <c r="AE6" s="1"/>
    </row>
    <row r="7" spans="1:31" ht="18.75" x14ac:dyDescent="0.3">
      <c r="A7" s="4"/>
      <c r="B7" s="225" t="s">
        <v>174</v>
      </c>
      <c r="C7" s="226">
        <v>20277</v>
      </c>
      <c r="D7" s="226">
        <v>27632</v>
      </c>
      <c r="E7" s="226">
        <v>26735</v>
      </c>
      <c r="F7" s="226">
        <v>23815</v>
      </c>
      <c r="G7" s="227">
        <f t="shared" si="0"/>
        <v>-0.10922012343370113</v>
      </c>
      <c r="H7" s="226">
        <f t="shared" si="1"/>
        <v>-2920</v>
      </c>
      <c r="I7" s="227">
        <f>F7/$F$7</f>
        <v>1</v>
      </c>
      <c r="J7" s="226">
        <v>25613</v>
      </c>
      <c r="K7" s="227">
        <f t="shared" si="2"/>
        <v>7.5498635313877793E-2</v>
      </c>
      <c r="L7" s="226">
        <f t="shared" si="3"/>
        <v>1798</v>
      </c>
      <c r="M7" s="227">
        <f>J7/$J$7</f>
        <v>1</v>
      </c>
      <c r="N7" s="226">
        <v>19299</v>
      </c>
      <c r="O7" s="227">
        <f t="shared" si="4"/>
        <v>-0.24651544137742554</v>
      </c>
      <c r="P7" s="226">
        <f t="shared" si="5"/>
        <v>-6314</v>
      </c>
      <c r="Q7" s="227">
        <f t="shared" ref="Q7:Q11" si="6">N7/C7-1</f>
        <v>-4.8231986980322494E-2</v>
      </c>
      <c r="R7" s="226">
        <f t="shared" ref="R7:R11" si="7">N7-C7</f>
        <v>-978</v>
      </c>
      <c r="S7" s="227">
        <f>N7/$N$7</f>
        <v>1</v>
      </c>
      <c r="T7" s="227">
        <f>N7/$N$6</f>
        <v>4.2612149728747467E-2</v>
      </c>
      <c r="V7" s="29"/>
      <c r="W7" s="79"/>
      <c r="AE7" s="1" t="s">
        <v>175</v>
      </c>
    </row>
    <row r="8" spans="1:31" ht="15.75" x14ac:dyDescent="0.25">
      <c r="A8" s="4"/>
      <c r="B8" s="228" t="s">
        <v>100</v>
      </c>
      <c r="C8" s="229">
        <v>10899</v>
      </c>
      <c r="D8" s="229">
        <v>7778</v>
      </c>
      <c r="E8" s="229">
        <v>14697</v>
      </c>
      <c r="F8" s="229">
        <v>14157</v>
      </c>
      <c r="G8" s="230">
        <f t="shared" si="0"/>
        <v>-3.6742192284139663E-2</v>
      </c>
      <c r="H8" s="229">
        <f t="shared" si="1"/>
        <v>-540</v>
      </c>
      <c r="I8" s="230">
        <f>F8/$F$7</f>
        <v>0.59445727482678978</v>
      </c>
      <c r="J8" s="229">
        <v>16684</v>
      </c>
      <c r="K8" s="230">
        <f t="shared" si="2"/>
        <v>0.17849826940736024</v>
      </c>
      <c r="L8" s="229">
        <f t="shared" si="3"/>
        <v>2527</v>
      </c>
      <c r="M8" s="230">
        <f>J8/$J$7</f>
        <v>0.65138796704798341</v>
      </c>
      <c r="N8" s="229">
        <v>12517</v>
      </c>
      <c r="O8" s="230">
        <f t="shared" si="4"/>
        <v>-0.24976024934068564</v>
      </c>
      <c r="P8" s="229">
        <f t="shared" si="5"/>
        <v>-4167</v>
      </c>
      <c r="Q8" s="230">
        <f t="shared" si="6"/>
        <v>0.14845398660427556</v>
      </c>
      <c r="R8" s="229">
        <f t="shared" si="7"/>
        <v>1618</v>
      </c>
      <c r="S8" s="230">
        <f>N8/$N$7</f>
        <v>0.64858282812580959</v>
      </c>
      <c r="T8" s="230">
        <f>N8/$N$6</f>
        <v>2.7637508583591486E-2</v>
      </c>
      <c r="V8" s="29"/>
      <c r="W8" s="79"/>
      <c r="AE8" s="1" t="s">
        <v>176</v>
      </c>
    </row>
    <row r="9" spans="1:31" s="4" customFormat="1" x14ac:dyDescent="0.25">
      <c r="B9" s="231" t="s">
        <v>103</v>
      </c>
      <c r="C9" s="232">
        <v>9378</v>
      </c>
      <c r="D9" s="232">
        <v>19854</v>
      </c>
      <c r="E9" s="232">
        <v>12038</v>
      </c>
      <c r="F9" s="232">
        <v>9658</v>
      </c>
      <c r="G9" s="233">
        <f t="shared" si="0"/>
        <v>-0.1977072603422495</v>
      </c>
      <c r="H9" s="234">
        <f t="shared" si="1"/>
        <v>-2380</v>
      </c>
      <c r="I9" s="235">
        <f>F9/$F$7</f>
        <v>0.40554272517321016</v>
      </c>
      <c r="J9" s="232">
        <v>8929</v>
      </c>
      <c r="K9" s="233">
        <f t="shared" si="2"/>
        <v>-7.5481466142058418E-2</v>
      </c>
      <c r="L9" s="234">
        <f t="shared" si="3"/>
        <v>-729</v>
      </c>
      <c r="M9" s="235">
        <f>J9/$J$7</f>
        <v>0.34861203295201654</v>
      </c>
      <c r="N9" s="232">
        <v>6782</v>
      </c>
      <c r="O9" s="233">
        <f t="shared" si="4"/>
        <v>-0.24045245828200246</v>
      </c>
      <c r="P9" s="234">
        <f t="shared" si="5"/>
        <v>-2147</v>
      </c>
      <c r="Q9" s="233">
        <f t="shared" si="6"/>
        <v>-0.27681808487950521</v>
      </c>
      <c r="R9" s="234">
        <f t="shared" si="7"/>
        <v>-2596</v>
      </c>
      <c r="S9" s="235">
        <f>N9/$N$7</f>
        <v>0.35141717187419036</v>
      </c>
      <c r="T9" s="235">
        <f>N9/$N$6</f>
        <v>1.4974641145155985E-2</v>
      </c>
      <c r="V9" s="29"/>
      <c r="W9" s="79"/>
      <c r="AE9" s="1" t="s">
        <v>177</v>
      </c>
    </row>
    <row r="10" spans="1:31" s="4" customFormat="1" x14ac:dyDescent="0.25">
      <c r="B10" s="236" t="s">
        <v>178</v>
      </c>
      <c r="C10" s="29">
        <v>6489</v>
      </c>
      <c r="D10" s="29">
        <v>10985</v>
      </c>
      <c r="E10" s="29">
        <v>7774</v>
      </c>
      <c r="F10" s="29">
        <v>7820</v>
      </c>
      <c r="G10" s="22">
        <f t="shared" si="0"/>
        <v>5.9171597633136397E-3</v>
      </c>
      <c r="H10" s="20">
        <f t="shared" si="1"/>
        <v>46</v>
      </c>
      <c r="I10" s="31">
        <f>F10/$F$7</f>
        <v>0.32836447617048081</v>
      </c>
      <c r="J10" s="29">
        <v>5673</v>
      </c>
      <c r="K10" s="22">
        <f t="shared" si="2"/>
        <v>-0.27455242966751914</v>
      </c>
      <c r="L10" s="20">
        <f t="shared" si="3"/>
        <v>-2147</v>
      </c>
      <c r="M10" s="31">
        <f>J10/$J$7</f>
        <v>0.22148908757271699</v>
      </c>
      <c r="N10" s="29">
        <v>4080</v>
      </c>
      <c r="O10" s="22">
        <f t="shared" si="4"/>
        <v>-0.28080380750925438</v>
      </c>
      <c r="P10" s="20">
        <f t="shared" si="5"/>
        <v>-1593</v>
      </c>
      <c r="Q10" s="22">
        <f t="shared" si="6"/>
        <v>-0.37124364308830327</v>
      </c>
      <c r="R10" s="20">
        <f t="shared" si="7"/>
        <v>-2409</v>
      </c>
      <c r="S10" s="31">
        <f>N10/$N$7</f>
        <v>0.21140991761231151</v>
      </c>
      <c r="T10" s="31">
        <f>N10/$N$6</f>
        <v>9.0086310634379854E-3</v>
      </c>
      <c r="V10" s="29"/>
      <c r="W10" s="79"/>
      <c r="AE10" s="1" t="s">
        <v>179</v>
      </c>
    </row>
    <row r="11" spans="1:31" s="4" customFormat="1" x14ac:dyDescent="0.25">
      <c r="B11" s="236" t="s">
        <v>180</v>
      </c>
      <c r="C11" s="29">
        <f>C9-C10</f>
        <v>2889</v>
      </c>
      <c r="D11" s="29">
        <f>D9-D10</f>
        <v>8869</v>
      </c>
      <c r="E11" s="29">
        <f>E9-E10</f>
        <v>4264</v>
      </c>
      <c r="F11" s="29">
        <f>F9-F10</f>
        <v>1838</v>
      </c>
      <c r="G11" s="22">
        <f t="shared" si="0"/>
        <v>-0.56894934333958724</v>
      </c>
      <c r="H11" s="20">
        <f t="shared" si="1"/>
        <v>-2426</v>
      </c>
      <c r="I11" s="31">
        <f>F11/$F$7</f>
        <v>7.7178249002729377E-2</v>
      </c>
      <c r="J11" s="29">
        <f>J9-J10</f>
        <v>3256</v>
      </c>
      <c r="K11" s="22">
        <f t="shared" si="2"/>
        <v>0.77149075081610441</v>
      </c>
      <c r="L11" s="20">
        <f t="shared" si="3"/>
        <v>1418</v>
      </c>
      <c r="M11" s="31">
        <f>J11/$J$7</f>
        <v>0.12712294537929958</v>
      </c>
      <c r="N11" s="29">
        <f>N9-N10</f>
        <v>2702</v>
      </c>
      <c r="O11" s="22">
        <f t="shared" si="4"/>
        <v>-0.17014742014742013</v>
      </c>
      <c r="P11" s="20">
        <f t="shared" si="5"/>
        <v>-554</v>
      </c>
      <c r="Q11" s="22">
        <f t="shared" si="6"/>
        <v>-6.4728279681550704E-2</v>
      </c>
      <c r="R11" s="20">
        <f t="shared" si="7"/>
        <v>-187</v>
      </c>
      <c r="S11" s="31">
        <f>N11/$N$7</f>
        <v>0.14000725426187885</v>
      </c>
      <c r="T11" s="31">
        <f>N11/$N$6</f>
        <v>5.9660100817179986E-3</v>
      </c>
      <c r="V11" s="29"/>
      <c r="W11" s="79"/>
      <c r="AE11" s="1" t="s">
        <v>181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1" t="s">
        <v>185</v>
      </c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5" t="s">
        <v>173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174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175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176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177</v>
      </c>
    </row>
    <row r="44" spans="2:31" s="4" customFormat="1" hidden="1" x14ac:dyDescent="0.25">
      <c r="B44" s="236" t="s">
        <v>178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6" t="s">
        <v>180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182</v>
      </c>
    </row>
    <row r="47" spans="2:31" s="4" customFormat="1" hidden="1" x14ac:dyDescent="0.25">
      <c r="B47" s="270" t="s">
        <v>183</v>
      </c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173</v>
      </c>
      <c r="C124" s="226">
        <v>550867</v>
      </c>
      <c r="D124" s="226">
        <v>881045</v>
      </c>
      <c r="E124" s="226">
        <v>1757049</v>
      </c>
      <c r="F124" s="226">
        <v>1888332</v>
      </c>
      <c r="G124" s="227">
        <f t="shared" ref="G124:G129" si="8">F124/E124-1</f>
        <v>7.4717893467968199E-2</v>
      </c>
      <c r="H124" s="226">
        <f t="shared" ref="H124:H129" si="9">F124-E124</f>
        <v>131283</v>
      </c>
      <c r="I124" s="227"/>
      <c r="J124" s="226">
        <v>1938898</v>
      </c>
      <c r="K124" s="227"/>
      <c r="L124" s="227">
        <f t="shared" ref="L124:L129" si="10">J124/F124-1</f>
        <v>2.677813011694985E-2</v>
      </c>
      <c r="M124" s="226">
        <f t="shared" ref="M124:M129" si="11">J124-F124</f>
        <v>50566</v>
      </c>
      <c r="N124" s="227">
        <f t="shared" ref="N124:N129" si="12">J124/D124-1</f>
        <v>1.200679874467252</v>
      </c>
      <c r="O124" s="226">
        <f t="shared" ref="O124:O129" si="13">J124-D124</f>
        <v>1057853</v>
      </c>
      <c r="Z124" s="1"/>
      <c r="AE124"/>
    </row>
    <row r="125" spans="2:31" ht="18.75" x14ac:dyDescent="0.3">
      <c r="B125" s="225" t="s">
        <v>174</v>
      </c>
      <c r="C125" s="226">
        <v>117997</v>
      </c>
      <c r="D125" s="226">
        <v>247584</v>
      </c>
      <c r="E125" s="226">
        <v>207208</v>
      </c>
      <c r="F125" s="226">
        <v>181512</v>
      </c>
      <c r="G125" s="227">
        <f t="shared" si="8"/>
        <v>-0.12401065595922933</v>
      </c>
      <c r="H125" s="226">
        <f t="shared" si="9"/>
        <v>-25696</v>
      </c>
      <c r="I125" s="227">
        <f>F125/$F$7</f>
        <v>7.6217509972706274</v>
      </c>
      <c r="J125" s="226">
        <v>161819</v>
      </c>
      <c r="K125" s="227">
        <f>J125/$J$125</f>
        <v>1</v>
      </c>
      <c r="L125" s="227">
        <f t="shared" si="10"/>
        <v>-0.10849420423994005</v>
      </c>
      <c r="M125" s="226">
        <f t="shared" si="11"/>
        <v>-19693</v>
      </c>
      <c r="N125" s="227">
        <f t="shared" si="12"/>
        <v>-0.34640768385679199</v>
      </c>
      <c r="O125" s="226">
        <f t="shared" si="13"/>
        <v>-85765</v>
      </c>
      <c r="Z125" s="1"/>
      <c r="AE125"/>
    </row>
    <row r="126" spans="2:31" ht="15.75" x14ac:dyDescent="0.25">
      <c r="B126" s="228" t="s">
        <v>100</v>
      </c>
      <c r="C126" s="229">
        <v>49521</v>
      </c>
      <c r="D126" s="229">
        <v>120918</v>
      </c>
      <c r="E126" s="229">
        <v>120397</v>
      </c>
      <c r="F126" s="229">
        <v>106138</v>
      </c>
      <c r="G126" s="230">
        <f t="shared" si="8"/>
        <v>-0.11843318355108512</v>
      </c>
      <c r="H126" s="229">
        <f t="shared" si="9"/>
        <v>-14259</v>
      </c>
      <c r="I126" s="230">
        <f>F126/$F$7</f>
        <v>4.4567709426831827</v>
      </c>
      <c r="J126" s="229">
        <v>101169</v>
      </c>
      <c r="K126" s="230">
        <f>J126/$J$125</f>
        <v>0.62519852427712441</v>
      </c>
      <c r="L126" s="230">
        <f t="shared" si="10"/>
        <v>-4.6816408826245048E-2</v>
      </c>
      <c r="M126" s="229">
        <f t="shared" si="11"/>
        <v>-4969</v>
      </c>
      <c r="N126" s="230">
        <f t="shared" si="12"/>
        <v>-0.16332555947005412</v>
      </c>
      <c r="O126" s="229">
        <f t="shared" si="13"/>
        <v>-19749</v>
      </c>
      <c r="Z126" s="1"/>
      <c r="AE126"/>
    </row>
    <row r="127" spans="2:31" x14ac:dyDescent="0.25">
      <c r="B127" s="231" t="s">
        <v>103</v>
      </c>
      <c r="C127" s="232">
        <v>68476</v>
      </c>
      <c r="D127" s="232">
        <v>126666</v>
      </c>
      <c r="E127" s="232">
        <v>86811</v>
      </c>
      <c r="F127" s="232">
        <v>75374</v>
      </c>
      <c r="G127" s="233">
        <f t="shared" si="8"/>
        <v>-0.13174597689232936</v>
      </c>
      <c r="H127" s="234">
        <f t="shared" si="9"/>
        <v>-11437</v>
      </c>
      <c r="I127" s="235">
        <f>F127/$F$7</f>
        <v>3.1649800545874447</v>
      </c>
      <c r="J127" s="232">
        <v>60650</v>
      </c>
      <c r="K127" s="235">
        <f>J127/$J$125</f>
        <v>0.37480147572287553</v>
      </c>
      <c r="L127" s="233">
        <f t="shared" si="10"/>
        <v>-0.19534587523549229</v>
      </c>
      <c r="M127" s="234">
        <f t="shared" si="11"/>
        <v>-14724</v>
      </c>
      <c r="N127" s="233">
        <f t="shared" si="12"/>
        <v>-0.52118169042994955</v>
      </c>
      <c r="O127" s="234">
        <f t="shared" si="13"/>
        <v>-66016</v>
      </c>
      <c r="Z127" s="1"/>
      <c r="AE127"/>
    </row>
    <row r="128" spans="2:31" x14ac:dyDescent="0.25">
      <c r="B128" s="236" t="s">
        <v>178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2.0839806844425781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36" t="s">
        <v>180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1.0809993701448666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36357-F444-4E18-A01A-2D235E23DCE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191</v>
      </c>
      <c r="C6" s="244">
        <v>20277</v>
      </c>
      <c r="D6" s="244">
        <v>27632</v>
      </c>
      <c r="E6" s="244">
        <v>26735</v>
      </c>
      <c r="F6" s="245">
        <f>E6/$E$6</f>
        <v>1</v>
      </c>
      <c r="G6" s="244">
        <v>23815</v>
      </c>
      <c r="H6" s="245">
        <f>G6/E6-1</f>
        <v>-0.10922012343370113</v>
      </c>
      <c r="I6" s="244">
        <f>G6-E6</f>
        <v>-2920</v>
      </c>
      <c r="J6" s="245">
        <f>G6/$G$6</f>
        <v>1</v>
      </c>
      <c r="K6" s="244">
        <v>25613</v>
      </c>
      <c r="L6" s="245">
        <f t="shared" ref="L6:L12" si="0">K6/G6-1</f>
        <v>7.5498635313877793E-2</v>
      </c>
      <c r="M6" s="244">
        <f t="shared" ref="M6:M12" si="1">K6-G6</f>
        <v>1798</v>
      </c>
      <c r="N6" s="245">
        <f>K6/$K$6</f>
        <v>1</v>
      </c>
      <c r="O6" s="244">
        <v>19299</v>
      </c>
      <c r="P6" s="245">
        <f t="shared" ref="P6:P11" si="2">O6/K6-1</f>
        <v>-0.24651544137742554</v>
      </c>
      <c r="Q6" s="244">
        <f t="shared" ref="Q6:Q12" si="3">O6-K6</f>
        <v>-6314</v>
      </c>
      <c r="R6" s="245">
        <f>O6/C6-1</f>
        <v>-4.8231986980322494E-2</v>
      </c>
      <c r="S6" s="244">
        <f>O6-C6</f>
        <v>-978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16647</v>
      </c>
      <c r="D7" s="247">
        <v>22236</v>
      </c>
      <c r="E7" s="247">
        <v>23736</v>
      </c>
      <c r="F7" s="248">
        <f t="shared" ref="F7:F12" si="4">E7/$E$6</f>
        <v>0.88782494856929117</v>
      </c>
      <c r="G7" s="247">
        <v>19378</v>
      </c>
      <c r="H7" s="249">
        <f>G7/E7-1</f>
        <v>-0.18360296595888104</v>
      </c>
      <c r="I7" s="250">
        <f>G7-E7</f>
        <v>-4358</v>
      </c>
      <c r="J7" s="248">
        <f>G7/$G$6</f>
        <v>0.81368885156414028</v>
      </c>
      <c r="K7" s="247">
        <v>19325</v>
      </c>
      <c r="L7" s="251">
        <f t="shared" si="0"/>
        <v>-2.7350603777479554E-3</v>
      </c>
      <c r="M7" s="252">
        <f t="shared" si="1"/>
        <v>-53</v>
      </c>
      <c r="N7" s="248">
        <f>K7/$K$6</f>
        <v>0.75449966813727409</v>
      </c>
      <c r="O7" s="247">
        <v>14939</v>
      </c>
      <c r="P7" s="249">
        <f t="shared" si="2"/>
        <v>-0.22695989650711512</v>
      </c>
      <c r="Q7" s="250">
        <f t="shared" si="3"/>
        <v>-4386</v>
      </c>
      <c r="R7" s="249">
        <f t="shared" ref="R7:R10" si="5">O7/C7-1</f>
        <v>-0.10260106926172885</v>
      </c>
      <c r="S7" s="250">
        <f t="shared" ref="S7:S10" si="6">O7-C7</f>
        <v>-1708</v>
      </c>
      <c r="T7" s="248">
        <f>O7/$O$6</f>
        <v>0.77408155862998085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1527</v>
      </c>
      <c r="D8" s="253">
        <v>86</v>
      </c>
      <c r="E8" s="253">
        <v>1411</v>
      </c>
      <c r="F8" s="254">
        <f t="shared" si="4"/>
        <v>5.27772582756686E-2</v>
      </c>
      <c r="G8" s="253">
        <v>1452</v>
      </c>
      <c r="H8" s="255">
        <f>IFERROR(G8/E8-1,"-")</f>
        <v>2.9057406094968208E-2</v>
      </c>
      <c r="I8" s="256">
        <f t="shared" ref="I8:I12" si="7">G8-E8</f>
        <v>41</v>
      </c>
      <c r="J8" s="254">
        <f t="shared" ref="J8:J12" si="8">G8/$G$6</f>
        <v>6.0969976905311779E-2</v>
      </c>
      <c r="K8" s="253">
        <v>1031</v>
      </c>
      <c r="L8" s="257">
        <f>IFERROR(K8/G8-1,"-")</f>
        <v>-0.28994490358126723</v>
      </c>
      <c r="M8" s="258">
        <f>IF(G8=0,"nd",K8-G8)</f>
        <v>-421</v>
      </c>
      <c r="N8" s="259">
        <f t="shared" ref="N8:N12" si="9">K8/$K$6</f>
        <v>4.0252996525202048E-2</v>
      </c>
      <c r="O8" s="253">
        <v>1061</v>
      </c>
      <c r="P8" s="257">
        <f>IFERROR(O8/K8-1,"-")</f>
        <v>2.9097963142580063E-2</v>
      </c>
      <c r="Q8" s="260">
        <f t="shared" si="3"/>
        <v>30</v>
      </c>
      <c r="R8" s="257">
        <f>IFERROR(O8/C8-1,"-")</f>
        <v>-0.30517354289456455</v>
      </c>
      <c r="S8" s="260">
        <f t="shared" si="6"/>
        <v>-466</v>
      </c>
      <c r="T8" s="259">
        <f t="shared" ref="T8:T12" si="10">O8/$O$6</f>
        <v>5.4976941810456502E-2</v>
      </c>
      <c r="V8" s="29"/>
      <c r="W8" s="79"/>
      <c r="AE8" s="1"/>
    </row>
    <row r="9" spans="1:31" s="4" customFormat="1" x14ac:dyDescent="0.25">
      <c r="B9" s="97" t="s">
        <v>61</v>
      </c>
      <c r="C9" s="253">
        <v>15120</v>
      </c>
      <c r="D9" s="253">
        <v>22150</v>
      </c>
      <c r="E9" s="253">
        <v>22325</v>
      </c>
      <c r="F9" s="259">
        <f t="shared" si="4"/>
        <v>0.83504769029362258</v>
      </c>
      <c r="G9" s="253">
        <v>17926</v>
      </c>
      <c r="H9" s="255">
        <f>IFERROR(G9/E9-1,"-")</f>
        <v>-0.19704367301231807</v>
      </c>
      <c r="I9" s="260">
        <f t="shared" si="7"/>
        <v>-4399</v>
      </c>
      <c r="J9" s="259">
        <f t="shared" si="8"/>
        <v>0.75271887465882847</v>
      </c>
      <c r="K9" s="253">
        <v>18294</v>
      </c>
      <c r="L9" s="257">
        <f>IFERROR(K9/G9-1,"-")</f>
        <v>2.0528840789914016E-2</v>
      </c>
      <c r="M9" s="258">
        <f>IF(G9=0,"nd",K9-G9)</f>
        <v>368</v>
      </c>
      <c r="N9" s="259">
        <f t="shared" si="9"/>
        <v>0.714246671612072</v>
      </c>
      <c r="O9" s="253">
        <v>13878</v>
      </c>
      <c r="P9" s="257">
        <f t="shared" si="2"/>
        <v>-0.24139061987536903</v>
      </c>
      <c r="Q9" s="260">
        <f t="shared" si="3"/>
        <v>-4416</v>
      </c>
      <c r="R9" s="261">
        <f t="shared" si="5"/>
        <v>-8.2142857142857184E-2</v>
      </c>
      <c r="S9" s="260">
        <f t="shared" si="6"/>
        <v>-1242</v>
      </c>
      <c r="T9" s="259">
        <f t="shared" si="10"/>
        <v>0.71910461681952431</v>
      </c>
      <c r="V9" s="29"/>
      <c r="W9" s="79"/>
      <c r="AE9" s="1"/>
    </row>
    <row r="10" spans="1:31" s="4" customFormat="1" x14ac:dyDescent="0.25">
      <c r="B10" s="246" t="s">
        <v>193</v>
      </c>
      <c r="C10" s="262">
        <v>3630</v>
      </c>
      <c r="D10" s="262">
        <v>5396</v>
      </c>
      <c r="E10" s="262">
        <v>2999</v>
      </c>
      <c r="F10" s="263">
        <f>IFERROR(E10/$E$6,"-")</f>
        <v>0.11217505143070881</v>
      </c>
      <c r="G10" s="262">
        <v>4437</v>
      </c>
      <c r="H10" s="251">
        <f>IFERROR(G10/E10-1,"-")</f>
        <v>0.47949316438812928</v>
      </c>
      <c r="I10" s="252">
        <f>IFERROR(G10-E10,"-")</f>
        <v>1438</v>
      </c>
      <c r="J10" s="263">
        <f>IFERROR(G10/$G$6,"-")</f>
        <v>0.18631114843585975</v>
      </c>
      <c r="K10" s="262">
        <v>6288</v>
      </c>
      <c r="L10" s="251">
        <f>IFERROR(K10/G10-1,"-")</f>
        <v>0.41717376605814738</v>
      </c>
      <c r="M10" s="252">
        <f>IFERROR(K10-G10,"-")</f>
        <v>1851</v>
      </c>
      <c r="N10" s="263">
        <f>IFERROR(K10/$K$6,"-")</f>
        <v>0.24550033186272596</v>
      </c>
      <c r="O10" s="262">
        <v>4360</v>
      </c>
      <c r="P10" s="251">
        <f>IFERROR(O10/K10-1,"-")</f>
        <v>-0.30661577608142498</v>
      </c>
      <c r="Q10" s="252">
        <f>IFERROR(O10-K10,"-")</f>
        <v>-1928</v>
      </c>
      <c r="R10" s="251">
        <f t="shared" si="5"/>
        <v>0.20110192837465557</v>
      </c>
      <c r="S10" s="252">
        <f t="shared" si="6"/>
        <v>730</v>
      </c>
      <c r="T10" s="263">
        <f>IFERROR(O10/$O$6,"-")</f>
        <v>0.22591844137001918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671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53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14.939 viajeros 
cuota: 77,4%</v>
      </c>
    </row>
    <row r="20" spans="1:27" x14ac:dyDescent="0.25">
      <c r="AA20" t="str">
        <f>CONCATENATE("Apartamentos: 
",FIXED(O10,0)," viajeros
cuota: ",FIXED(T10*100,1),"%")</f>
        <v>Apartamentos: 
4.360 viajeros
cuota: 22,6%</v>
      </c>
    </row>
    <row r="38" spans="2:31" s="4" customFormat="1" ht="15.75" hidden="1" customHeight="1" thickBot="1" x14ac:dyDescent="0.3">
      <c r="B38" s="271" t="s">
        <v>185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70" t="s">
        <v>183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191</v>
      </c>
      <c r="C134" s="244">
        <v>20277</v>
      </c>
      <c r="D134" s="229">
        <v>120918</v>
      </c>
      <c r="E134" s="229">
        <v>120397</v>
      </c>
      <c r="F134" s="229">
        <v>106138</v>
      </c>
      <c r="G134" s="230">
        <f>F134/E134-1</f>
        <v>-0.11843318355108512</v>
      </c>
      <c r="H134" s="229">
        <f>F134-E134</f>
        <v>-14259</v>
      </c>
      <c r="I134" s="230">
        <f>F134/F$134</f>
        <v>1</v>
      </c>
      <c r="J134" s="229">
        <v>101169</v>
      </c>
      <c r="K134" s="230">
        <f>J134/J$134</f>
        <v>1</v>
      </c>
      <c r="L134" s="230">
        <f>J134/F134-1</f>
        <v>-4.6816408826245048E-2</v>
      </c>
      <c r="M134" s="229">
        <f>J134-F134</f>
        <v>-4969</v>
      </c>
      <c r="N134" s="230">
        <f>J134/D134-1</f>
        <v>-0.16332555947005412</v>
      </c>
      <c r="O134" s="229">
        <f>J134-D134</f>
        <v>-19749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16647</v>
      </c>
      <c r="D135" s="247">
        <v>110000</v>
      </c>
      <c r="E135" s="247">
        <v>105592</v>
      </c>
      <c r="F135" s="247">
        <v>87910</v>
      </c>
      <c r="G135" s="251">
        <f>IFERROR(F135/E135-1,"-")</f>
        <v>-0.16745586786877797</v>
      </c>
      <c r="H135" s="247">
        <f t="shared" ref="H135:H138" si="14">F135-E135</f>
        <v>-17682</v>
      </c>
      <c r="I135" s="249">
        <f>F135/F$134</f>
        <v>0.82826132016808307</v>
      </c>
      <c r="J135" s="247">
        <v>84381</v>
      </c>
      <c r="K135" s="248">
        <f t="shared" ref="K135:K138" si="15">J135/J$134</f>
        <v>0.83405984046496462</v>
      </c>
      <c r="L135" s="249">
        <f t="shared" ref="L135:L138" si="16">J135/F135-1</f>
        <v>-4.014332840404955E-2</v>
      </c>
      <c r="M135" s="250">
        <f t="shared" ref="M135:M138" si="17">J135-F135</f>
        <v>-3529</v>
      </c>
      <c r="N135" s="248">
        <f t="shared" ref="N135:N138" si="18">J135/D135-1</f>
        <v>-0.2329</v>
      </c>
      <c r="O135" s="247">
        <f t="shared" ref="O135:O138" si="19">J135-D135</f>
        <v>-25619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1527</v>
      </c>
      <c r="D136" s="253">
        <v>4534</v>
      </c>
      <c r="E136" s="253">
        <v>6601</v>
      </c>
      <c r="F136" s="253">
        <v>6222</v>
      </c>
      <c r="G136" s="257">
        <f t="shared" ref="G136:G138" si="20">IFERROR(F136/E136-1,"-")</f>
        <v>-5.7415543099530342E-2</v>
      </c>
      <c r="H136" s="253">
        <f t="shared" si="14"/>
        <v>-379</v>
      </c>
      <c r="I136" s="261">
        <f t="shared" ref="I136:I138" si="21">F136/F$134</f>
        <v>5.8621794267839984E-2</v>
      </c>
      <c r="J136" s="253">
        <v>5327</v>
      </c>
      <c r="K136" s="259">
        <f t="shared" si="15"/>
        <v>5.265446925441588E-2</v>
      </c>
      <c r="L136" s="261">
        <f t="shared" si="16"/>
        <v>-0.14384442301510769</v>
      </c>
      <c r="M136" s="260">
        <f t="shared" si="17"/>
        <v>-895</v>
      </c>
      <c r="N136" s="259">
        <f t="shared" si="18"/>
        <v>0.17490074988972215</v>
      </c>
      <c r="O136" s="253">
        <f t="shared" si="19"/>
        <v>793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45099</v>
      </c>
      <c r="D137" s="253">
        <v>105466</v>
      </c>
      <c r="E137" s="253">
        <v>98991</v>
      </c>
      <c r="F137" s="253">
        <v>81688</v>
      </c>
      <c r="G137" s="255">
        <f t="shared" si="20"/>
        <v>-0.17479366811124242</v>
      </c>
      <c r="H137" s="253">
        <f t="shared" si="14"/>
        <v>-17303</v>
      </c>
      <c r="I137" s="265">
        <f t="shared" si="21"/>
        <v>0.76963952590024309</v>
      </c>
      <c r="J137" s="253">
        <v>79054</v>
      </c>
      <c r="K137" s="259">
        <f t="shared" si="15"/>
        <v>0.78140537121054865</v>
      </c>
      <c r="L137" s="261">
        <f t="shared" si="16"/>
        <v>-3.2244638135344283E-2</v>
      </c>
      <c r="M137" s="260">
        <f t="shared" si="17"/>
        <v>-2634</v>
      </c>
      <c r="N137" s="259">
        <f t="shared" si="18"/>
        <v>-0.2504314186562494</v>
      </c>
      <c r="O137" s="253">
        <f t="shared" si="19"/>
        <v>-26412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3255</v>
      </c>
      <c r="D138" s="247">
        <v>10918</v>
      </c>
      <c r="E138" s="247">
        <v>14805</v>
      </c>
      <c r="F138" s="247">
        <v>18228</v>
      </c>
      <c r="G138" s="251">
        <f t="shared" si="20"/>
        <v>0.23120567375886525</v>
      </c>
      <c r="H138" s="247">
        <f t="shared" si="14"/>
        <v>3423</v>
      </c>
      <c r="I138" s="249">
        <f t="shared" si="21"/>
        <v>0.17173867983191693</v>
      </c>
      <c r="J138" s="247">
        <v>16788</v>
      </c>
      <c r="K138" s="248">
        <f t="shared" si="15"/>
        <v>0.16594015953503544</v>
      </c>
      <c r="L138" s="249">
        <f t="shared" si="16"/>
        <v>-7.8999341672152723E-2</v>
      </c>
      <c r="M138" s="250">
        <f t="shared" si="17"/>
        <v>-1440</v>
      </c>
      <c r="N138" s="248">
        <f t="shared" si="18"/>
        <v>0.53764425718996156</v>
      </c>
      <c r="O138" s="247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918F3-415D-4C63-94EC-C9194413E64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197</v>
      </c>
      <c r="C6" s="244">
        <v>10899</v>
      </c>
      <c r="D6" s="244">
        <v>7778</v>
      </c>
      <c r="E6" s="244">
        <v>14697</v>
      </c>
      <c r="F6" s="245">
        <f>E6/$E$6</f>
        <v>1</v>
      </c>
      <c r="G6" s="244">
        <v>14157</v>
      </c>
      <c r="H6" s="245">
        <f>G6/E6-1</f>
        <v>-3.6742192284139663E-2</v>
      </c>
      <c r="I6" s="244">
        <f>G6-E6</f>
        <v>-540</v>
      </c>
      <c r="J6" s="245">
        <f>G6/$G$6</f>
        <v>1</v>
      </c>
      <c r="K6" s="244">
        <v>16684</v>
      </c>
      <c r="L6" s="245">
        <f t="shared" ref="L6:L12" si="0">K6/G6-1</f>
        <v>0.17849826940736024</v>
      </c>
      <c r="M6" s="244">
        <f t="shared" ref="M6:M12" si="1">K6-G6</f>
        <v>2527</v>
      </c>
      <c r="N6" s="245">
        <f>K6/$K$6</f>
        <v>1</v>
      </c>
      <c r="O6" s="244">
        <v>12517</v>
      </c>
      <c r="P6" s="245">
        <f t="shared" ref="P6:P11" si="2">O6/K6-1</f>
        <v>-0.24976024934068564</v>
      </c>
      <c r="Q6" s="244">
        <f t="shared" ref="Q6:Q12" si="3">O6-K6</f>
        <v>-4167</v>
      </c>
      <c r="R6" s="245">
        <f>O6/C6-1</f>
        <v>0.14845398660427556</v>
      </c>
      <c r="S6" s="244">
        <f>O6-C6</f>
        <v>1618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10175</v>
      </c>
      <c r="D7" s="247">
        <v>7017</v>
      </c>
      <c r="E7" s="247">
        <v>13666</v>
      </c>
      <c r="F7" s="248">
        <f t="shared" ref="F7:F12" si="4">E7/$E$6</f>
        <v>0.92984962917602232</v>
      </c>
      <c r="G7" s="247">
        <v>12308</v>
      </c>
      <c r="H7" s="249">
        <f>G7/E7-1</f>
        <v>-9.9370701009805384E-2</v>
      </c>
      <c r="I7" s="250">
        <f>G7-E7</f>
        <v>-1358</v>
      </c>
      <c r="J7" s="248">
        <f>G7/$G$6</f>
        <v>0.8693932330295967</v>
      </c>
      <c r="K7" s="247">
        <v>13684</v>
      </c>
      <c r="L7" s="251">
        <f t="shared" si="0"/>
        <v>0.11179720506987323</v>
      </c>
      <c r="M7" s="252">
        <f t="shared" si="1"/>
        <v>1376</v>
      </c>
      <c r="N7" s="248">
        <f>K7/$K$6</f>
        <v>0.82018700551426515</v>
      </c>
      <c r="O7" s="247">
        <v>9726</v>
      </c>
      <c r="P7" s="249">
        <f t="shared" si="2"/>
        <v>-0.28924291142940661</v>
      </c>
      <c r="Q7" s="250">
        <f t="shared" si="3"/>
        <v>-3958</v>
      </c>
      <c r="R7" s="249">
        <f t="shared" ref="R7:R10" si="5">O7/C7-1</f>
        <v>-4.4127764127764091E-2</v>
      </c>
      <c r="S7" s="250">
        <f t="shared" ref="S7:S10" si="6">O7-C7</f>
        <v>-449</v>
      </c>
      <c r="T7" s="248">
        <f>O7/$O$6</f>
        <v>0.77702324838220016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523</v>
      </c>
      <c r="D8" s="253">
        <v>78</v>
      </c>
      <c r="E8" s="253">
        <v>715</v>
      </c>
      <c r="F8" s="254">
        <f t="shared" si="4"/>
        <v>4.8649384228073758E-2</v>
      </c>
      <c r="G8" s="253">
        <v>866</v>
      </c>
      <c r="H8" s="255">
        <f>IFERROR(G8/E8-1,"-")</f>
        <v>0.21118881118881117</v>
      </c>
      <c r="I8" s="256">
        <f t="shared" ref="I8:I12" si="7">G8-E8</f>
        <v>151</v>
      </c>
      <c r="J8" s="254">
        <f t="shared" ref="J8:J12" si="8">G8/$G$6</f>
        <v>6.1171152080242992E-2</v>
      </c>
      <c r="K8" s="253">
        <v>773</v>
      </c>
      <c r="L8" s="257">
        <f>IFERROR(K8/G8-1,"-")</f>
        <v>-0.10739030023094687</v>
      </c>
      <c r="M8" s="258">
        <f>IF(G8=0,"nd",K8-G8)</f>
        <v>-93</v>
      </c>
      <c r="N8" s="259">
        <f t="shared" ref="N8:N12" si="9">K8/$K$6</f>
        <v>4.6331814912491012E-2</v>
      </c>
      <c r="O8" s="253">
        <v>746</v>
      </c>
      <c r="P8" s="257">
        <f>IFERROR(O8/K8-1,"-")</f>
        <v>-3.4928848641655907E-2</v>
      </c>
      <c r="Q8" s="260">
        <f t="shared" si="3"/>
        <v>-27</v>
      </c>
      <c r="R8" s="257">
        <f>IFERROR(O8/C8-1,"-")</f>
        <v>0.42638623326959846</v>
      </c>
      <c r="S8" s="260">
        <f t="shared" si="6"/>
        <v>223</v>
      </c>
      <c r="T8" s="259">
        <f t="shared" ref="T8:T12" si="10">O8/$O$6</f>
        <v>5.9598945434209474E-2</v>
      </c>
      <c r="V8" s="29"/>
      <c r="W8" s="79"/>
      <c r="AE8" s="1"/>
    </row>
    <row r="9" spans="1:31" s="4" customFormat="1" x14ac:dyDescent="0.25">
      <c r="B9" s="97" t="s">
        <v>61</v>
      </c>
      <c r="C9" s="253">
        <v>9652</v>
      </c>
      <c r="D9" s="253">
        <v>6939</v>
      </c>
      <c r="E9" s="253">
        <v>12951</v>
      </c>
      <c r="F9" s="259">
        <f t="shared" si="4"/>
        <v>0.88120024494794857</v>
      </c>
      <c r="G9" s="253">
        <v>11442</v>
      </c>
      <c r="H9" s="255">
        <f>IFERROR(G9/E9-1,"-")</f>
        <v>-0.11651609914292338</v>
      </c>
      <c r="I9" s="260">
        <f t="shared" si="7"/>
        <v>-1509</v>
      </c>
      <c r="J9" s="259">
        <f t="shared" si="8"/>
        <v>0.80822208094935366</v>
      </c>
      <c r="K9" s="253">
        <v>12911</v>
      </c>
      <c r="L9" s="257">
        <f>IFERROR(K9/G9-1,"-")</f>
        <v>0.12838664569131275</v>
      </c>
      <c r="M9" s="258">
        <f>IF(G9=0,"nd",K9-G9)</f>
        <v>1469</v>
      </c>
      <c r="N9" s="259">
        <f t="shared" si="9"/>
        <v>0.7738551906017741</v>
      </c>
      <c r="O9" s="253">
        <v>8980</v>
      </c>
      <c r="P9" s="257">
        <f t="shared" si="2"/>
        <v>-0.30446905739292074</v>
      </c>
      <c r="Q9" s="260">
        <f t="shared" si="3"/>
        <v>-3931</v>
      </c>
      <c r="R9" s="261">
        <f t="shared" si="5"/>
        <v>-6.9622876087857444E-2</v>
      </c>
      <c r="S9" s="260">
        <f t="shared" si="6"/>
        <v>-672</v>
      </c>
      <c r="T9" s="259">
        <f t="shared" si="10"/>
        <v>0.71742430294799076</v>
      </c>
      <c r="V9" s="29"/>
      <c r="W9" s="79"/>
      <c r="AE9" s="1"/>
    </row>
    <row r="10" spans="1:31" s="4" customFormat="1" x14ac:dyDescent="0.25">
      <c r="B10" s="246" t="s">
        <v>193</v>
      </c>
      <c r="C10" s="262">
        <v>724</v>
      </c>
      <c r="D10" s="262">
        <v>761</v>
      </c>
      <c r="E10" s="262">
        <v>1031</v>
      </c>
      <c r="F10" s="263">
        <f>IFERROR(E10/$E$6,"-")</f>
        <v>7.0150370823977681E-2</v>
      </c>
      <c r="G10" s="262">
        <v>1849</v>
      </c>
      <c r="H10" s="251">
        <f>IFERROR(G10/E10-1,"-")</f>
        <v>0.79340446168768186</v>
      </c>
      <c r="I10" s="252">
        <f>IFERROR(G10-E10,"-")</f>
        <v>818</v>
      </c>
      <c r="J10" s="263">
        <f>IFERROR(G10/$G$6,"-")</f>
        <v>0.13060676697040333</v>
      </c>
      <c r="K10" s="262">
        <v>3000</v>
      </c>
      <c r="L10" s="251">
        <f>IFERROR(K10/G10-1,"-")</f>
        <v>0.62249864791779341</v>
      </c>
      <c r="M10" s="252">
        <f>IFERROR(K10-G10,"-")</f>
        <v>1151</v>
      </c>
      <c r="N10" s="263">
        <f>IFERROR(K10/$K$6,"-")</f>
        <v>0.17981299448573485</v>
      </c>
      <c r="O10" s="262">
        <v>2791</v>
      </c>
      <c r="P10" s="251">
        <f>IFERROR(O10/K10-1,"-")</f>
        <v>-6.9666666666666655E-2</v>
      </c>
      <c r="Q10" s="252">
        <f>IFERROR(O10-K10,"-")</f>
        <v>-209</v>
      </c>
      <c r="R10" s="251">
        <f t="shared" si="5"/>
        <v>2.8549723756906076</v>
      </c>
      <c r="S10" s="252">
        <f t="shared" si="6"/>
        <v>2067</v>
      </c>
      <c r="T10" s="263">
        <f>IFERROR(O10/$O$6,"-")</f>
        <v>0.22297675161779978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671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53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9.726 viajeros 
cuota: 77,7%</v>
      </c>
    </row>
    <row r="20" spans="27:27" x14ac:dyDescent="0.25">
      <c r="AA20" t="str">
        <f>CONCATENATE("Apartamentos: 
",FIXED(O10,0)," viajeros
cuota: ",FIXED(T10*100,1),"%")</f>
        <v>Apartamentos: 
2.791 viajeros
cuota: 22,3%</v>
      </c>
    </row>
    <row r="38" spans="2:31" s="4" customFormat="1" ht="15.75" hidden="1" customHeight="1" thickBot="1" x14ac:dyDescent="0.3">
      <c r="B38" s="271" t="s">
        <v>185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70" t="s">
        <v>183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197</v>
      </c>
      <c r="C134" s="229">
        <v>49521</v>
      </c>
      <c r="D134" s="229">
        <v>120918</v>
      </c>
      <c r="E134" s="229">
        <v>120397</v>
      </c>
      <c r="F134" s="229">
        <v>106138</v>
      </c>
      <c r="G134" s="230">
        <f>F134/E134-1</f>
        <v>-0.11843318355108512</v>
      </c>
      <c r="H134" s="229">
        <f>F134-E134</f>
        <v>-14259</v>
      </c>
      <c r="I134" s="230">
        <f>F134/F$134</f>
        <v>1</v>
      </c>
      <c r="J134" s="229">
        <v>101169</v>
      </c>
      <c r="K134" s="230">
        <f>J134/J$134</f>
        <v>1</v>
      </c>
      <c r="L134" s="230">
        <f>J134/F134-1</f>
        <v>-4.6816408826245048E-2</v>
      </c>
      <c r="M134" s="229">
        <f>J134-F134</f>
        <v>-4969</v>
      </c>
      <c r="N134" s="230">
        <f>J134/D134-1</f>
        <v>-0.16332555947005412</v>
      </c>
      <c r="O134" s="229">
        <f>J134-D134</f>
        <v>-19749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46266</v>
      </c>
      <c r="D135" s="247">
        <v>110000</v>
      </c>
      <c r="E135" s="247">
        <v>105592</v>
      </c>
      <c r="F135" s="247">
        <v>87910</v>
      </c>
      <c r="G135" s="251">
        <f>IFERROR(F135/E135-1,"-")</f>
        <v>-0.16745586786877797</v>
      </c>
      <c r="H135" s="247">
        <f t="shared" ref="H135:H138" si="14">F135-E135</f>
        <v>-17682</v>
      </c>
      <c r="I135" s="249">
        <f>F135/F$134</f>
        <v>0.82826132016808307</v>
      </c>
      <c r="J135" s="247">
        <v>84381</v>
      </c>
      <c r="K135" s="248">
        <f t="shared" ref="K135:K138" si="15">J135/J$134</f>
        <v>0.83405984046496462</v>
      </c>
      <c r="L135" s="249">
        <f t="shared" ref="L135:L138" si="16">J135/F135-1</f>
        <v>-4.014332840404955E-2</v>
      </c>
      <c r="M135" s="250">
        <f t="shared" ref="M135:M138" si="17">J135-F135</f>
        <v>-3529</v>
      </c>
      <c r="N135" s="248">
        <f t="shared" ref="N135:N138" si="18">J135/D135-1</f>
        <v>-0.2329</v>
      </c>
      <c r="O135" s="247">
        <f t="shared" ref="O135:O138" si="19">J135-D135</f>
        <v>-25619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1167</v>
      </c>
      <c r="D136" s="253">
        <v>4534</v>
      </c>
      <c r="E136" s="253">
        <v>6601</v>
      </c>
      <c r="F136" s="253">
        <v>6222</v>
      </c>
      <c r="G136" s="257">
        <f t="shared" ref="G136:G138" si="20">IFERROR(F136/E136-1,"-")</f>
        <v>-5.7415543099530342E-2</v>
      </c>
      <c r="H136" s="253">
        <f t="shared" si="14"/>
        <v>-379</v>
      </c>
      <c r="I136" s="261">
        <f t="shared" ref="I136:I138" si="21">F136/F$134</f>
        <v>5.8621794267839984E-2</v>
      </c>
      <c r="J136" s="253">
        <v>5327</v>
      </c>
      <c r="K136" s="259">
        <f t="shared" si="15"/>
        <v>5.265446925441588E-2</v>
      </c>
      <c r="L136" s="261">
        <f t="shared" si="16"/>
        <v>-0.14384442301510769</v>
      </c>
      <c r="M136" s="260">
        <f t="shared" si="17"/>
        <v>-895</v>
      </c>
      <c r="N136" s="259">
        <f t="shared" si="18"/>
        <v>0.17490074988972215</v>
      </c>
      <c r="O136" s="253">
        <f t="shared" si="19"/>
        <v>793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45099</v>
      </c>
      <c r="D137" s="253">
        <v>105466</v>
      </c>
      <c r="E137" s="253">
        <v>98991</v>
      </c>
      <c r="F137" s="253">
        <v>81688</v>
      </c>
      <c r="G137" s="255">
        <f t="shared" si="20"/>
        <v>-0.17479366811124242</v>
      </c>
      <c r="H137" s="253">
        <f t="shared" si="14"/>
        <v>-17303</v>
      </c>
      <c r="I137" s="265">
        <f t="shared" si="21"/>
        <v>0.76963952590024309</v>
      </c>
      <c r="J137" s="253">
        <v>79054</v>
      </c>
      <c r="K137" s="259">
        <f t="shared" si="15"/>
        <v>0.78140537121054865</v>
      </c>
      <c r="L137" s="261">
        <f t="shared" si="16"/>
        <v>-3.2244638135344283E-2</v>
      </c>
      <c r="M137" s="260">
        <f t="shared" si="17"/>
        <v>-2634</v>
      </c>
      <c r="N137" s="259">
        <f t="shared" si="18"/>
        <v>-0.2504314186562494</v>
      </c>
      <c r="O137" s="253">
        <f t="shared" si="19"/>
        <v>-26412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3255</v>
      </c>
      <c r="D138" s="247">
        <v>10918</v>
      </c>
      <c r="E138" s="247">
        <v>14805</v>
      </c>
      <c r="F138" s="247">
        <v>18228</v>
      </c>
      <c r="G138" s="251">
        <f t="shared" si="20"/>
        <v>0.23120567375886525</v>
      </c>
      <c r="H138" s="247">
        <f t="shared" si="14"/>
        <v>3423</v>
      </c>
      <c r="I138" s="249">
        <f t="shared" si="21"/>
        <v>0.17173867983191693</v>
      </c>
      <c r="J138" s="247">
        <v>16788</v>
      </c>
      <c r="K138" s="248">
        <f t="shared" si="15"/>
        <v>0.16594015953503544</v>
      </c>
      <c r="L138" s="249">
        <f t="shared" si="16"/>
        <v>-7.8999341672152723E-2</v>
      </c>
      <c r="M138" s="250">
        <f t="shared" si="17"/>
        <v>-1440</v>
      </c>
      <c r="N138" s="248">
        <f t="shared" si="18"/>
        <v>0.53764425718996156</v>
      </c>
      <c r="O138" s="247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F70-0AEE-4E84-91D3-38E1C17B3814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178C-62EA-4A28-8B0B-532AF15559C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199</v>
      </c>
      <c r="C6" s="244">
        <v>9378</v>
      </c>
      <c r="D6" s="244">
        <v>19854</v>
      </c>
      <c r="E6" s="244">
        <v>12038</v>
      </c>
      <c r="F6" s="245">
        <f>E6/$E$6</f>
        <v>1</v>
      </c>
      <c r="G6" s="244">
        <v>9658</v>
      </c>
      <c r="H6" s="245">
        <f>G6/E6-1</f>
        <v>-0.1977072603422495</v>
      </c>
      <c r="I6" s="244">
        <f>G6-E6</f>
        <v>-2380</v>
      </c>
      <c r="J6" s="245">
        <f>G6/$G$6</f>
        <v>1</v>
      </c>
      <c r="K6" s="244">
        <v>8929</v>
      </c>
      <c r="L6" s="245">
        <f t="shared" ref="L6:L12" si="0">K6/G6-1</f>
        <v>-7.5481466142058418E-2</v>
      </c>
      <c r="M6" s="244">
        <f t="shared" ref="M6:M12" si="1">K6-G6</f>
        <v>-729</v>
      </c>
      <c r="N6" s="245">
        <f>K6/$K$6</f>
        <v>1</v>
      </c>
      <c r="O6" s="244">
        <v>6782</v>
      </c>
      <c r="P6" s="245">
        <f t="shared" ref="P6:P11" si="2">O6/K6-1</f>
        <v>-0.24045245828200246</v>
      </c>
      <c r="Q6" s="244">
        <f t="shared" ref="Q6:Q12" si="3">O6-K6</f>
        <v>-2147</v>
      </c>
      <c r="R6" s="245">
        <f>O6/C6-1</f>
        <v>-0.27681808487950521</v>
      </c>
      <c r="S6" s="244">
        <f>O6-C6</f>
        <v>-2596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6472</v>
      </c>
      <c r="D7" s="247">
        <v>15219</v>
      </c>
      <c r="E7" s="247">
        <v>10070</v>
      </c>
      <c r="F7" s="248">
        <f t="shared" ref="F7:F12" si="4">E7/$E$6</f>
        <v>0.83651769396909781</v>
      </c>
      <c r="G7" s="247">
        <v>7070</v>
      </c>
      <c r="H7" s="249">
        <f>G7/E7-1</f>
        <v>-0.29791459781529295</v>
      </c>
      <c r="I7" s="250">
        <f>G7-E7</f>
        <v>-3000</v>
      </c>
      <c r="J7" s="248">
        <f>G7/$G$6</f>
        <v>0.73203561814040174</v>
      </c>
      <c r="K7" s="247">
        <v>5641</v>
      </c>
      <c r="L7" s="251">
        <f t="shared" si="0"/>
        <v>-0.20212164073550209</v>
      </c>
      <c r="M7" s="252">
        <f t="shared" si="1"/>
        <v>-1429</v>
      </c>
      <c r="N7" s="248">
        <f>K7/$K$6</f>
        <v>0.63176167543957895</v>
      </c>
      <c r="O7" s="247">
        <v>5213</v>
      </c>
      <c r="P7" s="249">
        <f t="shared" si="2"/>
        <v>-7.5873072150327903E-2</v>
      </c>
      <c r="Q7" s="250">
        <f t="shared" si="3"/>
        <v>-428</v>
      </c>
      <c r="R7" s="249">
        <f t="shared" ref="R7:R10" si="5">O7/C7-1</f>
        <v>-0.1945302843016069</v>
      </c>
      <c r="S7" s="250">
        <f t="shared" ref="S7:S10" si="6">O7-C7</f>
        <v>-1259</v>
      </c>
      <c r="T7" s="248">
        <f>O7/$O$6</f>
        <v>0.76865231495134179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1004</v>
      </c>
      <c r="D8" s="253">
        <v>8</v>
      </c>
      <c r="E8" s="253">
        <v>696</v>
      </c>
      <c r="F8" s="254">
        <f t="shared" si="4"/>
        <v>5.7816913108489784E-2</v>
      </c>
      <c r="G8" s="253">
        <v>586</v>
      </c>
      <c r="H8" s="255">
        <f>IFERROR(G8/E8-1,"-")</f>
        <v>-0.15804597701149425</v>
      </c>
      <c r="I8" s="256">
        <f t="shared" ref="I8:I12" si="7">G8-E8</f>
        <v>-110</v>
      </c>
      <c r="J8" s="254">
        <f t="shared" ref="J8:J12" si="8">G8/$G$6</f>
        <v>6.0675088009939947E-2</v>
      </c>
      <c r="K8" s="253">
        <v>258</v>
      </c>
      <c r="L8" s="257">
        <f>IFERROR(K8/G8-1,"-")</f>
        <v>-0.55972696245733788</v>
      </c>
      <c r="M8" s="258">
        <f>IF(G8=0,"nd",K8-G8)</f>
        <v>-328</v>
      </c>
      <c r="N8" s="259">
        <f t="shared" ref="N8:N12" si="9">K8/$K$6</f>
        <v>2.8894613058573188E-2</v>
      </c>
      <c r="O8" s="253">
        <v>315</v>
      </c>
      <c r="P8" s="257">
        <f>IFERROR(O8/K8-1,"-")</f>
        <v>0.22093023255813948</v>
      </c>
      <c r="Q8" s="260">
        <f t="shared" si="3"/>
        <v>57</v>
      </c>
      <c r="R8" s="257">
        <f>IFERROR(O8/C8-1,"-")</f>
        <v>-0.68625498007968133</v>
      </c>
      <c r="S8" s="260">
        <f t="shared" si="6"/>
        <v>-689</v>
      </c>
      <c r="T8" s="259">
        <f t="shared" ref="T8:T12" si="10">O8/$O$6</f>
        <v>4.6446475965791802E-2</v>
      </c>
      <c r="V8" s="29"/>
      <c r="W8" s="79"/>
      <c r="AE8" s="1"/>
    </row>
    <row r="9" spans="1:31" s="4" customFormat="1" x14ac:dyDescent="0.25">
      <c r="B9" s="97" t="s">
        <v>61</v>
      </c>
      <c r="C9" s="253">
        <v>5468</v>
      </c>
      <c r="D9" s="253">
        <v>15211</v>
      </c>
      <c r="E9" s="253">
        <v>9374</v>
      </c>
      <c r="F9" s="259">
        <f t="shared" si="4"/>
        <v>0.77870078086060812</v>
      </c>
      <c r="G9" s="253">
        <v>6484</v>
      </c>
      <c r="H9" s="255">
        <f>IFERROR(G9/E9-1,"-")</f>
        <v>-0.30829955195220826</v>
      </c>
      <c r="I9" s="260">
        <f t="shared" si="7"/>
        <v>-2890</v>
      </c>
      <c r="J9" s="259">
        <f t="shared" si="8"/>
        <v>0.67136053013046182</v>
      </c>
      <c r="K9" s="253">
        <v>5383</v>
      </c>
      <c r="L9" s="257">
        <f>IFERROR(K9/G9-1,"-")</f>
        <v>-0.16980259099321404</v>
      </c>
      <c r="M9" s="258">
        <f>IF(G9=0,"nd",K9-G9)</f>
        <v>-1101</v>
      </c>
      <c r="N9" s="259">
        <f t="shared" si="9"/>
        <v>0.60286706238100574</v>
      </c>
      <c r="O9" s="253">
        <v>4898</v>
      </c>
      <c r="P9" s="257">
        <f t="shared" si="2"/>
        <v>-9.009845810886119E-2</v>
      </c>
      <c r="Q9" s="260">
        <f t="shared" si="3"/>
        <v>-485</v>
      </c>
      <c r="R9" s="261">
        <f t="shared" si="5"/>
        <v>-0.10424286759326995</v>
      </c>
      <c r="S9" s="260">
        <f t="shared" si="6"/>
        <v>-570</v>
      </c>
      <c r="T9" s="259">
        <f t="shared" si="10"/>
        <v>0.72220583898555002</v>
      </c>
      <c r="V9" s="29"/>
      <c r="W9" s="79"/>
      <c r="AE9" s="1"/>
    </row>
    <row r="10" spans="1:31" s="4" customFormat="1" x14ac:dyDescent="0.25">
      <c r="B10" s="246" t="s">
        <v>193</v>
      </c>
      <c r="C10" s="262">
        <v>2906</v>
      </c>
      <c r="D10" s="262">
        <v>4635</v>
      </c>
      <c r="E10" s="262">
        <v>1968</v>
      </c>
      <c r="F10" s="263">
        <f>IFERROR(E10/$E$6,"-")</f>
        <v>0.16348230603090214</v>
      </c>
      <c r="G10" s="262">
        <v>2588</v>
      </c>
      <c r="H10" s="251">
        <f>IFERROR(G10/E10-1,"-")</f>
        <v>0.31504065040650397</v>
      </c>
      <c r="I10" s="252">
        <f>IFERROR(G10-E10,"-")</f>
        <v>620</v>
      </c>
      <c r="J10" s="263">
        <f>IFERROR(G10/$G$6,"-")</f>
        <v>0.26796438185959826</v>
      </c>
      <c r="K10" s="262">
        <v>3288</v>
      </c>
      <c r="L10" s="251">
        <f>IFERROR(K10/G10-1,"-")</f>
        <v>0.27047913446676963</v>
      </c>
      <c r="M10" s="252">
        <f>IFERROR(K10-G10,"-")</f>
        <v>700</v>
      </c>
      <c r="N10" s="263">
        <f>IFERROR(K10/$K$6,"-")</f>
        <v>0.3682383245604211</v>
      </c>
      <c r="O10" s="262">
        <v>1569</v>
      </c>
      <c r="P10" s="251">
        <f>IFERROR(O10/K10-1,"-")</f>
        <v>-0.5228102189781022</v>
      </c>
      <c r="Q10" s="252">
        <f>IFERROR(O10-K10,"-")</f>
        <v>-1719</v>
      </c>
      <c r="R10" s="251">
        <f t="shared" si="5"/>
        <v>-0.46008258774948385</v>
      </c>
      <c r="S10" s="252">
        <f t="shared" si="6"/>
        <v>-1337</v>
      </c>
      <c r="T10" s="263">
        <f>IFERROR(O10/$O$6,"-")</f>
        <v>0.23134768504865821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2832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74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5.213 viajeros 
cuota: 76,9%</v>
      </c>
    </row>
    <row r="20" spans="27:27" x14ac:dyDescent="0.25">
      <c r="AA20" t="str">
        <f>CONCATENATE("Apartamentos: 
",FIXED(O10,0)," viajeros
cuota: ",FIXED(T10*100,1),"%")</f>
        <v>Apartamentos: 
1.569 viajeros
cuota: 23,1%</v>
      </c>
    </row>
    <row r="38" spans="2:31" s="4" customFormat="1" ht="15.75" hidden="1" customHeight="1" thickBot="1" x14ac:dyDescent="0.3">
      <c r="B38" s="271" t="s">
        <v>185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70" t="s">
        <v>183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199</v>
      </c>
      <c r="C134" s="229">
        <v>68476</v>
      </c>
      <c r="D134" s="229">
        <v>126666</v>
      </c>
      <c r="E134" s="229">
        <v>86811</v>
      </c>
      <c r="F134" s="229">
        <v>75374</v>
      </c>
      <c r="G134" s="230">
        <f>F134/E134-1</f>
        <v>-0.13174597689232936</v>
      </c>
      <c r="H134" s="229">
        <f>F134-E134</f>
        <v>-11437</v>
      </c>
      <c r="I134" s="230">
        <f>F134/F$134</f>
        <v>1</v>
      </c>
      <c r="J134" s="229">
        <v>60650</v>
      </c>
      <c r="K134" s="230">
        <f>J134/J$134</f>
        <v>1</v>
      </c>
      <c r="L134" s="230">
        <f>J134/F134-1</f>
        <v>-0.19534587523549229</v>
      </c>
      <c r="M134" s="229">
        <f>J134-F134</f>
        <v>-14724</v>
      </c>
      <c r="N134" s="230">
        <f>J134/D134-1</f>
        <v>-0.52118169042994955</v>
      </c>
      <c r="O134" s="229">
        <f>J134-D134</f>
        <v>-66016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46830</v>
      </c>
      <c r="D135" s="247">
        <v>97227</v>
      </c>
      <c r="E135" s="247">
        <v>68469</v>
      </c>
      <c r="F135" s="247">
        <v>54932</v>
      </c>
      <c r="G135" s="251">
        <f>IFERROR(F135/E135-1,"-")</f>
        <v>-0.1977099125151528</v>
      </c>
      <c r="H135" s="247">
        <f t="shared" ref="H135:H138" si="14">F135-E135</f>
        <v>-13537</v>
      </c>
      <c r="I135" s="249">
        <f>F135/F$134</f>
        <v>0.72879242179000714</v>
      </c>
      <c r="J135" s="247">
        <v>43983</v>
      </c>
      <c r="K135" s="248">
        <f t="shared" ref="K135:K138" si="15">J135/J$134</f>
        <v>0.72519373454245672</v>
      </c>
      <c r="L135" s="249">
        <f t="shared" ref="L135:L138" si="16">J135/F135-1</f>
        <v>-0.19931915823199597</v>
      </c>
      <c r="M135" s="250">
        <f t="shared" ref="M135:M138" si="17">J135-F135</f>
        <v>-10949</v>
      </c>
      <c r="N135" s="248">
        <f t="shared" ref="N135:N138" si="18">J135/D135-1</f>
        <v>-0.54762565953901698</v>
      </c>
      <c r="O135" s="247">
        <f t="shared" ref="O135:O138" si="19">J135-D135</f>
        <v>-53244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1786</v>
      </c>
      <c r="D136" s="253">
        <v>4418</v>
      </c>
      <c r="E136" s="253">
        <v>6088</v>
      </c>
      <c r="F136" s="253">
        <v>5359</v>
      </c>
      <c r="G136" s="257">
        <f t="shared" ref="G136:G138" si="20">IFERROR(F136/E136-1,"-")</f>
        <v>-0.11974375821287775</v>
      </c>
      <c r="H136" s="253">
        <f t="shared" si="14"/>
        <v>-729</v>
      </c>
      <c r="I136" s="261">
        <f t="shared" ref="I136:I138" si="21">F136/F$134</f>
        <v>7.1098787380263748E-2</v>
      </c>
      <c r="J136" s="253">
        <v>2401</v>
      </c>
      <c r="K136" s="259">
        <f t="shared" si="15"/>
        <v>3.9587798845836769E-2</v>
      </c>
      <c r="L136" s="261">
        <f t="shared" si="16"/>
        <v>-0.5519686508676992</v>
      </c>
      <c r="M136" s="260">
        <f t="shared" si="17"/>
        <v>-2958</v>
      </c>
      <c r="N136" s="259">
        <f t="shared" si="18"/>
        <v>-0.45654142145767318</v>
      </c>
      <c r="O136" s="253">
        <f t="shared" si="19"/>
        <v>-2017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45044</v>
      </c>
      <c r="D137" s="253">
        <v>92809</v>
      </c>
      <c r="E137" s="253">
        <v>62381</v>
      </c>
      <c r="F137" s="253">
        <v>49573</v>
      </c>
      <c r="G137" s="255">
        <f t="shared" si="20"/>
        <v>-0.20531892723746015</v>
      </c>
      <c r="H137" s="253">
        <f t="shared" si="14"/>
        <v>-12808</v>
      </c>
      <c r="I137" s="265">
        <f t="shared" si="21"/>
        <v>0.65769363440974338</v>
      </c>
      <c r="J137" s="253">
        <v>41582</v>
      </c>
      <c r="K137" s="259">
        <f t="shared" si="15"/>
        <v>0.68560593569661998</v>
      </c>
      <c r="L137" s="261">
        <f t="shared" si="16"/>
        <v>-0.16119661912734751</v>
      </c>
      <c r="M137" s="260">
        <f t="shared" si="17"/>
        <v>-7991</v>
      </c>
      <c r="N137" s="259">
        <f t="shared" si="18"/>
        <v>-0.55196155545259618</v>
      </c>
      <c r="O137" s="253">
        <f t="shared" si="19"/>
        <v>-51227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21646</v>
      </c>
      <c r="D138" s="247">
        <v>29439</v>
      </c>
      <c r="E138" s="247">
        <v>18342</v>
      </c>
      <c r="F138" s="247">
        <v>20442</v>
      </c>
      <c r="G138" s="251">
        <f t="shared" si="20"/>
        <v>0.11449133137062484</v>
      </c>
      <c r="H138" s="247">
        <f t="shared" si="14"/>
        <v>2100</v>
      </c>
      <c r="I138" s="249">
        <f t="shared" si="21"/>
        <v>0.27120757820999286</v>
      </c>
      <c r="J138" s="247">
        <v>16667</v>
      </c>
      <c r="K138" s="248">
        <f t="shared" si="15"/>
        <v>0.27480626545754328</v>
      </c>
      <c r="L138" s="249">
        <f t="shared" si="16"/>
        <v>-0.18466881909793564</v>
      </c>
      <c r="M138" s="250">
        <f t="shared" si="17"/>
        <v>-3775</v>
      </c>
      <c r="N138" s="248">
        <f t="shared" si="18"/>
        <v>-0.43384625836475421</v>
      </c>
      <c r="O138" s="247">
        <f t="shared" si="19"/>
        <v>-12772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2B011-EE33-4C17-8E98-D7B211D6AC7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140270</v>
      </c>
      <c r="D6" s="244">
        <v>83810</v>
      </c>
      <c r="E6" s="244">
        <v>160574</v>
      </c>
      <c r="F6" s="245">
        <f>E6/$E$6</f>
        <v>1</v>
      </c>
      <c r="G6" s="244">
        <v>187574</v>
      </c>
      <c r="H6" s="245">
        <f>G6/E6-1</f>
        <v>0.16814677345024731</v>
      </c>
      <c r="I6" s="244">
        <f>G6-E6</f>
        <v>27000</v>
      </c>
      <c r="J6" s="245">
        <f>G6/$G$6</f>
        <v>1</v>
      </c>
      <c r="K6" s="244">
        <v>185063</v>
      </c>
      <c r="L6" s="245">
        <f>K6/G6-1</f>
        <v>-1.3386716709138824E-2</v>
      </c>
      <c r="M6" s="244">
        <f>K6-G6</f>
        <v>-2511</v>
      </c>
      <c r="N6" s="245">
        <f>K6/$K$6</f>
        <v>1</v>
      </c>
      <c r="O6" s="244">
        <v>175786</v>
      </c>
      <c r="P6" s="245">
        <f>O6/K6-1</f>
        <v>-5.0128875031745901E-2</v>
      </c>
      <c r="Q6" s="244">
        <f>O6-K6</f>
        <v>-9277</v>
      </c>
      <c r="R6" s="245">
        <f>IFERROR(O6/C6-1,"-")</f>
        <v>0.25319740500463395</v>
      </c>
      <c r="S6" s="244">
        <f>O6-C6</f>
        <v>35516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20277</v>
      </c>
      <c r="D7" s="253">
        <v>27632</v>
      </c>
      <c r="E7" s="253">
        <v>26735</v>
      </c>
      <c r="F7" s="259">
        <f t="shared" ref="F7:F16" si="0">E7/$E$6</f>
        <v>0.16649644400712443</v>
      </c>
      <c r="G7" s="253">
        <v>23815</v>
      </c>
      <c r="H7" s="261">
        <f>G7/E7-1</f>
        <v>-0.10922012343370113</v>
      </c>
      <c r="I7" s="260">
        <f>G7-E7</f>
        <v>-2920</v>
      </c>
      <c r="J7" s="259">
        <f>G7/$G$6</f>
        <v>0.1269632251804621</v>
      </c>
      <c r="K7" s="253">
        <v>25613</v>
      </c>
      <c r="L7" s="261">
        <f>K7/G7-1</f>
        <v>7.5498635313877793E-2</v>
      </c>
      <c r="M7" s="260">
        <f>K7-G7</f>
        <v>1798</v>
      </c>
      <c r="N7" s="259">
        <f>K7/$K$6</f>
        <v>0.13840151732112849</v>
      </c>
      <c r="O7" s="253">
        <v>19299</v>
      </c>
      <c r="P7" s="261">
        <f>O7/K7-1</f>
        <v>-0.24651544137742554</v>
      </c>
      <c r="Q7" s="260">
        <f>O7-K7</f>
        <v>-6314</v>
      </c>
      <c r="R7" s="261">
        <f t="shared" ref="R7:R16" si="1">IFERROR(O7/C7-1,"-")</f>
        <v>-4.8231986980322494E-2</v>
      </c>
      <c r="S7" s="260">
        <f t="shared" ref="S7:S16" si="2">O7-C7</f>
        <v>-978</v>
      </c>
      <c r="T7" s="259">
        <f>O7/$O$6</f>
        <v>0.1097868999806583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13953</v>
      </c>
      <c r="D8" s="253">
        <v>9125</v>
      </c>
      <c r="E8" s="253">
        <v>15766</v>
      </c>
      <c r="F8" s="259">
        <f t="shared" si="0"/>
        <v>9.8185260378392522E-2</v>
      </c>
      <c r="G8" s="253">
        <v>16153</v>
      </c>
      <c r="H8" s="261">
        <f t="shared" ref="H8:H16" si="3">G8/E8-1</f>
        <v>2.4546492452112156E-2</v>
      </c>
      <c r="I8" s="260">
        <f t="shared" ref="I8:I16" si="4">G8-E8</f>
        <v>387</v>
      </c>
      <c r="J8" s="259">
        <f t="shared" ref="J8:J16" si="5">G8/$G$6</f>
        <v>8.6115346476590568E-2</v>
      </c>
      <c r="K8" s="253">
        <v>18063</v>
      </c>
      <c r="L8" s="261">
        <f t="shared" ref="L8:L16" si="6">K8/G8-1</f>
        <v>0.11824428898656603</v>
      </c>
      <c r="M8" s="260">
        <f t="shared" ref="M8:M16" si="7">K8-G8</f>
        <v>1910</v>
      </c>
      <c r="N8" s="259">
        <f t="shared" ref="N8:N16" si="8">K8/$K$6</f>
        <v>9.7604599514759832E-2</v>
      </c>
      <c r="O8" s="253">
        <v>16843</v>
      </c>
      <c r="P8" s="261">
        <f t="shared" ref="P8:P16" si="9">O8/K8-1</f>
        <v>-6.7541382937496564E-2</v>
      </c>
      <c r="Q8" s="260">
        <f t="shared" ref="Q8:Q16" si="10">O8-K8</f>
        <v>-1220</v>
      </c>
      <c r="R8" s="261">
        <f t="shared" si="1"/>
        <v>0.20712391600372682</v>
      </c>
      <c r="S8" s="260">
        <f t="shared" si="2"/>
        <v>2890</v>
      </c>
      <c r="T8" s="259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6" t="s">
        <v>46</v>
      </c>
      <c r="C9" s="253">
        <v>1123</v>
      </c>
      <c r="D9" s="253">
        <v>312</v>
      </c>
      <c r="E9" s="253">
        <v>750</v>
      </c>
      <c r="F9" s="254">
        <f t="shared" si="0"/>
        <v>4.6707437069513124E-3</v>
      </c>
      <c r="G9" s="253">
        <v>6615</v>
      </c>
      <c r="H9" s="265">
        <f t="shared" si="3"/>
        <v>7.82</v>
      </c>
      <c r="I9" s="256">
        <f t="shared" si="4"/>
        <v>5865</v>
      </c>
      <c r="J9" s="254">
        <f t="shared" si="5"/>
        <v>3.5266081653107573E-2</v>
      </c>
      <c r="K9" s="253">
        <v>3821</v>
      </c>
      <c r="L9" s="261">
        <f t="shared" si="6"/>
        <v>-0.42237339380196526</v>
      </c>
      <c r="M9" s="260">
        <f t="shared" si="7"/>
        <v>-2794</v>
      </c>
      <c r="N9" s="259">
        <f t="shared" si="8"/>
        <v>2.0647022905713189E-2</v>
      </c>
      <c r="O9" s="253">
        <v>2213</v>
      </c>
      <c r="P9" s="261">
        <f t="shared" si="9"/>
        <v>-0.42083224286835907</v>
      </c>
      <c r="Q9" s="260">
        <f t="shared" si="10"/>
        <v>-1608</v>
      </c>
      <c r="R9" s="261">
        <f t="shared" si="1"/>
        <v>0.97061442564559219</v>
      </c>
      <c r="S9" s="260">
        <f t="shared" si="2"/>
        <v>1090</v>
      </c>
      <c r="T9" s="259">
        <f t="shared" si="11"/>
        <v>1.2589170923736816E-2</v>
      </c>
      <c r="V9" s="29"/>
      <c r="W9" s="79"/>
      <c r="AE9" s="1"/>
    </row>
    <row r="10" spans="1:31" s="4" customFormat="1" x14ac:dyDescent="0.25">
      <c r="B10" s="236" t="s">
        <v>48</v>
      </c>
      <c r="C10" s="253">
        <v>47060</v>
      </c>
      <c r="D10" s="253">
        <v>8589</v>
      </c>
      <c r="E10" s="253">
        <v>54191</v>
      </c>
      <c r="F10" s="259">
        <f t="shared" si="0"/>
        <v>0.33748302963119808</v>
      </c>
      <c r="G10" s="253">
        <v>62046</v>
      </c>
      <c r="H10" s="261">
        <f t="shared" si="3"/>
        <v>0.14495026849476855</v>
      </c>
      <c r="I10" s="260">
        <f t="shared" si="4"/>
        <v>7855</v>
      </c>
      <c r="J10" s="259">
        <f t="shared" si="5"/>
        <v>0.33078145158710698</v>
      </c>
      <c r="K10" s="253">
        <v>60965</v>
      </c>
      <c r="L10" s="261">
        <f t="shared" si="6"/>
        <v>-1.7422557457370313E-2</v>
      </c>
      <c r="M10" s="260">
        <f t="shared" si="7"/>
        <v>-1081</v>
      </c>
      <c r="N10" s="259">
        <f t="shared" si="8"/>
        <v>0.32942835682983634</v>
      </c>
      <c r="O10" s="253">
        <v>62437</v>
      </c>
      <c r="P10" s="261">
        <f t="shared" si="9"/>
        <v>2.4145001230214014E-2</v>
      </c>
      <c r="Q10" s="260">
        <f t="shared" si="10"/>
        <v>1472</v>
      </c>
      <c r="R10" s="261">
        <f t="shared" si="1"/>
        <v>0.32675308117297064</v>
      </c>
      <c r="S10" s="260">
        <f t="shared" si="2"/>
        <v>15377</v>
      </c>
      <c r="T10" s="259">
        <f>O10/$O$6</f>
        <v>0.35518755759844356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7208</v>
      </c>
      <c r="D11" s="253">
        <v>3817</v>
      </c>
      <c r="E11" s="253">
        <v>6988</v>
      </c>
      <c r="F11" s="254">
        <f t="shared" si="0"/>
        <v>4.3518876032234359E-2</v>
      </c>
      <c r="G11" s="253">
        <v>8715</v>
      </c>
      <c r="H11" s="265">
        <f t="shared" si="3"/>
        <v>0.24713795077275336</v>
      </c>
      <c r="I11" s="256">
        <f t="shared" si="4"/>
        <v>1727</v>
      </c>
      <c r="J11" s="254">
        <f t="shared" si="5"/>
        <v>4.6461663130284582E-2</v>
      </c>
      <c r="K11" s="253">
        <v>7680</v>
      </c>
      <c r="L11" s="261">
        <f t="shared" si="6"/>
        <v>-0.11876075731497415</v>
      </c>
      <c r="M11" s="260">
        <f t="shared" si="7"/>
        <v>-1035</v>
      </c>
      <c r="N11" s="259">
        <f t="shared" si="8"/>
        <v>4.1499381291776313E-2</v>
      </c>
      <c r="O11" s="253">
        <v>8153</v>
      </c>
      <c r="P11" s="261">
        <f t="shared" si="9"/>
        <v>6.1588541666666607E-2</v>
      </c>
      <c r="Q11" s="260">
        <f t="shared" si="10"/>
        <v>473</v>
      </c>
      <c r="R11" s="261">
        <f t="shared" si="1"/>
        <v>0.13110432852386245</v>
      </c>
      <c r="S11" s="260">
        <f t="shared" si="2"/>
        <v>945</v>
      </c>
      <c r="T11" s="259">
        <f t="shared" si="11"/>
        <v>4.6380257813477752E-2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26940</v>
      </c>
      <c r="D12" s="253">
        <v>13838</v>
      </c>
      <c r="E12" s="253">
        <v>27143</v>
      </c>
      <c r="F12" s="259">
        <f t="shared" si="0"/>
        <v>0.16903732858370596</v>
      </c>
      <c r="G12" s="253">
        <v>37915</v>
      </c>
      <c r="H12" s="261">
        <f t="shared" si="3"/>
        <v>0.3968610691522676</v>
      </c>
      <c r="I12" s="260">
        <f t="shared" si="4"/>
        <v>10772</v>
      </c>
      <c r="J12" s="259">
        <f t="shared" si="5"/>
        <v>0.20213355795579344</v>
      </c>
      <c r="K12" s="253">
        <v>36583</v>
      </c>
      <c r="L12" s="261">
        <f t="shared" si="6"/>
        <v>-3.5131214558881685E-2</v>
      </c>
      <c r="M12" s="260">
        <f t="shared" si="7"/>
        <v>-1332</v>
      </c>
      <c r="N12" s="259">
        <f t="shared" si="8"/>
        <v>0.19767862835899128</v>
      </c>
      <c r="O12" s="253">
        <v>41022</v>
      </c>
      <c r="P12" s="261">
        <f t="shared" si="9"/>
        <v>0.12134051335319684</v>
      </c>
      <c r="Q12" s="260">
        <f t="shared" si="10"/>
        <v>4439</v>
      </c>
      <c r="R12" s="261">
        <f t="shared" si="1"/>
        <v>0.52271714922049006</v>
      </c>
      <c r="S12" s="260">
        <f t="shared" si="2"/>
        <v>14082</v>
      </c>
      <c r="T12" s="259">
        <f t="shared" si="11"/>
        <v>0.23336329400521089</v>
      </c>
      <c r="V12" s="29"/>
      <c r="W12" s="79"/>
      <c r="AE12" s="1"/>
    </row>
    <row r="13" spans="1:31" s="4" customFormat="1" x14ac:dyDescent="0.25">
      <c r="B13" s="236" t="s">
        <v>49</v>
      </c>
      <c r="C13" s="253">
        <v>7454</v>
      </c>
      <c r="D13" s="253">
        <v>2749</v>
      </c>
      <c r="E13" s="253">
        <v>6703</v>
      </c>
      <c r="F13" s="254">
        <f t="shared" si="0"/>
        <v>4.1743993423592862E-2</v>
      </c>
      <c r="G13" s="253">
        <v>9564</v>
      </c>
      <c r="H13" s="265">
        <f t="shared" si="3"/>
        <v>0.42682381023422344</v>
      </c>
      <c r="I13" s="256">
        <f t="shared" si="4"/>
        <v>2861</v>
      </c>
      <c r="J13" s="254">
        <f t="shared" si="5"/>
        <v>5.0987876784629002E-2</v>
      </c>
      <c r="K13" s="253">
        <v>6976</v>
      </c>
      <c r="L13" s="261">
        <f t="shared" si="6"/>
        <v>-0.27059807611877873</v>
      </c>
      <c r="M13" s="260">
        <f t="shared" si="7"/>
        <v>-2588</v>
      </c>
      <c r="N13" s="259">
        <f t="shared" si="8"/>
        <v>3.7695271340030152E-2</v>
      </c>
      <c r="O13" s="253">
        <v>7175</v>
      </c>
      <c r="P13" s="261">
        <f t="shared" si="9"/>
        <v>2.8526376146789101E-2</v>
      </c>
      <c r="Q13" s="260">
        <f t="shared" si="10"/>
        <v>199</v>
      </c>
      <c r="R13" s="261">
        <f t="shared" si="1"/>
        <v>-3.742956801717201E-2</v>
      </c>
      <c r="S13" s="260">
        <f t="shared" si="2"/>
        <v>-279</v>
      </c>
      <c r="T13" s="259">
        <f t="shared" si="11"/>
        <v>4.0816674820520406E-2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2629</v>
      </c>
      <c r="D14" s="253">
        <v>9271</v>
      </c>
      <c r="E14" s="253">
        <v>3607</v>
      </c>
      <c r="F14" s="259">
        <f t="shared" si="0"/>
        <v>2.2463163401297843E-2</v>
      </c>
      <c r="G14" s="253">
        <v>4578</v>
      </c>
      <c r="H14" s="261">
        <f t="shared" si="3"/>
        <v>0.26919878014970888</v>
      </c>
      <c r="I14" s="260">
        <f t="shared" si="4"/>
        <v>971</v>
      </c>
      <c r="J14" s="259">
        <f t="shared" si="5"/>
        <v>2.4406367620245877E-2</v>
      </c>
      <c r="K14" s="253">
        <v>4715</v>
      </c>
      <c r="L14" s="261">
        <f t="shared" si="6"/>
        <v>2.9925731760594099E-2</v>
      </c>
      <c r="M14" s="260">
        <f t="shared" si="7"/>
        <v>137</v>
      </c>
      <c r="N14" s="259">
        <f t="shared" si="8"/>
        <v>2.5477810259209026E-2</v>
      </c>
      <c r="O14" s="253">
        <v>2450</v>
      </c>
      <c r="P14" s="261">
        <f t="shared" si="9"/>
        <v>-0.48038176033934255</v>
      </c>
      <c r="Q14" s="260">
        <f t="shared" si="10"/>
        <v>-2265</v>
      </c>
      <c r="R14" s="261">
        <f t="shared" si="1"/>
        <v>-6.8086724990490732E-2</v>
      </c>
      <c r="S14" s="260">
        <f t="shared" si="2"/>
        <v>-179</v>
      </c>
      <c r="T14" s="259">
        <f t="shared" si="11"/>
        <v>1.3937401158226479E-2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5545</v>
      </c>
      <c r="D15" s="253">
        <v>3067</v>
      </c>
      <c r="E15" s="253">
        <v>6446</v>
      </c>
      <c r="F15" s="254">
        <f t="shared" si="0"/>
        <v>4.0143485246677546E-2</v>
      </c>
      <c r="G15" s="253">
        <v>5860</v>
      </c>
      <c r="H15" s="265">
        <f t="shared" si="3"/>
        <v>-9.0909090909090939E-2</v>
      </c>
      <c r="I15" s="256">
        <f t="shared" si="4"/>
        <v>-586</v>
      </c>
      <c r="J15" s="254">
        <f t="shared" si="5"/>
        <v>3.1241003550598698E-2</v>
      </c>
      <c r="K15" s="253">
        <v>8520</v>
      </c>
      <c r="L15" s="261">
        <f t="shared" si="6"/>
        <v>0.45392491467576801</v>
      </c>
      <c r="M15" s="260">
        <f t="shared" si="7"/>
        <v>2660</v>
      </c>
      <c r="N15" s="259">
        <f t="shared" si="8"/>
        <v>4.6038376120564349E-2</v>
      </c>
      <c r="O15" s="253">
        <v>6117</v>
      </c>
      <c r="P15" s="261">
        <f t="shared" si="9"/>
        <v>-0.28204225352112677</v>
      </c>
      <c r="Q15" s="260">
        <f t="shared" si="10"/>
        <v>-2403</v>
      </c>
      <c r="R15" s="261">
        <f t="shared" si="1"/>
        <v>0.10315599639314699</v>
      </c>
      <c r="S15" s="260">
        <f t="shared" si="2"/>
        <v>572</v>
      </c>
      <c r="T15" s="259">
        <f t="shared" si="11"/>
        <v>3.4797993014233218E-2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8081</v>
      </c>
      <c r="D16" s="253">
        <f>D6-SUM(D7:D15)</f>
        <v>5410</v>
      </c>
      <c r="E16" s="253">
        <f>E6-SUM(E7:E15)</f>
        <v>12245</v>
      </c>
      <c r="F16" s="259">
        <f t="shared" si="0"/>
        <v>7.6257675588825097E-2</v>
      </c>
      <c r="G16" s="253">
        <f>G6-SUM(G7:G15)</f>
        <v>12313</v>
      </c>
      <c r="H16" s="261">
        <f t="shared" si="3"/>
        <v>5.5532870559411585E-3</v>
      </c>
      <c r="I16" s="260">
        <f t="shared" si="4"/>
        <v>68</v>
      </c>
      <c r="J16" s="259">
        <f t="shared" si="5"/>
        <v>6.564342606118119E-2</v>
      </c>
      <c r="K16" s="253">
        <f>K6-SUM(K7:K15)</f>
        <v>12127</v>
      </c>
      <c r="L16" s="261">
        <f t="shared" si="6"/>
        <v>-1.5105985543734213E-2</v>
      </c>
      <c r="M16" s="260">
        <f t="shared" si="7"/>
        <v>-186</v>
      </c>
      <c r="N16" s="259">
        <f t="shared" si="8"/>
        <v>6.5529036057991069E-2</v>
      </c>
      <c r="O16" s="253">
        <f>O6-SUM(O7:O15)</f>
        <v>10077</v>
      </c>
      <c r="P16" s="261">
        <f t="shared" si="9"/>
        <v>-0.16904428135565264</v>
      </c>
      <c r="Q16" s="260">
        <f t="shared" si="10"/>
        <v>-2050</v>
      </c>
      <c r="R16" s="261">
        <f t="shared" si="1"/>
        <v>0.24699913377057303</v>
      </c>
      <c r="S16" s="260">
        <f t="shared" si="2"/>
        <v>1996</v>
      </c>
      <c r="T16" s="259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185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70" t="s">
        <v>183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9AC1B-37B3-40C0-B677-34DEC6FB71B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89051</v>
      </c>
      <c r="D6" s="244">
        <v>22938</v>
      </c>
      <c r="E6" s="244">
        <v>94298</v>
      </c>
      <c r="F6" s="245">
        <f>E6/$E$6</f>
        <v>1</v>
      </c>
      <c r="G6" s="244">
        <v>118294</v>
      </c>
      <c r="H6" s="245">
        <f>G6/E6-1</f>
        <v>0.25446987210757377</v>
      </c>
      <c r="I6" s="244">
        <f>G6-E6</f>
        <v>23996</v>
      </c>
      <c r="J6" s="245">
        <f>G6/$G$6</f>
        <v>1</v>
      </c>
      <c r="K6" s="244">
        <v>117347</v>
      </c>
      <c r="L6" s="245">
        <f>K6/G6-1</f>
        <v>-8.0054778771535551E-3</v>
      </c>
      <c r="M6" s="244">
        <f>K6-G6</f>
        <v>-947</v>
      </c>
      <c r="N6" s="245">
        <f>K6/$K$6</f>
        <v>1</v>
      </c>
      <c r="O6" s="244">
        <v>116766</v>
      </c>
      <c r="P6" s="245">
        <f>O6/K6-1</f>
        <v>-4.9511278515854684E-3</v>
      </c>
      <c r="Q6" s="244">
        <f>O6-K6</f>
        <v>-581</v>
      </c>
      <c r="R6" s="245">
        <f>IFERROR(O6/C6-1,"-")</f>
        <v>0.31122615130655462</v>
      </c>
      <c r="S6" s="244">
        <f>O6-C6</f>
        <v>27715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10899</v>
      </c>
      <c r="D7" s="253">
        <v>7778</v>
      </c>
      <c r="E7" s="253">
        <v>14697</v>
      </c>
      <c r="F7" s="259">
        <f t="shared" ref="F7:F16" si="0">E7/$E$6</f>
        <v>0.15585696409255764</v>
      </c>
      <c r="G7" s="253">
        <v>14157</v>
      </c>
      <c r="H7" s="261">
        <f>G7/E7-1</f>
        <v>-3.6742192284139663E-2</v>
      </c>
      <c r="I7" s="260">
        <f>G7-E7</f>
        <v>-540</v>
      </c>
      <c r="J7" s="259">
        <f>G7/$G$6</f>
        <v>0.11967639947926353</v>
      </c>
      <c r="K7" s="253">
        <v>16684</v>
      </c>
      <c r="L7" s="261">
        <f>K7/G7-1</f>
        <v>0.17849826940736024</v>
      </c>
      <c r="M7" s="260">
        <f>K7-G7</f>
        <v>2527</v>
      </c>
      <c r="N7" s="259">
        <f>K7/$K$6</f>
        <v>0.14217662147306706</v>
      </c>
      <c r="O7" s="253">
        <v>12517</v>
      </c>
      <c r="P7" s="261">
        <f>O7/K7-1</f>
        <v>-0.24976024934068564</v>
      </c>
      <c r="Q7" s="260">
        <f>O7-K7</f>
        <v>-4167</v>
      </c>
      <c r="R7" s="261">
        <f t="shared" ref="R7:R16" si="1">IFERROR(O7/C7-1,"-")</f>
        <v>0.14845398660427556</v>
      </c>
      <c r="S7" s="260">
        <f t="shared" ref="S7:S16" si="2">O7-C7</f>
        <v>1618</v>
      </c>
      <c r="T7" s="259">
        <f>O7/$O$6</f>
        <v>0.10719730058407413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8874</v>
      </c>
      <c r="D8" s="253">
        <v>1855</v>
      </c>
      <c r="E8" s="253">
        <v>9308</v>
      </c>
      <c r="F8" s="259">
        <f t="shared" si="0"/>
        <v>9.8708350124074737E-2</v>
      </c>
      <c r="G8" s="253">
        <v>11293</v>
      </c>
      <c r="H8" s="261">
        <f t="shared" ref="H8:H16" si="3">G8/E8-1</f>
        <v>0.21325741297808332</v>
      </c>
      <c r="I8" s="260">
        <f t="shared" ref="I8:I16" si="4">G8-E8</f>
        <v>1985</v>
      </c>
      <c r="J8" s="259">
        <f t="shared" ref="J8:J16" si="5">G8/$G$6</f>
        <v>9.5465535022909026E-2</v>
      </c>
      <c r="K8" s="253">
        <v>11209</v>
      </c>
      <c r="L8" s="261">
        <f t="shared" ref="L8:L16" si="6">K8/G8-1</f>
        <v>-7.4382360754449151E-3</v>
      </c>
      <c r="M8" s="260">
        <f t="shared" ref="M8:M16" si="7">K8-G8</f>
        <v>-84</v>
      </c>
      <c r="N8" s="259">
        <f t="shared" ref="N8:N16" si="8">K8/$K$6</f>
        <v>9.5520124076457005E-2</v>
      </c>
      <c r="O8" s="253">
        <v>11026</v>
      </c>
      <c r="P8" s="261">
        <f t="shared" ref="P8:P16" si="9">O8/K8-1</f>
        <v>-1.6326166473369597E-2</v>
      </c>
      <c r="Q8" s="260">
        <f t="shared" ref="Q8:Q16" si="10">O8-K8</f>
        <v>-183</v>
      </c>
      <c r="R8" s="261">
        <f t="shared" si="1"/>
        <v>0.24250619788145134</v>
      </c>
      <c r="S8" s="260">
        <f t="shared" si="2"/>
        <v>2152</v>
      </c>
      <c r="T8" s="259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6" t="s">
        <v>46</v>
      </c>
      <c r="C9" s="253">
        <v>585</v>
      </c>
      <c r="D9" s="253">
        <v>196</v>
      </c>
      <c r="E9" s="253">
        <v>551</v>
      </c>
      <c r="F9" s="254">
        <f t="shared" si="0"/>
        <v>5.8431780101380728E-3</v>
      </c>
      <c r="G9" s="253">
        <v>1810</v>
      </c>
      <c r="H9" s="265">
        <f t="shared" si="3"/>
        <v>2.2849364791288567</v>
      </c>
      <c r="I9" s="256">
        <f t="shared" si="4"/>
        <v>1259</v>
      </c>
      <c r="J9" s="254">
        <f t="shared" si="5"/>
        <v>1.5300860567738009E-2</v>
      </c>
      <c r="K9" s="253">
        <v>1449</v>
      </c>
      <c r="L9" s="261">
        <f t="shared" si="6"/>
        <v>-0.19944751381215464</v>
      </c>
      <c r="M9" s="260">
        <f t="shared" si="7"/>
        <v>-361</v>
      </c>
      <c r="N9" s="259">
        <f t="shared" si="8"/>
        <v>1.2347993557568578E-2</v>
      </c>
      <c r="O9" s="253">
        <v>909</v>
      </c>
      <c r="P9" s="261">
        <f t="shared" si="9"/>
        <v>-0.37267080745341619</v>
      </c>
      <c r="Q9" s="260">
        <f t="shared" si="10"/>
        <v>-540</v>
      </c>
      <c r="R9" s="261">
        <f t="shared" si="1"/>
        <v>0.55384615384615388</v>
      </c>
      <c r="S9" s="260">
        <f t="shared" si="2"/>
        <v>324</v>
      </c>
      <c r="T9" s="259">
        <f t="shared" si="11"/>
        <v>7.7848003699707109E-3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38308</v>
      </c>
      <c r="D10" s="253">
        <v>3922</v>
      </c>
      <c r="E10" s="253">
        <v>39797</v>
      </c>
      <c r="F10" s="259">
        <f t="shared" si="0"/>
        <v>0.42203440157797623</v>
      </c>
      <c r="G10" s="253">
        <v>50254</v>
      </c>
      <c r="H10" s="261">
        <f t="shared" si="3"/>
        <v>0.26275849938437568</v>
      </c>
      <c r="I10" s="260">
        <f t="shared" si="4"/>
        <v>10457</v>
      </c>
      <c r="J10" s="259">
        <f t="shared" si="5"/>
        <v>0.42482289887906405</v>
      </c>
      <c r="K10" s="253">
        <v>48161</v>
      </c>
      <c r="L10" s="261">
        <f t="shared" si="6"/>
        <v>-4.1648425995940652E-2</v>
      </c>
      <c r="M10" s="260">
        <f t="shared" si="7"/>
        <v>-2093</v>
      </c>
      <c r="N10" s="259">
        <f t="shared" si="8"/>
        <v>0.41041526413116652</v>
      </c>
      <c r="O10" s="253">
        <v>50235</v>
      </c>
      <c r="P10" s="261">
        <f t="shared" si="9"/>
        <v>4.3063889869396466E-2</v>
      </c>
      <c r="Q10" s="260">
        <f t="shared" si="10"/>
        <v>2074</v>
      </c>
      <c r="R10" s="261">
        <f t="shared" si="1"/>
        <v>0.31134488879607392</v>
      </c>
      <c r="S10" s="260">
        <f t="shared" si="2"/>
        <v>11927</v>
      </c>
      <c r="T10" s="259">
        <f>O10/$O$6</f>
        <v>0.43021941318534507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5757</v>
      </c>
      <c r="D11" s="253">
        <v>87</v>
      </c>
      <c r="E11" s="253">
        <v>3731</v>
      </c>
      <c r="F11" s="254">
        <f t="shared" si="0"/>
        <v>3.9566056544147278E-2</v>
      </c>
      <c r="G11" s="253">
        <v>5775</v>
      </c>
      <c r="H11" s="265">
        <f t="shared" si="3"/>
        <v>0.54784240150093799</v>
      </c>
      <c r="I11" s="256">
        <f t="shared" si="4"/>
        <v>2044</v>
      </c>
      <c r="J11" s="254">
        <f t="shared" si="5"/>
        <v>4.8819044076622652E-2</v>
      </c>
      <c r="K11" s="253">
        <v>5610</v>
      </c>
      <c r="L11" s="261">
        <f t="shared" si="6"/>
        <v>-2.8571428571428581E-2</v>
      </c>
      <c r="M11" s="260">
        <f t="shared" si="7"/>
        <v>-165</v>
      </c>
      <c r="N11" s="259">
        <f t="shared" si="8"/>
        <v>4.7806931578992219E-2</v>
      </c>
      <c r="O11" s="253">
        <v>5836</v>
      </c>
      <c r="P11" s="261">
        <f t="shared" si="9"/>
        <v>4.0285204991087342E-2</v>
      </c>
      <c r="Q11" s="260">
        <f t="shared" si="10"/>
        <v>226</v>
      </c>
      <c r="R11" s="261">
        <f t="shared" si="1"/>
        <v>1.3722424874066386E-2</v>
      </c>
      <c r="S11" s="260">
        <f t="shared" si="2"/>
        <v>79</v>
      </c>
      <c r="T11" s="259">
        <f t="shared" si="11"/>
        <v>4.9980302485312503E-2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13225</v>
      </c>
      <c r="D12" s="253">
        <v>6302</v>
      </c>
      <c r="E12" s="253">
        <v>15233</v>
      </c>
      <c r="F12" s="259">
        <f t="shared" si="0"/>
        <v>0.16154107192093151</v>
      </c>
      <c r="G12" s="253">
        <v>20693</v>
      </c>
      <c r="H12" s="261">
        <f t="shared" si="3"/>
        <v>0.35843235081730462</v>
      </c>
      <c r="I12" s="260">
        <f t="shared" si="4"/>
        <v>5460</v>
      </c>
      <c r="J12" s="259">
        <f t="shared" si="5"/>
        <v>0.17492856780563681</v>
      </c>
      <c r="K12" s="253">
        <v>20233</v>
      </c>
      <c r="L12" s="261">
        <f t="shared" si="6"/>
        <v>-2.2229739525443382E-2</v>
      </c>
      <c r="M12" s="260">
        <f t="shared" si="7"/>
        <v>-460</v>
      </c>
      <c r="N12" s="259">
        <f t="shared" si="8"/>
        <v>0.17242025786769155</v>
      </c>
      <c r="O12" s="253">
        <v>22058</v>
      </c>
      <c r="P12" s="261">
        <f t="shared" si="9"/>
        <v>9.0199179558147602E-2</v>
      </c>
      <c r="Q12" s="260">
        <f t="shared" si="10"/>
        <v>1825</v>
      </c>
      <c r="R12" s="261">
        <f t="shared" si="1"/>
        <v>0.66790170132325133</v>
      </c>
      <c r="S12" s="260">
        <f t="shared" si="2"/>
        <v>8833</v>
      </c>
      <c r="T12" s="259">
        <f t="shared" si="11"/>
        <v>0.18890772998989433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3215</v>
      </c>
      <c r="D13" s="253">
        <v>1141</v>
      </c>
      <c r="E13" s="253">
        <v>3469</v>
      </c>
      <c r="F13" s="254">
        <f t="shared" si="0"/>
        <v>3.6787630702666017E-2</v>
      </c>
      <c r="G13" s="253">
        <v>6963</v>
      </c>
      <c r="H13" s="265">
        <f t="shared" si="3"/>
        <v>1.0072066878062844</v>
      </c>
      <c r="I13" s="256">
        <f t="shared" si="4"/>
        <v>3494</v>
      </c>
      <c r="J13" s="254">
        <f t="shared" si="5"/>
        <v>5.886181885809931E-2</v>
      </c>
      <c r="K13" s="253">
        <v>5180</v>
      </c>
      <c r="L13" s="261">
        <f t="shared" si="6"/>
        <v>-0.25606778687347409</v>
      </c>
      <c r="M13" s="260">
        <f t="shared" si="7"/>
        <v>-1783</v>
      </c>
      <c r="N13" s="259">
        <f t="shared" si="8"/>
        <v>4.4142585664737916E-2</v>
      </c>
      <c r="O13" s="253">
        <v>5050</v>
      </c>
      <c r="P13" s="261">
        <f t="shared" si="9"/>
        <v>-2.5096525096525046E-2</v>
      </c>
      <c r="Q13" s="260">
        <f t="shared" si="10"/>
        <v>-130</v>
      </c>
      <c r="R13" s="261">
        <f t="shared" si="1"/>
        <v>0.57076205287713844</v>
      </c>
      <c r="S13" s="260">
        <f t="shared" si="2"/>
        <v>1835</v>
      </c>
      <c r="T13" s="259">
        <f t="shared" si="11"/>
        <v>4.3248890944281727E-2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866</v>
      </c>
      <c r="D14" s="253">
        <v>1080</v>
      </c>
      <c r="E14" s="253">
        <v>1571</v>
      </c>
      <c r="F14" s="259">
        <f t="shared" si="0"/>
        <v>1.6659950370103288E-2</v>
      </c>
      <c r="G14" s="253">
        <v>1978</v>
      </c>
      <c r="H14" s="261">
        <f t="shared" si="3"/>
        <v>0.25907065563335463</v>
      </c>
      <c r="I14" s="260">
        <f t="shared" si="4"/>
        <v>407</v>
      </c>
      <c r="J14" s="259">
        <f t="shared" si="5"/>
        <v>1.6721050940876121E-2</v>
      </c>
      <c r="K14" s="253">
        <v>1747</v>
      </c>
      <c r="L14" s="261">
        <f t="shared" si="6"/>
        <v>-0.11678463094034375</v>
      </c>
      <c r="M14" s="260">
        <f t="shared" si="7"/>
        <v>-231</v>
      </c>
      <c r="N14" s="259">
        <f t="shared" si="8"/>
        <v>1.4887470493493656E-2</v>
      </c>
      <c r="O14" s="253">
        <v>1607</v>
      </c>
      <c r="P14" s="261">
        <f t="shared" si="9"/>
        <v>-8.0137378362907796E-2</v>
      </c>
      <c r="Q14" s="260">
        <f t="shared" si="10"/>
        <v>-140</v>
      </c>
      <c r="R14" s="261">
        <f t="shared" si="1"/>
        <v>0.8556581986143188</v>
      </c>
      <c r="S14" s="260">
        <f t="shared" si="2"/>
        <v>741</v>
      </c>
      <c r="T14" s="259">
        <f t="shared" si="11"/>
        <v>1.3762567870784304E-2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3282</v>
      </c>
      <c r="D15" s="253">
        <v>51</v>
      </c>
      <c r="E15" s="253">
        <v>2444</v>
      </c>
      <c r="F15" s="254">
        <f t="shared" si="0"/>
        <v>2.5917834948779403E-2</v>
      </c>
      <c r="G15" s="253">
        <v>1507</v>
      </c>
      <c r="H15" s="265">
        <f t="shared" si="3"/>
        <v>-0.38338788870703766</v>
      </c>
      <c r="I15" s="256">
        <f t="shared" si="4"/>
        <v>-937</v>
      </c>
      <c r="J15" s="254">
        <f t="shared" si="5"/>
        <v>1.2739445787613912E-2</v>
      </c>
      <c r="K15" s="253">
        <v>4083</v>
      </c>
      <c r="L15" s="261">
        <f t="shared" si="6"/>
        <v>1.7093563370935634</v>
      </c>
      <c r="M15" s="260">
        <f t="shared" si="7"/>
        <v>2576</v>
      </c>
      <c r="N15" s="259">
        <f t="shared" si="8"/>
        <v>3.479424271604728E-2</v>
      </c>
      <c r="O15" s="253">
        <v>4256</v>
      </c>
      <c r="P15" s="261">
        <f t="shared" si="9"/>
        <v>4.2370805780063581E-2</v>
      </c>
      <c r="Q15" s="260">
        <f t="shared" si="10"/>
        <v>173</v>
      </c>
      <c r="R15" s="261">
        <f t="shared" si="1"/>
        <v>0.29677026203534429</v>
      </c>
      <c r="S15" s="260">
        <f t="shared" si="2"/>
        <v>974</v>
      </c>
      <c r="T15" s="259">
        <f t="shared" si="11"/>
        <v>3.644896630868575E-2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4040</v>
      </c>
      <c r="D16" s="253">
        <f>D6-SUM(D7:D15)</f>
        <v>526</v>
      </c>
      <c r="E16" s="253">
        <f>E6-SUM(E7:E15)</f>
        <v>3497</v>
      </c>
      <c r="F16" s="259">
        <f t="shared" si="0"/>
        <v>3.7084561708625847E-2</v>
      </c>
      <c r="G16" s="253">
        <f>G6-SUM(G7:G15)</f>
        <v>3864</v>
      </c>
      <c r="H16" s="261">
        <f t="shared" si="3"/>
        <v>0.10494709751215336</v>
      </c>
      <c r="I16" s="260">
        <f t="shared" si="4"/>
        <v>367</v>
      </c>
      <c r="J16" s="259">
        <f t="shared" si="5"/>
        <v>3.2664378582176613E-2</v>
      </c>
      <c r="K16" s="253">
        <f>K6-SUM(K7:K15)</f>
        <v>2991</v>
      </c>
      <c r="L16" s="261">
        <f t="shared" si="6"/>
        <v>-0.22593167701863359</v>
      </c>
      <c r="M16" s="260">
        <f t="shared" si="7"/>
        <v>-873</v>
      </c>
      <c r="N16" s="259">
        <f t="shared" si="8"/>
        <v>2.5488508440778206E-2</v>
      </c>
      <c r="O16" s="253">
        <f>O6-SUM(O7:O15)</f>
        <v>3272</v>
      </c>
      <c r="P16" s="261">
        <f t="shared" si="9"/>
        <v>9.3948512203276602E-2</v>
      </c>
      <c r="Q16" s="260">
        <f t="shared" si="10"/>
        <v>281</v>
      </c>
      <c r="R16" s="261">
        <f t="shared" si="1"/>
        <v>-0.19009900990099005</v>
      </c>
      <c r="S16" s="260">
        <f t="shared" si="2"/>
        <v>-768</v>
      </c>
      <c r="T16" s="259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185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70" t="s">
        <v>183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68F7D-BECE-4514-A308-78E0E415B6D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51219</v>
      </c>
      <c r="D6" s="244">
        <v>60872</v>
      </c>
      <c r="E6" s="244">
        <v>66276</v>
      </c>
      <c r="F6" s="245">
        <f>E6/$E$6</f>
        <v>1</v>
      </c>
      <c r="G6" s="244">
        <v>69280</v>
      </c>
      <c r="H6" s="245">
        <f>G6/E6-1</f>
        <v>4.53256080632507E-2</v>
      </c>
      <c r="I6" s="244">
        <f>G6-E6</f>
        <v>3004</v>
      </c>
      <c r="J6" s="245">
        <f>G6/$G$6</f>
        <v>1</v>
      </c>
      <c r="K6" s="244">
        <v>67716</v>
      </c>
      <c r="L6" s="245">
        <f>K6/G6-1</f>
        <v>-2.2575057736720527E-2</v>
      </c>
      <c r="M6" s="244">
        <f>K6-G6</f>
        <v>-1564</v>
      </c>
      <c r="N6" s="245">
        <f>K6/$K$6</f>
        <v>1</v>
      </c>
      <c r="O6" s="244">
        <v>59020</v>
      </c>
      <c r="P6" s="245">
        <f>O6/K6-1</f>
        <v>-0.12841868982219862</v>
      </c>
      <c r="Q6" s="244">
        <f>O6-K6</f>
        <v>-8696</v>
      </c>
      <c r="R6" s="245">
        <f>IFERROR(O6/C6-1,"-")</f>
        <v>0.15230676116284969</v>
      </c>
      <c r="S6" s="244">
        <f>O6-C6</f>
        <v>7801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9378</v>
      </c>
      <c r="D7" s="253">
        <v>19854</v>
      </c>
      <c r="E7" s="253">
        <v>12038</v>
      </c>
      <c r="F7" s="259">
        <f t="shared" ref="F7:F16" si="0">E7/$E$6</f>
        <v>0.18163437745186795</v>
      </c>
      <c r="G7" s="253">
        <v>9658</v>
      </c>
      <c r="H7" s="261">
        <f>G7/E7-1</f>
        <v>-0.1977072603422495</v>
      </c>
      <c r="I7" s="260">
        <f>G7-E7</f>
        <v>-2380</v>
      </c>
      <c r="J7" s="259">
        <f>G7/$G$6</f>
        <v>0.13940531177829099</v>
      </c>
      <c r="K7" s="253">
        <v>8929</v>
      </c>
      <c r="L7" s="261">
        <f>K7/G7-1</f>
        <v>-7.5481466142058418E-2</v>
      </c>
      <c r="M7" s="260">
        <f>K7-G7</f>
        <v>-729</v>
      </c>
      <c r="N7" s="259">
        <f>K7/$K$6</f>
        <v>0.13185953098233799</v>
      </c>
      <c r="O7" s="253">
        <v>6782</v>
      </c>
      <c r="P7" s="261">
        <f>O7/K7-1</f>
        <v>-0.24045245828200246</v>
      </c>
      <c r="Q7" s="260">
        <f>O7-K7</f>
        <v>-2147</v>
      </c>
      <c r="R7" s="261">
        <f t="shared" ref="R7:R16" si="1">IFERROR(O7/C7-1,"-")</f>
        <v>-0.27681808487950521</v>
      </c>
      <c r="S7" s="260">
        <f t="shared" ref="S7:S16" si="2">O7-C7</f>
        <v>-2596</v>
      </c>
      <c r="T7" s="259">
        <f>O7/$O$6</f>
        <v>0.11491019993222637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5079</v>
      </c>
      <c r="D8" s="253">
        <v>7270</v>
      </c>
      <c r="E8" s="253">
        <v>6458</v>
      </c>
      <c r="F8" s="259">
        <f t="shared" si="0"/>
        <v>9.7441004285110752E-2</v>
      </c>
      <c r="G8" s="253">
        <v>4860</v>
      </c>
      <c r="H8" s="261">
        <f t="shared" ref="H8:H16" si="3">G8/E8-1</f>
        <v>-0.24744502942087332</v>
      </c>
      <c r="I8" s="260">
        <f t="shared" ref="I8:I16" si="4">G8-E8</f>
        <v>-1598</v>
      </c>
      <c r="J8" s="259">
        <f t="shared" ref="J8:J16" si="5">G8/$G$6</f>
        <v>7.0150115473441105E-2</v>
      </c>
      <c r="K8" s="253">
        <v>6854</v>
      </c>
      <c r="L8" s="261">
        <f t="shared" ref="L8:L16" si="6">K8/G8-1</f>
        <v>0.41028806584362143</v>
      </c>
      <c r="M8" s="260">
        <f t="shared" ref="M8:M16" si="7">K8-G8</f>
        <v>1994</v>
      </c>
      <c r="N8" s="259">
        <f t="shared" ref="N8:N16" si="8">K8/$K$6</f>
        <v>0.10121684683088192</v>
      </c>
      <c r="O8" s="253">
        <v>5817</v>
      </c>
      <c r="P8" s="261">
        <f t="shared" ref="P8:P16" si="9">O8/K8-1</f>
        <v>-0.15129851181791654</v>
      </c>
      <c r="Q8" s="260">
        <f t="shared" ref="Q8:Q16" si="10">O8-K8</f>
        <v>-1037</v>
      </c>
      <c r="R8" s="261">
        <f t="shared" si="1"/>
        <v>0.145304193738925</v>
      </c>
      <c r="S8" s="260">
        <f t="shared" si="2"/>
        <v>738</v>
      </c>
      <c r="T8" s="259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6" t="s">
        <v>46</v>
      </c>
      <c r="C9" s="253">
        <v>538</v>
      </c>
      <c r="D9" s="253">
        <v>116</v>
      </c>
      <c r="E9" s="253">
        <v>199</v>
      </c>
      <c r="F9" s="254">
        <f t="shared" si="0"/>
        <v>3.0025952079184019E-3</v>
      </c>
      <c r="G9" s="253">
        <v>4805</v>
      </c>
      <c r="H9" s="265">
        <f t="shared" si="3"/>
        <v>23.145728643216081</v>
      </c>
      <c r="I9" s="256">
        <f t="shared" si="4"/>
        <v>4606</v>
      </c>
      <c r="J9" s="254">
        <f t="shared" si="5"/>
        <v>6.9356235565819865E-2</v>
      </c>
      <c r="K9" s="253">
        <v>2372</v>
      </c>
      <c r="L9" s="261">
        <f t="shared" si="6"/>
        <v>-0.50634755463059311</v>
      </c>
      <c r="M9" s="260">
        <f t="shared" si="7"/>
        <v>-2433</v>
      </c>
      <c r="N9" s="259">
        <f t="shared" si="8"/>
        <v>3.5028649063736782E-2</v>
      </c>
      <c r="O9" s="253">
        <v>1304</v>
      </c>
      <c r="P9" s="261">
        <f t="shared" si="9"/>
        <v>-0.4502529510961214</v>
      </c>
      <c r="Q9" s="260">
        <f t="shared" si="10"/>
        <v>-1068</v>
      </c>
      <c r="R9" s="261">
        <f t="shared" si="1"/>
        <v>1.4237918215613381</v>
      </c>
      <c r="S9" s="260">
        <f t="shared" si="2"/>
        <v>766</v>
      </c>
      <c r="T9" s="259">
        <f t="shared" si="11"/>
        <v>2.2094205354117248E-2</v>
      </c>
      <c r="V9" s="29"/>
      <c r="W9" s="79"/>
      <c r="AE9" s="1"/>
    </row>
    <row r="10" spans="1:31" s="4" customFormat="1" x14ac:dyDescent="0.25">
      <c r="B10" s="236" t="s">
        <v>48</v>
      </c>
      <c r="C10" s="253">
        <v>8752</v>
      </c>
      <c r="D10" s="253">
        <v>4667</v>
      </c>
      <c r="E10" s="253">
        <v>14394</v>
      </c>
      <c r="F10" s="259">
        <f t="shared" si="0"/>
        <v>0.21718269056672099</v>
      </c>
      <c r="G10" s="253">
        <v>11792</v>
      </c>
      <c r="H10" s="261">
        <f t="shared" si="3"/>
        <v>-0.18076976517993604</v>
      </c>
      <c r="I10" s="260">
        <f t="shared" si="4"/>
        <v>-2602</v>
      </c>
      <c r="J10" s="259">
        <f t="shared" si="5"/>
        <v>0.17020785219399537</v>
      </c>
      <c r="K10" s="253">
        <v>12804</v>
      </c>
      <c r="L10" s="261">
        <f t="shared" si="6"/>
        <v>8.582089552238803E-2</v>
      </c>
      <c r="M10" s="260">
        <f t="shared" si="7"/>
        <v>1012</v>
      </c>
      <c r="N10" s="259">
        <f t="shared" si="8"/>
        <v>0.18908382066276802</v>
      </c>
      <c r="O10" s="253">
        <v>12202</v>
      </c>
      <c r="P10" s="261">
        <f t="shared" si="9"/>
        <v>-4.7016557325835651E-2</v>
      </c>
      <c r="Q10" s="260">
        <f t="shared" si="10"/>
        <v>-602</v>
      </c>
      <c r="R10" s="261">
        <f t="shared" si="1"/>
        <v>0.3941956124314443</v>
      </c>
      <c r="S10" s="260">
        <f t="shared" si="2"/>
        <v>3450</v>
      </c>
      <c r="T10" s="259">
        <f>O10/$O$6</f>
        <v>0.20674347678752966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1451</v>
      </c>
      <c r="D11" s="253">
        <v>3730</v>
      </c>
      <c r="E11" s="253">
        <v>3257</v>
      </c>
      <c r="F11" s="254">
        <f t="shared" si="0"/>
        <v>4.9142977850202184E-2</v>
      </c>
      <c r="G11" s="253">
        <v>2940</v>
      </c>
      <c r="H11" s="265">
        <f t="shared" si="3"/>
        <v>-9.7328830211851347E-2</v>
      </c>
      <c r="I11" s="256">
        <f t="shared" si="4"/>
        <v>-317</v>
      </c>
      <c r="J11" s="254">
        <f t="shared" si="5"/>
        <v>4.2436489607390299E-2</v>
      </c>
      <c r="K11" s="253">
        <v>2070</v>
      </c>
      <c r="L11" s="261">
        <f t="shared" si="6"/>
        <v>-0.29591836734693877</v>
      </c>
      <c r="M11" s="260">
        <f t="shared" si="7"/>
        <v>-870</v>
      </c>
      <c r="N11" s="259">
        <f t="shared" si="8"/>
        <v>3.0568846358320044E-2</v>
      </c>
      <c r="O11" s="253">
        <v>2317</v>
      </c>
      <c r="P11" s="261">
        <f t="shared" si="9"/>
        <v>0.11932367149758449</v>
      </c>
      <c r="Q11" s="260">
        <f t="shared" si="10"/>
        <v>247</v>
      </c>
      <c r="R11" s="261">
        <f t="shared" si="1"/>
        <v>0.59682977257064085</v>
      </c>
      <c r="S11" s="260">
        <f t="shared" si="2"/>
        <v>866</v>
      </c>
      <c r="T11" s="259">
        <f t="shared" si="11"/>
        <v>3.9257878685191462E-2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13715</v>
      </c>
      <c r="D12" s="253">
        <v>7536</v>
      </c>
      <c r="E12" s="253">
        <v>11910</v>
      </c>
      <c r="F12" s="259">
        <f t="shared" si="0"/>
        <v>0.17970305993119681</v>
      </c>
      <c r="G12" s="253">
        <v>17222</v>
      </c>
      <c r="H12" s="261">
        <f t="shared" si="3"/>
        <v>0.44601175482787569</v>
      </c>
      <c r="I12" s="260">
        <f t="shared" si="4"/>
        <v>5312</v>
      </c>
      <c r="J12" s="259">
        <f t="shared" si="5"/>
        <v>0.24858545034642032</v>
      </c>
      <c r="K12" s="253">
        <v>16350</v>
      </c>
      <c r="L12" s="261">
        <f t="shared" si="6"/>
        <v>-5.0632911392405111E-2</v>
      </c>
      <c r="M12" s="260">
        <f t="shared" si="7"/>
        <v>-872</v>
      </c>
      <c r="N12" s="259">
        <f t="shared" si="8"/>
        <v>0.24144958355484672</v>
      </c>
      <c r="O12" s="253">
        <v>18964</v>
      </c>
      <c r="P12" s="261">
        <f t="shared" si="9"/>
        <v>0.15987767584097856</v>
      </c>
      <c r="Q12" s="260">
        <f t="shared" si="10"/>
        <v>2614</v>
      </c>
      <c r="R12" s="261">
        <f t="shared" si="1"/>
        <v>0.38271965001822816</v>
      </c>
      <c r="S12" s="260">
        <f t="shared" si="2"/>
        <v>5249</v>
      </c>
      <c r="T12" s="259">
        <f t="shared" si="11"/>
        <v>0.32131480853947814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4239</v>
      </c>
      <c r="D13" s="253">
        <v>1608</v>
      </c>
      <c r="E13" s="253">
        <v>3234</v>
      </c>
      <c r="F13" s="254">
        <f t="shared" si="0"/>
        <v>4.8795944233206594E-2</v>
      </c>
      <c r="G13" s="253">
        <v>2601</v>
      </c>
      <c r="H13" s="265">
        <f t="shared" si="3"/>
        <v>-0.19573283858998147</v>
      </c>
      <c r="I13" s="256">
        <f t="shared" si="4"/>
        <v>-633</v>
      </c>
      <c r="J13" s="254">
        <f t="shared" si="5"/>
        <v>3.7543302540415706E-2</v>
      </c>
      <c r="K13" s="253">
        <v>1796</v>
      </c>
      <c r="L13" s="261">
        <f t="shared" si="6"/>
        <v>-0.30949634755863131</v>
      </c>
      <c r="M13" s="260">
        <f t="shared" si="7"/>
        <v>-805</v>
      </c>
      <c r="N13" s="259">
        <f t="shared" si="8"/>
        <v>2.6522535294465119E-2</v>
      </c>
      <c r="O13" s="253">
        <v>2125</v>
      </c>
      <c r="P13" s="261">
        <f t="shared" si="9"/>
        <v>0.18318485523385308</v>
      </c>
      <c r="Q13" s="260">
        <f t="shared" si="10"/>
        <v>329</v>
      </c>
      <c r="R13" s="261">
        <f t="shared" si="1"/>
        <v>-0.4987025241802312</v>
      </c>
      <c r="S13" s="260">
        <f t="shared" si="2"/>
        <v>-2114</v>
      </c>
      <c r="T13" s="259">
        <f t="shared" si="11"/>
        <v>3.6004744154523892E-2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1763</v>
      </c>
      <c r="D14" s="253">
        <v>8191</v>
      </c>
      <c r="E14" s="253">
        <v>2036</v>
      </c>
      <c r="F14" s="259">
        <f t="shared" si="0"/>
        <v>3.0720019313175206E-2</v>
      </c>
      <c r="G14" s="253">
        <v>2600</v>
      </c>
      <c r="H14" s="261">
        <f t="shared" si="3"/>
        <v>0.27701375245579563</v>
      </c>
      <c r="I14" s="260">
        <f t="shared" si="4"/>
        <v>564</v>
      </c>
      <c r="J14" s="259">
        <f t="shared" si="5"/>
        <v>3.7528868360277134E-2</v>
      </c>
      <c r="K14" s="253">
        <v>2968</v>
      </c>
      <c r="L14" s="261">
        <f t="shared" si="6"/>
        <v>0.14153846153846161</v>
      </c>
      <c r="M14" s="260">
        <f t="shared" si="7"/>
        <v>368</v>
      </c>
      <c r="N14" s="259">
        <f t="shared" si="8"/>
        <v>4.3830114005552603E-2</v>
      </c>
      <c r="O14" s="253">
        <v>843</v>
      </c>
      <c r="P14" s="261">
        <f t="shared" si="9"/>
        <v>-0.71597035040431267</v>
      </c>
      <c r="Q14" s="260">
        <f t="shared" si="10"/>
        <v>-2125</v>
      </c>
      <c r="R14" s="261">
        <f t="shared" si="1"/>
        <v>-0.52183777651730012</v>
      </c>
      <c r="S14" s="260">
        <f t="shared" si="2"/>
        <v>-920</v>
      </c>
      <c r="T14" s="259">
        <f t="shared" si="11"/>
        <v>1.42832937987123E-2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2263</v>
      </c>
      <c r="D15" s="253">
        <v>3016</v>
      </c>
      <c r="E15" s="253">
        <v>4002</v>
      </c>
      <c r="F15" s="254">
        <f t="shared" si="0"/>
        <v>6.0383849357233385E-2</v>
      </c>
      <c r="G15" s="253">
        <v>4353</v>
      </c>
      <c r="H15" s="265">
        <f t="shared" si="3"/>
        <v>8.7706146926536777E-2</v>
      </c>
      <c r="I15" s="256">
        <f t="shared" si="4"/>
        <v>351</v>
      </c>
      <c r="J15" s="254">
        <f t="shared" si="5"/>
        <v>6.2831986143187066E-2</v>
      </c>
      <c r="K15" s="253">
        <v>4437</v>
      </c>
      <c r="L15" s="261">
        <f t="shared" si="6"/>
        <v>1.9297036526533473E-2</v>
      </c>
      <c r="M15" s="260">
        <f t="shared" si="7"/>
        <v>84</v>
      </c>
      <c r="N15" s="259">
        <f t="shared" si="8"/>
        <v>6.5523657628920789E-2</v>
      </c>
      <c r="O15" s="253">
        <v>1861</v>
      </c>
      <c r="P15" s="261">
        <f t="shared" si="9"/>
        <v>-0.58057245886860498</v>
      </c>
      <c r="Q15" s="260">
        <f t="shared" si="10"/>
        <v>-2576</v>
      </c>
      <c r="R15" s="261">
        <f t="shared" si="1"/>
        <v>-0.17764030048608037</v>
      </c>
      <c r="S15" s="260">
        <f t="shared" si="2"/>
        <v>-402</v>
      </c>
      <c r="T15" s="259">
        <f t="shared" si="11"/>
        <v>3.1531684174855981E-2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4041</v>
      </c>
      <c r="D16" s="253">
        <f>D6-SUM(D7:D15)</f>
        <v>4884</v>
      </c>
      <c r="E16" s="253">
        <f>E6-SUM(E7:E15)</f>
        <v>8748</v>
      </c>
      <c r="F16" s="259">
        <f t="shared" si="0"/>
        <v>0.13199348180336773</v>
      </c>
      <c r="G16" s="253">
        <f>G6-SUM(G7:G15)</f>
        <v>8449</v>
      </c>
      <c r="H16" s="261">
        <f t="shared" si="3"/>
        <v>-3.4179240969364422E-2</v>
      </c>
      <c r="I16" s="260">
        <f t="shared" si="4"/>
        <v>-299</v>
      </c>
      <c r="J16" s="259">
        <f t="shared" si="5"/>
        <v>0.12195438799076212</v>
      </c>
      <c r="K16" s="253">
        <f>K6-SUM(K7:K15)</f>
        <v>9136</v>
      </c>
      <c r="L16" s="261">
        <f t="shared" si="6"/>
        <v>8.1311397798556007E-2</v>
      </c>
      <c r="M16" s="260">
        <f t="shared" si="7"/>
        <v>687</v>
      </c>
      <c r="N16" s="259">
        <f t="shared" si="8"/>
        <v>0.13491641561817</v>
      </c>
      <c r="O16" s="253">
        <f>O6-SUM(O7:O15)</f>
        <v>6805</v>
      </c>
      <c r="P16" s="261">
        <f t="shared" si="9"/>
        <v>-0.25514448336252193</v>
      </c>
      <c r="Q16" s="260">
        <f t="shared" si="10"/>
        <v>-2331</v>
      </c>
      <c r="R16" s="261">
        <f t="shared" si="1"/>
        <v>0.68398911160603815</v>
      </c>
      <c r="S16" s="260">
        <f t="shared" si="2"/>
        <v>2764</v>
      </c>
      <c r="T16" s="259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185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70" t="s">
        <v>183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51110-D8FE-4399-A737-843547548DF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314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161819</v>
      </c>
      <c r="D8" s="118">
        <f t="shared" ref="D8:D21" si="0">C8/C9-1</f>
        <v>-0.10849420423994005</v>
      </c>
    </row>
    <row r="9" spans="1:5" x14ac:dyDescent="0.25">
      <c r="A9" s="1"/>
      <c r="B9" s="116">
        <v>2023</v>
      </c>
      <c r="C9" s="117">
        <v>181512</v>
      </c>
      <c r="D9" s="118">
        <f t="shared" si="0"/>
        <v>-0.12401065595922933</v>
      </c>
    </row>
    <row r="10" spans="1:5" x14ac:dyDescent="0.25">
      <c r="A10" s="1"/>
      <c r="B10" s="116">
        <v>2022</v>
      </c>
      <c r="C10" s="117">
        <v>207208</v>
      </c>
      <c r="D10" s="118">
        <f t="shared" si="0"/>
        <v>-0.16308000516996257</v>
      </c>
    </row>
    <row r="11" spans="1:5" x14ac:dyDescent="0.25">
      <c r="A11" s="1"/>
      <c r="B11" s="116">
        <v>2021</v>
      </c>
      <c r="C11" s="117">
        <v>247584</v>
      </c>
      <c r="D11" s="118">
        <f t="shared" si="0"/>
        <v>1.0982228361738011</v>
      </c>
    </row>
    <row r="12" spans="1:5" x14ac:dyDescent="0.25">
      <c r="A12" s="1" t="s">
        <v>72</v>
      </c>
      <c r="B12" s="116">
        <v>2020</v>
      </c>
      <c r="C12" s="117">
        <v>117997</v>
      </c>
      <c r="D12" s="118">
        <f t="shared" si="0"/>
        <v>-0.47083462264616327</v>
      </c>
    </row>
    <row r="13" spans="1:5" x14ac:dyDescent="0.25">
      <c r="A13" s="1" t="s">
        <v>74</v>
      </c>
      <c r="B13" s="116">
        <v>2019</v>
      </c>
      <c r="C13" s="117">
        <v>222987</v>
      </c>
      <c r="D13" s="118">
        <f t="shared" si="0"/>
        <v>0.17474725656816825</v>
      </c>
    </row>
    <row r="14" spans="1:5" x14ac:dyDescent="0.25">
      <c r="A14" s="1" t="s">
        <v>76</v>
      </c>
      <c r="B14" s="116">
        <v>2018</v>
      </c>
      <c r="C14" s="117">
        <v>189817</v>
      </c>
      <c r="D14" s="118">
        <f t="shared" si="0"/>
        <v>0.16022224395491547</v>
      </c>
    </row>
    <row r="15" spans="1:5" x14ac:dyDescent="0.25">
      <c r="A15" s="1" t="s">
        <v>78</v>
      </c>
      <c r="B15" s="116">
        <v>2017</v>
      </c>
      <c r="C15" s="117">
        <v>163604</v>
      </c>
      <c r="D15" s="118">
        <f t="shared" si="0"/>
        <v>-6.8113109041680886E-3</v>
      </c>
    </row>
    <row r="16" spans="1:5" x14ac:dyDescent="0.25">
      <c r="A16" s="1" t="s">
        <v>80</v>
      </c>
      <c r="B16" s="116">
        <v>2016</v>
      </c>
      <c r="C16" s="117">
        <v>164726</v>
      </c>
      <c r="D16" s="118">
        <f>C16/C17-1</f>
        <v>-8.9755704015604842E-2</v>
      </c>
    </row>
    <row r="17" spans="1:4" x14ac:dyDescent="0.25">
      <c r="A17" s="1" t="s">
        <v>82</v>
      </c>
      <c r="B17" s="116">
        <v>2015</v>
      </c>
      <c r="C17" s="117">
        <v>180969</v>
      </c>
      <c r="D17" s="118">
        <f t="shared" si="0"/>
        <v>-0.13321965868868635</v>
      </c>
    </row>
    <row r="18" spans="1:4" x14ac:dyDescent="0.25">
      <c r="A18" s="1" t="s">
        <v>84</v>
      </c>
      <c r="B18" s="116">
        <v>2014</v>
      </c>
      <c r="C18" s="117">
        <v>208783</v>
      </c>
      <c r="D18" s="118">
        <f t="shared" si="0"/>
        <v>-1.6978280419419067E-2</v>
      </c>
    </row>
    <row r="19" spans="1:4" x14ac:dyDescent="0.25">
      <c r="A19" s="1" t="s">
        <v>86</v>
      </c>
      <c r="B19" s="116">
        <v>2013</v>
      </c>
      <c r="C19" s="117">
        <v>212389</v>
      </c>
      <c r="D19" s="118">
        <f t="shared" si="0"/>
        <v>-0.11806279352714255</v>
      </c>
    </row>
    <row r="20" spans="1:4" x14ac:dyDescent="0.25">
      <c r="A20" s="1" t="s">
        <v>88</v>
      </c>
      <c r="B20" s="116">
        <v>2012</v>
      </c>
      <c r="C20" s="117">
        <v>240821</v>
      </c>
      <c r="D20" s="118">
        <f>C20/C21-1</f>
        <v>-8.0309337406912373E-2</v>
      </c>
    </row>
    <row r="21" spans="1:4" x14ac:dyDescent="0.25">
      <c r="A21" s="1" t="s">
        <v>90</v>
      </c>
      <c r="B21" s="116">
        <v>2011</v>
      </c>
      <c r="C21" s="117">
        <v>261850</v>
      </c>
      <c r="D21" s="118">
        <f t="shared" si="0"/>
        <v>-0.17781336347651344</v>
      </c>
    </row>
    <row r="22" spans="1:4" x14ac:dyDescent="0.25">
      <c r="A22" s="1" t="s">
        <v>92</v>
      </c>
      <c r="B22" s="116">
        <v>2010</v>
      </c>
      <c r="C22" s="117">
        <v>318480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84F9F-3CFE-46FD-B512-CC3348D9A4C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315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207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101169</v>
      </c>
      <c r="D8" s="118">
        <f t="shared" ref="D8:D21" si="0">C8/C9-1</f>
        <v>-4.6816408826245048E-2</v>
      </c>
    </row>
    <row r="9" spans="1:5" x14ac:dyDescent="0.25">
      <c r="A9" s="1"/>
      <c r="B9" s="116">
        <v>2023</v>
      </c>
      <c r="C9" s="117">
        <v>106138</v>
      </c>
      <c r="D9" s="118">
        <f t="shared" si="0"/>
        <v>-0.11843318355108512</v>
      </c>
    </row>
    <row r="10" spans="1:5" x14ac:dyDescent="0.25">
      <c r="A10" s="1"/>
      <c r="B10" s="116">
        <v>2022</v>
      </c>
      <c r="C10" s="117">
        <v>120397</v>
      </c>
      <c r="D10" s="118">
        <f t="shared" si="0"/>
        <v>-4.3087050728592979E-3</v>
      </c>
    </row>
    <row r="11" spans="1:5" x14ac:dyDescent="0.25">
      <c r="A11" s="1"/>
      <c r="B11" s="116">
        <v>2021</v>
      </c>
      <c r="C11" s="117">
        <v>120918</v>
      </c>
      <c r="D11" s="118">
        <f t="shared" si="0"/>
        <v>1.4417519840067849</v>
      </c>
    </row>
    <row r="12" spans="1:5" x14ac:dyDescent="0.25">
      <c r="A12" s="1" t="s">
        <v>72</v>
      </c>
      <c r="B12" s="116">
        <v>2020</v>
      </c>
      <c r="C12" s="117">
        <v>49521</v>
      </c>
      <c r="D12" s="118">
        <f t="shared" si="0"/>
        <v>-0.54948144104803487</v>
      </c>
    </row>
    <row r="13" spans="1:5" x14ac:dyDescent="0.25">
      <c r="A13" s="1" t="s">
        <v>74</v>
      </c>
      <c r="B13" s="116">
        <v>2019</v>
      </c>
      <c r="C13" s="117">
        <v>109920</v>
      </c>
      <c r="D13" s="118">
        <f t="shared" si="0"/>
        <v>9.7761931869251306E-2</v>
      </c>
    </row>
    <row r="14" spans="1:5" x14ac:dyDescent="0.25">
      <c r="A14" s="1" t="s">
        <v>76</v>
      </c>
      <c r="B14" s="116">
        <v>2018</v>
      </c>
      <c r="C14" s="117">
        <v>100131</v>
      </c>
      <c r="D14" s="118">
        <f t="shared" si="0"/>
        <v>6.5946217642622873E-3</v>
      </c>
    </row>
    <row r="15" spans="1:5" x14ac:dyDescent="0.25">
      <c r="A15" s="1" t="s">
        <v>78</v>
      </c>
      <c r="B15" s="116">
        <v>2017</v>
      </c>
      <c r="C15" s="117">
        <v>99475</v>
      </c>
      <c r="D15" s="118">
        <f>C15/C16-1</f>
        <v>0.13697408876341566</v>
      </c>
    </row>
    <row r="16" spans="1:5" x14ac:dyDescent="0.25">
      <c r="A16" s="1" t="s">
        <v>80</v>
      </c>
      <c r="B16" s="116">
        <v>2016</v>
      </c>
      <c r="C16" s="117">
        <v>87491</v>
      </c>
      <c r="D16" s="118">
        <f>C16/C17-1</f>
        <v>-9.0624675189689197E-2</v>
      </c>
    </row>
    <row r="17" spans="1:4" x14ac:dyDescent="0.25">
      <c r="A17" s="1" t="s">
        <v>82</v>
      </c>
      <c r="B17" s="116">
        <v>2015</v>
      </c>
      <c r="C17" s="117">
        <v>96210</v>
      </c>
      <c r="D17" s="118">
        <f t="shared" si="0"/>
        <v>-9.9106691387156554E-2</v>
      </c>
    </row>
    <row r="18" spans="1:4" x14ac:dyDescent="0.25">
      <c r="A18" s="1" t="s">
        <v>84</v>
      </c>
      <c r="B18" s="116">
        <v>2014</v>
      </c>
      <c r="C18" s="117">
        <v>106794</v>
      </c>
      <c r="D18" s="118">
        <f t="shared" si="0"/>
        <v>-0.15370473096124893</v>
      </c>
    </row>
    <row r="19" spans="1:4" x14ac:dyDescent="0.25">
      <c r="A19" s="1" t="s">
        <v>86</v>
      </c>
      <c r="B19" s="116">
        <v>2013</v>
      </c>
      <c r="C19" s="117">
        <v>126190</v>
      </c>
      <c r="D19" s="118">
        <f t="shared" si="0"/>
        <v>-0.15506066368481664</v>
      </c>
    </row>
    <row r="20" spans="1:4" x14ac:dyDescent="0.25">
      <c r="A20" s="1" t="s">
        <v>88</v>
      </c>
      <c r="B20" s="116">
        <v>2012</v>
      </c>
      <c r="C20" s="117">
        <v>149348</v>
      </c>
      <c r="D20" s="118">
        <f>C20/C21-1</f>
        <v>-7.4264391398942586E-2</v>
      </c>
    </row>
    <row r="21" spans="1:4" x14ac:dyDescent="0.25">
      <c r="A21" s="1" t="s">
        <v>90</v>
      </c>
      <c r="B21" s="116">
        <v>2011</v>
      </c>
      <c r="C21" s="117">
        <v>161329</v>
      </c>
      <c r="D21" s="118">
        <f t="shared" si="0"/>
        <v>-0.11433606359384263</v>
      </c>
    </row>
    <row r="22" spans="1:4" x14ac:dyDescent="0.25">
      <c r="A22" s="1" t="s">
        <v>92</v>
      </c>
      <c r="B22" s="116">
        <v>2010</v>
      </c>
      <c r="C22" s="117">
        <v>182156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3E75-6B83-434B-A866-5C8681D5171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316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208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60650</v>
      </c>
      <c r="D8" s="118">
        <f t="shared" ref="D8:D21" si="0">C8/C9-1</f>
        <v>-0.19534587523549229</v>
      </c>
    </row>
    <row r="9" spans="1:5" x14ac:dyDescent="0.25">
      <c r="A9" s="1"/>
      <c r="B9" s="116">
        <v>2023</v>
      </c>
      <c r="C9" s="117">
        <v>75374</v>
      </c>
      <c r="D9" s="118">
        <f t="shared" si="0"/>
        <v>-0.13174597689232936</v>
      </c>
    </row>
    <row r="10" spans="1:5" x14ac:dyDescent="0.25">
      <c r="A10" s="1"/>
      <c r="B10" s="116">
        <v>2022</v>
      </c>
      <c r="C10" s="117">
        <v>86811</v>
      </c>
      <c r="D10" s="118">
        <f t="shared" si="0"/>
        <v>-0.31464639287575202</v>
      </c>
    </row>
    <row r="11" spans="1:5" x14ac:dyDescent="0.25">
      <c r="A11" s="1"/>
      <c r="B11" s="116">
        <v>2021</v>
      </c>
      <c r="C11" s="117">
        <v>126666</v>
      </c>
      <c r="D11" s="118">
        <f t="shared" si="0"/>
        <v>0.84978678661136753</v>
      </c>
    </row>
    <row r="12" spans="1:5" x14ac:dyDescent="0.25">
      <c r="A12" s="1" t="s">
        <v>72</v>
      </c>
      <c r="B12" s="116">
        <v>2020</v>
      </c>
      <c r="C12" s="117">
        <v>68476</v>
      </c>
      <c r="D12" s="118">
        <f t="shared" si="0"/>
        <v>-0.39437678544579757</v>
      </c>
    </row>
    <row r="13" spans="1:5" x14ac:dyDescent="0.25">
      <c r="A13" s="1" t="s">
        <v>74</v>
      </c>
      <c r="B13" s="116">
        <v>2019</v>
      </c>
      <c r="C13" s="117">
        <v>113067</v>
      </c>
      <c r="D13" s="118">
        <f t="shared" si="0"/>
        <v>0.26069843676828053</v>
      </c>
    </row>
    <row r="14" spans="1:5" x14ac:dyDescent="0.25">
      <c r="A14" s="1" t="s">
        <v>76</v>
      </c>
      <c r="B14" s="116">
        <v>2018</v>
      </c>
      <c r="C14" s="117">
        <v>89686</v>
      </c>
      <c r="D14" s="118">
        <f t="shared" si="0"/>
        <v>0.39852484835253943</v>
      </c>
    </row>
    <row r="15" spans="1:5" x14ac:dyDescent="0.25">
      <c r="A15" s="1" t="s">
        <v>78</v>
      </c>
      <c r="B15" s="116">
        <v>2017</v>
      </c>
      <c r="C15" s="117">
        <v>64129</v>
      </c>
      <c r="D15" s="118">
        <f>C15/C16-1</f>
        <v>-0.16968990742539003</v>
      </c>
    </row>
    <row r="16" spans="1:5" x14ac:dyDescent="0.25">
      <c r="A16" s="1" t="s">
        <v>80</v>
      </c>
      <c r="B16" s="116">
        <v>2016</v>
      </c>
      <c r="C16" s="117">
        <v>77235</v>
      </c>
      <c r="D16" s="118">
        <f>C16/C17-1</f>
        <v>-8.8769334229993224E-2</v>
      </c>
    </row>
    <row r="17" spans="1:4" x14ac:dyDescent="0.25">
      <c r="A17" s="1" t="s">
        <v>82</v>
      </c>
      <c r="B17" s="116">
        <v>2015</v>
      </c>
      <c r="C17" s="117">
        <v>84759</v>
      </c>
      <c r="D17" s="118">
        <f t="shared" si="0"/>
        <v>-0.16893978762415551</v>
      </c>
    </row>
    <row r="18" spans="1:4" x14ac:dyDescent="0.25">
      <c r="A18" s="1" t="s">
        <v>84</v>
      </c>
      <c r="B18" s="116">
        <v>2014</v>
      </c>
      <c r="C18" s="117">
        <v>101989</v>
      </c>
      <c r="D18" s="118">
        <f t="shared" si="0"/>
        <v>0.18318077935938937</v>
      </c>
    </row>
    <row r="19" spans="1:4" x14ac:dyDescent="0.25">
      <c r="A19" s="1" t="s">
        <v>86</v>
      </c>
      <c r="B19" s="116">
        <v>2013</v>
      </c>
      <c r="C19" s="117">
        <v>86199</v>
      </c>
      <c r="D19" s="118">
        <f t="shared" si="0"/>
        <v>-5.765635761372212E-2</v>
      </c>
    </row>
    <row r="20" spans="1:4" x14ac:dyDescent="0.25">
      <c r="A20" s="1" t="s">
        <v>88</v>
      </c>
      <c r="B20" s="116">
        <v>2012</v>
      </c>
      <c r="C20" s="117">
        <v>91473</v>
      </c>
      <c r="D20" s="118">
        <f>C20/C21-1</f>
        <v>-9.0011042468737923E-2</v>
      </c>
    </row>
    <row r="21" spans="1:4" x14ac:dyDescent="0.25">
      <c r="A21" s="1" t="s">
        <v>90</v>
      </c>
      <c r="B21" s="116">
        <v>2011</v>
      </c>
      <c r="C21" s="117">
        <v>100521</v>
      </c>
      <c r="D21" s="118">
        <f t="shared" si="0"/>
        <v>-0.26263167160588008</v>
      </c>
    </row>
    <row r="22" spans="1:4" x14ac:dyDescent="0.25">
      <c r="A22" s="1" t="s">
        <v>92</v>
      </c>
      <c r="B22" s="116">
        <v>2010</v>
      </c>
      <c r="C22" s="117">
        <v>136324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902FC-080A-467A-AD93-12077590752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44</v>
      </c>
      <c r="C17" s="99">
        <v>46648</v>
      </c>
      <c r="D17" s="99">
        <v>23742</v>
      </c>
      <c r="E17" s="99">
        <v>29697</v>
      </c>
      <c r="F17" s="99">
        <v>44233</v>
      </c>
      <c r="G17" s="99">
        <v>45902</v>
      </c>
      <c r="H17" s="99">
        <v>46521</v>
      </c>
      <c r="I17" s="100">
        <f t="shared" si="0"/>
        <v>1.3485251187312031E-2</v>
      </c>
      <c r="J17" s="100">
        <f t="shared" si="1"/>
        <v>0.95943896891584535</v>
      </c>
      <c r="K17" s="99">
        <f t="shared" si="2"/>
        <v>619</v>
      </c>
      <c r="L17" s="99">
        <f t="shared" si="3"/>
        <v>22779</v>
      </c>
      <c r="M17" s="93">
        <f>H17/H17</f>
        <v>1</v>
      </c>
      <c r="N17" s="99">
        <v>16937</v>
      </c>
      <c r="O17" s="99">
        <v>43486</v>
      </c>
      <c r="P17" s="99">
        <v>45741</v>
      </c>
      <c r="Q17" s="99">
        <v>46603</v>
      </c>
      <c r="R17" s="99">
        <v>44735</v>
      </c>
      <c r="S17" s="100">
        <f t="shared" si="4"/>
        <v>-4.0083256442718262E-2</v>
      </c>
      <c r="T17" s="100">
        <f t="shared" si="5"/>
        <v>1.6412587825470863</v>
      </c>
      <c r="U17" s="99">
        <f t="shared" si="6"/>
        <v>-1868</v>
      </c>
      <c r="V17" s="99">
        <f t="shared" si="7"/>
        <v>27798</v>
      </c>
      <c r="W17" s="93">
        <f>R17/R17</f>
        <v>1</v>
      </c>
    </row>
    <row r="18" spans="2:23" x14ac:dyDescent="0.25">
      <c r="B18" s="94" t="s">
        <v>60</v>
      </c>
      <c r="C18" s="95">
        <v>34050</v>
      </c>
      <c r="D18" s="95">
        <v>17566</v>
      </c>
      <c r="E18" s="95">
        <v>23340</v>
      </c>
      <c r="F18" s="95">
        <v>34827</v>
      </c>
      <c r="G18" s="95">
        <v>34946</v>
      </c>
      <c r="H18" s="95">
        <v>35191</v>
      </c>
      <c r="I18" s="96">
        <f t="shared" si="0"/>
        <v>7.0108166886053702E-3</v>
      </c>
      <c r="J18" s="96">
        <f t="shared" si="1"/>
        <v>1.003358761243311</v>
      </c>
      <c r="K18" s="95">
        <f t="shared" si="2"/>
        <v>245</v>
      </c>
      <c r="L18" s="95">
        <f t="shared" si="3"/>
        <v>17625</v>
      </c>
      <c r="M18" s="96">
        <f>H18/H17</f>
        <v>0.75645407450398749</v>
      </c>
      <c r="N18" s="95">
        <v>12368</v>
      </c>
      <c r="O18" s="95">
        <v>35491</v>
      </c>
      <c r="P18" s="95">
        <v>34663</v>
      </c>
      <c r="Q18" s="95">
        <v>35512</v>
      </c>
      <c r="R18" s="95">
        <v>33098</v>
      </c>
      <c r="S18" s="96">
        <f t="shared" si="4"/>
        <v>-6.797702185176846E-2</v>
      </c>
      <c r="T18" s="96">
        <f t="shared" si="5"/>
        <v>1.6760996119016816</v>
      </c>
      <c r="U18" s="95">
        <f t="shared" si="6"/>
        <v>-2414</v>
      </c>
      <c r="V18" s="95">
        <f t="shared" si="7"/>
        <v>20730</v>
      </c>
      <c r="W18" s="96">
        <f>R18/R17</f>
        <v>0.73986811221638538</v>
      </c>
    </row>
    <row r="19" spans="2:23" x14ac:dyDescent="0.25">
      <c r="B19" s="97" t="s">
        <v>61</v>
      </c>
      <c r="C19" s="52">
        <v>27660</v>
      </c>
      <c r="D19" s="52">
        <v>14847</v>
      </c>
      <c r="E19" s="52">
        <v>20181</v>
      </c>
      <c r="F19" s="52">
        <v>29820</v>
      </c>
      <c r="G19" s="52">
        <v>30493</v>
      </c>
      <c r="H19" s="52">
        <v>31141</v>
      </c>
      <c r="I19" s="98">
        <f t="shared" si="0"/>
        <v>2.1250778867281106E-2</v>
      </c>
      <c r="J19" s="98">
        <f t="shared" si="1"/>
        <v>1.0974607664848119</v>
      </c>
      <c r="K19" s="52">
        <f t="shared" si="2"/>
        <v>648</v>
      </c>
      <c r="L19" s="52">
        <f t="shared" si="3"/>
        <v>16294</v>
      </c>
      <c r="M19" s="98">
        <f>H19/H17</f>
        <v>0.66939661658175875</v>
      </c>
      <c r="N19" s="52">
        <v>10850</v>
      </c>
      <c r="O19" s="52">
        <v>30479</v>
      </c>
      <c r="P19" s="52">
        <v>30338</v>
      </c>
      <c r="Q19" s="52">
        <v>31327</v>
      </c>
      <c r="R19" s="52">
        <v>29093</v>
      </c>
      <c r="S19" s="98">
        <f t="shared" si="4"/>
        <v>-7.1312286525999968E-2</v>
      </c>
      <c r="T19" s="98">
        <f t="shared" si="5"/>
        <v>1.6813824884792625</v>
      </c>
      <c r="U19" s="52">
        <f t="shared" si="6"/>
        <v>-2234</v>
      </c>
      <c r="V19" s="52">
        <f t="shared" si="7"/>
        <v>18243</v>
      </c>
      <c r="W19" s="98">
        <f>R19/R17</f>
        <v>0.65034089638985138</v>
      </c>
    </row>
    <row r="20" spans="2:23" x14ac:dyDescent="0.25">
      <c r="B20" s="97" t="s">
        <v>62</v>
      </c>
      <c r="C20" s="52">
        <v>6390</v>
      </c>
      <c r="D20" s="52">
        <v>2720</v>
      </c>
      <c r="E20" s="52">
        <v>3159</v>
      </c>
      <c r="F20" s="52">
        <v>5006</v>
      </c>
      <c r="G20" s="52">
        <v>4453</v>
      </c>
      <c r="H20" s="52">
        <v>4050</v>
      </c>
      <c r="I20" s="98">
        <f t="shared" si="0"/>
        <v>-9.0500785986975085E-2</v>
      </c>
      <c r="J20" s="98">
        <f t="shared" si="1"/>
        <v>0.48897058823529416</v>
      </c>
      <c r="K20" s="52">
        <f t="shared" si="2"/>
        <v>-403</v>
      </c>
      <c r="L20" s="52">
        <f t="shared" si="3"/>
        <v>1330</v>
      </c>
      <c r="M20" s="98">
        <f>H20/H17</f>
        <v>8.7057457922228673E-2</v>
      </c>
      <c r="N20" s="52">
        <v>1518</v>
      </c>
      <c r="O20" s="52">
        <v>5012</v>
      </c>
      <c r="P20" s="52">
        <v>4325</v>
      </c>
      <c r="Q20" s="52">
        <v>4185</v>
      </c>
      <c r="R20" s="52">
        <v>4005</v>
      </c>
      <c r="S20" s="98">
        <f t="shared" si="4"/>
        <v>-4.3010752688172005E-2</v>
      </c>
      <c r="T20" s="98">
        <f t="shared" si="5"/>
        <v>1.6383399209486167</v>
      </c>
      <c r="U20" s="52">
        <f t="shared" si="6"/>
        <v>-180</v>
      </c>
      <c r="V20" s="52">
        <f t="shared" si="7"/>
        <v>2487</v>
      </c>
      <c r="W20" s="98">
        <f>R20/R17</f>
        <v>8.9527215826534029E-2</v>
      </c>
    </row>
    <row r="21" spans="2:23" x14ac:dyDescent="0.25">
      <c r="B21" s="94" t="s">
        <v>63</v>
      </c>
      <c r="C21" s="95">
        <v>12598</v>
      </c>
      <c r="D21" s="95">
        <v>6176</v>
      </c>
      <c r="E21" s="95">
        <v>6357</v>
      </c>
      <c r="F21" s="95">
        <v>9406</v>
      </c>
      <c r="G21" s="95">
        <v>10956</v>
      </c>
      <c r="H21" s="95">
        <v>11330</v>
      </c>
      <c r="I21" s="96">
        <f t="shared" si="0"/>
        <v>3.4136546184738936E-2</v>
      </c>
      <c r="J21" s="96">
        <f t="shared" si="1"/>
        <v>0.83452072538860111</v>
      </c>
      <c r="K21" s="95">
        <f t="shared" si="2"/>
        <v>374</v>
      </c>
      <c r="L21" s="95">
        <f t="shared" si="3"/>
        <v>5154</v>
      </c>
      <c r="M21" s="96">
        <f>H21/H17</f>
        <v>0.24354592549601256</v>
      </c>
      <c r="N21" s="95">
        <v>4569</v>
      </c>
      <c r="O21" s="95">
        <v>7995</v>
      </c>
      <c r="P21" s="95">
        <v>11078</v>
      </c>
      <c r="Q21" s="95">
        <v>11091</v>
      </c>
      <c r="R21" s="95">
        <v>11637</v>
      </c>
      <c r="S21" s="96">
        <f t="shared" si="4"/>
        <v>4.9229104679469948E-2</v>
      </c>
      <c r="T21" s="96">
        <f t="shared" si="5"/>
        <v>1.546946815495732</v>
      </c>
      <c r="U21" s="95">
        <f t="shared" si="6"/>
        <v>546</v>
      </c>
      <c r="V21" s="95">
        <f t="shared" si="7"/>
        <v>7068</v>
      </c>
      <c r="W21" s="96">
        <f>R21/R17</f>
        <v>0.26013188778361462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D8B1F-6819-43BF-A408-8A2AED28FCA9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44</v>
      </c>
      <c r="C17" s="99">
        <v>100</v>
      </c>
      <c r="D17" s="99">
        <v>49</v>
      </c>
      <c r="E17" s="99">
        <v>57</v>
      </c>
      <c r="F17" s="99">
        <v>84</v>
      </c>
      <c r="G17" s="99">
        <v>90</v>
      </c>
      <c r="H17" s="99">
        <v>94</v>
      </c>
      <c r="I17" s="100">
        <f t="shared" si="2"/>
        <v>4.4444444444444509E-2</v>
      </c>
      <c r="J17" s="99">
        <f t="shared" si="3"/>
        <v>4</v>
      </c>
      <c r="K17" s="93">
        <f>H17/H17</f>
        <v>1</v>
      </c>
      <c r="L17" s="99">
        <v>37</v>
      </c>
      <c r="M17" s="99">
        <v>82</v>
      </c>
      <c r="N17" s="99">
        <v>91</v>
      </c>
      <c r="O17" s="99">
        <v>94</v>
      </c>
      <c r="P17" s="99">
        <v>92</v>
      </c>
      <c r="Q17" s="100">
        <f t="shared" si="0"/>
        <v>-2.1276595744680882E-2</v>
      </c>
      <c r="R17" s="99">
        <f t="shared" si="1"/>
        <v>-2</v>
      </c>
      <c r="S17" s="93">
        <f>P17/P17</f>
        <v>1</v>
      </c>
    </row>
    <row r="18" spans="2:19" x14ac:dyDescent="0.25">
      <c r="B18" s="94" t="s">
        <v>60</v>
      </c>
      <c r="C18" s="95">
        <v>62</v>
      </c>
      <c r="D18" s="95">
        <v>31</v>
      </c>
      <c r="E18" s="95">
        <v>40</v>
      </c>
      <c r="F18" s="95">
        <v>60</v>
      </c>
      <c r="G18" s="95">
        <v>62</v>
      </c>
      <c r="H18" s="95">
        <v>63</v>
      </c>
      <c r="I18" s="96">
        <f t="shared" si="2"/>
        <v>1.6129032258064502E-2</v>
      </c>
      <c r="J18" s="95">
        <f t="shared" si="3"/>
        <v>1</v>
      </c>
      <c r="K18" s="96">
        <f>H18/H17</f>
        <v>0.67021276595744683</v>
      </c>
      <c r="L18" s="95">
        <v>23</v>
      </c>
      <c r="M18" s="95">
        <v>61</v>
      </c>
      <c r="N18" s="95">
        <v>61</v>
      </c>
      <c r="O18" s="95">
        <v>64</v>
      </c>
      <c r="P18" s="95">
        <v>60</v>
      </c>
      <c r="Q18" s="96">
        <f t="shared" si="0"/>
        <v>-6.25E-2</v>
      </c>
      <c r="R18" s="95">
        <f t="shared" si="1"/>
        <v>-4</v>
      </c>
      <c r="S18" s="96">
        <f>P18/P17</f>
        <v>0.65217391304347827</v>
      </c>
    </row>
    <row r="19" spans="2:19" x14ac:dyDescent="0.25">
      <c r="B19" s="97" t="s">
        <v>61</v>
      </c>
      <c r="C19" s="52">
        <v>44</v>
      </c>
      <c r="D19" s="52">
        <v>25</v>
      </c>
      <c r="E19" s="52">
        <v>33</v>
      </c>
      <c r="F19" s="52">
        <v>48</v>
      </c>
      <c r="G19" s="52">
        <v>50</v>
      </c>
      <c r="H19" s="52">
        <v>52</v>
      </c>
      <c r="I19" s="98">
        <f t="shared" si="2"/>
        <v>4.0000000000000036E-2</v>
      </c>
      <c r="J19" s="52">
        <f t="shared" si="3"/>
        <v>2</v>
      </c>
      <c r="K19" s="98">
        <f>H19/H17</f>
        <v>0.55319148936170215</v>
      </c>
      <c r="L19" s="52">
        <v>20</v>
      </c>
      <c r="M19" s="52">
        <v>49</v>
      </c>
      <c r="N19" s="52">
        <v>50</v>
      </c>
      <c r="O19" s="52">
        <v>52</v>
      </c>
      <c r="P19" s="52">
        <v>49</v>
      </c>
      <c r="Q19" s="98">
        <f t="shared" si="0"/>
        <v>-5.7692307692307709E-2</v>
      </c>
      <c r="R19" s="52">
        <f t="shared" si="1"/>
        <v>-3</v>
      </c>
      <c r="S19" s="98">
        <f>P19/P17</f>
        <v>0.53260869565217395</v>
      </c>
    </row>
    <row r="20" spans="2:19" x14ac:dyDescent="0.25">
      <c r="B20" s="97" t="s">
        <v>62</v>
      </c>
      <c r="C20" s="52">
        <v>18</v>
      </c>
      <c r="D20" s="52">
        <v>6</v>
      </c>
      <c r="E20" s="52">
        <v>7</v>
      </c>
      <c r="F20" s="52">
        <v>12</v>
      </c>
      <c r="G20" s="52">
        <v>11</v>
      </c>
      <c r="H20" s="52">
        <v>11</v>
      </c>
      <c r="I20" s="98">
        <f t="shared" si="2"/>
        <v>0</v>
      </c>
      <c r="J20" s="52">
        <f t="shared" si="3"/>
        <v>0</v>
      </c>
      <c r="K20" s="98">
        <f>H20/H17</f>
        <v>0.11702127659574468</v>
      </c>
      <c r="L20" s="52">
        <v>3</v>
      </c>
      <c r="M20" s="52">
        <v>12</v>
      </c>
      <c r="N20" s="52">
        <v>11</v>
      </c>
      <c r="O20" s="52">
        <v>12</v>
      </c>
      <c r="P20" s="52">
        <v>11</v>
      </c>
      <c r="Q20" s="98">
        <f t="shared" si="0"/>
        <v>-8.333333333333337E-2</v>
      </c>
      <c r="R20" s="52">
        <f t="shared" si="1"/>
        <v>-1</v>
      </c>
      <c r="S20" s="98">
        <f>P20/P17</f>
        <v>0.11956521739130435</v>
      </c>
    </row>
    <row r="21" spans="2:19" x14ac:dyDescent="0.25">
      <c r="B21" s="94" t="s">
        <v>63</v>
      </c>
      <c r="C21" s="95">
        <v>38</v>
      </c>
      <c r="D21" s="95">
        <v>18</v>
      </c>
      <c r="E21" s="95">
        <v>17</v>
      </c>
      <c r="F21" s="95">
        <v>24</v>
      </c>
      <c r="G21" s="95">
        <v>29</v>
      </c>
      <c r="H21" s="95">
        <v>31</v>
      </c>
      <c r="I21" s="96">
        <f t="shared" si="2"/>
        <v>6.8965517241379226E-2</v>
      </c>
      <c r="J21" s="95">
        <f t="shared" si="3"/>
        <v>2</v>
      </c>
      <c r="K21" s="96">
        <f>H21/H17</f>
        <v>0.32978723404255317</v>
      </c>
      <c r="L21" s="95">
        <v>14</v>
      </c>
      <c r="M21" s="95">
        <v>21</v>
      </c>
      <c r="N21" s="95">
        <v>30</v>
      </c>
      <c r="O21" s="95">
        <v>30</v>
      </c>
      <c r="P21" s="95">
        <v>32</v>
      </c>
      <c r="Q21" s="96">
        <f t="shared" si="0"/>
        <v>6.6666666666666652E-2</v>
      </c>
      <c r="R21" s="95">
        <f t="shared" si="1"/>
        <v>2</v>
      </c>
      <c r="S21" s="96">
        <f>P21/P17</f>
        <v>0.34782608695652173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A30CB-5785-40F1-B0E6-6E676CEFCD5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877A1-C5F7-4CB8-882C-5B7B3A227E28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234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138100</v>
      </c>
      <c r="D9" s="118">
        <v>5.0773433160613779E-2</v>
      </c>
      <c r="E9" s="117">
        <v>15182</v>
      </c>
      <c r="F9" s="118">
        <f t="shared" ref="F9:L21" si="0">IFERROR(E9/C9-1,"-")</f>
        <v>-0.89006517016654596</v>
      </c>
      <c r="G9" s="117">
        <v>99949</v>
      </c>
      <c r="H9" s="118">
        <f>IFERROR(G9/E9-1,"-")</f>
        <v>5.5833882228955343</v>
      </c>
      <c r="I9" s="117">
        <v>139602</v>
      </c>
      <c r="J9" s="118">
        <f t="shared" si="0"/>
        <v>0.39673233349007986</v>
      </c>
      <c r="K9" s="117">
        <v>150925</v>
      </c>
      <c r="L9" s="118">
        <f t="shared" si="0"/>
        <v>8.1109153163994696E-2</v>
      </c>
      <c r="M9" s="117">
        <v>146051</v>
      </c>
      <c r="N9" s="118">
        <f>IFERROR(M9/K9-1,"-")</f>
        <v>-3.2294185853900981E-2</v>
      </c>
    </row>
    <row r="10" spans="1:15" x14ac:dyDescent="0.25">
      <c r="A10" s="1" t="s">
        <v>72</v>
      </c>
      <c r="B10" s="116" t="s">
        <v>73</v>
      </c>
      <c r="C10" s="117">
        <v>148350</v>
      </c>
      <c r="D10" s="118">
        <v>0.14272729373521997</v>
      </c>
      <c r="E10" s="117">
        <v>19347</v>
      </c>
      <c r="F10" s="118">
        <f t="shared" si="0"/>
        <v>-0.86958543983822045</v>
      </c>
      <c r="G10" s="117">
        <v>130897</v>
      </c>
      <c r="H10" s="118">
        <f t="shared" si="0"/>
        <v>5.7657517961441052</v>
      </c>
      <c r="I10" s="117">
        <v>147030</v>
      </c>
      <c r="J10" s="118">
        <f t="shared" si="0"/>
        <v>0.12324957791240432</v>
      </c>
      <c r="K10" s="117">
        <v>154587</v>
      </c>
      <c r="L10" s="118">
        <f t="shared" si="0"/>
        <v>5.1397673944093114E-2</v>
      </c>
      <c r="M10" s="117">
        <v>147890</v>
      </c>
      <c r="N10" s="118">
        <f>IFERROR(M10/K10-1,"-")</f>
        <v>-4.3321883470149536E-2</v>
      </c>
    </row>
    <row r="11" spans="1:15" x14ac:dyDescent="0.25">
      <c r="A11" s="1" t="s">
        <v>74</v>
      </c>
      <c r="B11" s="116" t="s">
        <v>75</v>
      </c>
      <c r="C11" s="117">
        <v>57720</v>
      </c>
      <c r="D11" s="118">
        <v>-0.62770657705480559</v>
      </c>
      <c r="E11" s="117">
        <v>24976</v>
      </c>
      <c r="F11" s="118">
        <f t="shared" si="0"/>
        <v>-0.5672903672903673</v>
      </c>
      <c r="G11" s="117">
        <v>140303</v>
      </c>
      <c r="H11" s="118">
        <f t="shared" si="0"/>
        <v>4.6175128122998075</v>
      </c>
      <c r="I11" s="117">
        <v>154113</v>
      </c>
      <c r="J11" s="118">
        <f t="shared" si="0"/>
        <v>9.8429826874692594E-2</v>
      </c>
      <c r="K11" s="117">
        <v>175927</v>
      </c>
      <c r="L11" s="118">
        <f t="shared" si="0"/>
        <v>0.14154548934872468</v>
      </c>
      <c r="M11" s="117">
        <v>158958</v>
      </c>
      <c r="N11" s="118">
        <f>IFERROR(M11/K11-1,"-")</f>
        <v>-9.6454779539240754E-2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32795</v>
      </c>
      <c r="F12" s="118" t="str">
        <f t="shared" si="0"/>
        <v>-</v>
      </c>
      <c r="G12" s="117">
        <v>166226</v>
      </c>
      <c r="H12" s="118">
        <f t="shared" si="0"/>
        <v>4.0686385119682882</v>
      </c>
      <c r="I12" s="117">
        <v>167625</v>
      </c>
      <c r="J12" s="118">
        <f t="shared" si="0"/>
        <v>8.4162525717998982E-3</v>
      </c>
      <c r="K12" s="117">
        <v>158852</v>
      </c>
      <c r="L12" s="118">
        <f t="shared" si="0"/>
        <v>-5.2337061894108916E-2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42014</v>
      </c>
      <c r="F13" s="118" t="str">
        <f t="shared" si="0"/>
        <v>-</v>
      </c>
      <c r="G13" s="117">
        <v>145846</v>
      </c>
      <c r="H13" s="118">
        <f t="shared" si="0"/>
        <v>2.4713666872947111</v>
      </c>
      <c r="I13" s="117">
        <v>150325</v>
      </c>
      <c r="J13" s="118">
        <f t="shared" si="0"/>
        <v>3.0710475432990991E-2</v>
      </c>
      <c r="K13" s="117">
        <v>161561</v>
      </c>
      <c r="L13" s="118">
        <f t="shared" si="0"/>
        <v>7.4744719773823354E-2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53539</v>
      </c>
      <c r="F14" s="118" t="str">
        <f t="shared" si="0"/>
        <v>-</v>
      </c>
      <c r="G14" s="117">
        <v>144989</v>
      </c>
      <c r="H14" s="118">
        <f t="shared" si="0"/>
        <v>1.7081006369188816</v>
      </c>
      <c r="I14" s="117">
        <v>157350</v>
      </c>
      <c r="J14" s="118">
        <f t="shared" si="0"/>
        <v>8.5254743463297311E-2</v>
      </c>
      <c r="K14" s="117">
        <v>157065</v>
      </c>
      <c r="L14" s="118">
        <f t="shared" si="0"/>
        <v>-1.8112488083888989E-3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94144</v>
      </c>
      <c r="F15" s="118" t="str">
        <f t="shared" si="0"/>
        <v>-</v>
      </c>
      <c r="G15" s="117">
        <v>164843</v>
      </c>
      <c r="H15" s="118">
        <f t="shared" si="0"/>
        <v>0.75096660435078189</v>
      </c>
      <c r="I15" s="117">
        <v>163971</v>
      </c>
      <c r="J15" s="118">
        <f t="shared" si="0"/>
        <v>-5.2898818876142562E-3</v>
      </c>
      <c r="K15" s="117">
        <v>166795</v>
      </c>
      <c r="L15" s="118">
        <f t="shared" si="0"/>
        <v>1.7222557647388781E-2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52795</v>
      </c>
      <c r="D16" s="118">
        <v>-0.67966920285898036</v>
      </c>
      <c r="E16" s="117">
        <v>118184</v>
      </c>
      <c r="F16" s="118">
        <f t="shared" si="0"/>
        <v>1.2385453167913627</v>
      </c>
      <c r="G16" s="117">
        <v>164674</v>
      </c>
      <c r="H16" s="118">
        <f t="shared" si="0"/>
        <v>0.39336966086779945</v>
      </c>
      <c r="I16" s="117">
        <v>166974</v>
      </c>
      <c r="J16" s="118">
        <f t="shared" si="0"/>
        <v>1.3966989324362133E-2</v>
      </c>
      <c r="K16" s="117">
        <v>175399</v>
      </c>
      <c r="L16" s="118">
        <f t="shared" si="0"/>
        <v>5.0456957370608624E-2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37281</v>
      </c>
      <c r="D17" s="118">
        <v>-0.72741032127868044</v>
      </c>
      <c r="E17" s="117">
        <v>105384</v>
      </c>
      <c r="F17" s="118">
        <f t="shared" si="0"/>
        <v>1.8267482095437355</v>
      </c>
      <c r="G17" s="117">
        <v>140395</v>
      </c>
      <c r="H17" s="118">
        <f t="shared" si="0"/>
        <v>0.33222310787216269</v>
      </c>
      <c r="I17" s="117">
        <v>153067</v>
      </c>
      <c r="J17" s="118">
        <f t="shared" si="0"/>
        <v>9.0259624630506741E-2</v>
      </c>
      <c r="K17" s="117">
        <v>148572</v>
      </c>
      <c r="L17" s="118">
        <f t="shared" si="0"/>
        <v>-2.936622524776733E-2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29818</v>
      </c>
      <c r="D18" s="118">
        <v>-0.81206590109793142</v>
      </c>
      <c r="E18" s="117">
        <v>139108</v>
      </c>
      <c r="F18" s="118">
        <f t="shared" si="0"/>
        <v>3.6652357636327046</v>
      </c>
      <c r="G18" s="117">
        <v>159273</v>
      </c>
      <c r="H18" s="118">
        <f t="shared" si="0"/>
        <v>0.14495931218909042</v>
      </c>
      <c r="I18" s="117">
        <v>172251</v>
      </c>
      <c r="J18" s="118">
        <f t="shared" si="0"/>
        <v>8.1482737187093868E-2</v>
      </c>
      <c r="K18" s="117">
        <v>172855</v>
      </c>
      <c r="L18" s="118">
        <f t="shared" si="0"/>
        <v>3.5065108475422768E-3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22307</v>
      </c>
      <c r="D19" s="118">
        <v>-0.83601170347281439</v>
      </c>
      <c r="E19" s="117">
        <v>122250</v>
      </c>
      <c r="F19" s="118">
        <f t="shared" si="0"/>
        <v>4.4803424933877256</v>
      </c>
      <c r="G19" s="117">
        <v>145679</v>
      </c>
      <c r="H19" s="118">
        <f t="shared" si="0"/>
        <v>0.19164826175869121</v>
      </c>
      <c r="I19" s="117">
        <v>154254</v>
      </c>
      <c r="J19" s="118">
        <f t="shared" si="0"/>
        <v>5.8862293123923104E-2</v>
      </c>
      <c r="K19" s="117">
        <v>156906</v>
      </c>
      <c r="L19" s="118">
        <f t="shared" si="0"/>
        <v>1.7192422886926684E-2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27724</v>
      </c>
      <c r="D20" s="118">
        <v>-0.80364743794043703</v>
      </c>
      <c r="E20" s="117">
        <v>114122</v>
      </c>
      <c r="F20" s="118">
        <f t="shared" si="0"/>
        <v>3.1163612754292309</v>
      </c>
      <c r="G20" s="117">
        <v>153975</v>
      </c>
      <c r="H20" s="118">
        <f t="shared" si="0"/>
        <v>0.34921399905364425</v>
      </c>
      <c r="I20" s="117">
        <v>161770</v>
      </c>
      <c r="J20" s="118">
        <f t="shared" si="0"/>
        <v>5.0625101477512535E-2</v>
      </c>
      <c r="K20" s="117">
        <v>159454</v>
      </c>
      <c r="L20" s="118">
        <f t="shared" si="0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0"/>
        <v>0.5993787974229714</v>
      </c>
      <c r="G21" s="120">
        <v>1757049</v>
      </c>
      <c r="H21" s="121">
        <f t="shared" si="0"/>
        <v>0.99427838532651558</v>
      </c>
      <c r="I21" s="120">
        <v>1888332</v>
      </c>
      <c r="J21" s="121">
        <f t="shared" si="0"/>
        <v>7.4717893467968199E-2</v>
      </c>
      <c r="K21" s="120">
        <v>1938898</v>
      </c>
      <c r="L21" s="121">
        <f t="shared" si="0"/>
        <v>2.677813011694985E-2</v>
      </c>
      <c r="M21" s="120">
        <v>452899</v>
      </c>
      <c r="N21" s="121">
        <v>-5.9280614989645652E-2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71" t="s">
        <v>235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8778</v>
      </c>
      <c r="D31" s="118">
        <v>0.13822614107883813</v>
      </c>
      <c r="E31" s="117">
        <v>5945</v>
      </c>
      <c r="F31" s="118">
        <f t="shared" ref="F31:L43" si="1">IFERROR(E31/C31-1,"-")</f>
        <v>-0.32273866484392799</v>
      </c>
      <c r="G31" s="117">
        <v>8963</v>
      </c>
      <c r="H31" s="118">
        <f t="shared" si="1"/>
        <v>0.50765349032800677</v>
      </c>
      <c r="I31" s="117">
        <v>8728</v>
      </c>
      <c r="J31" s="118">
        <f t="shared" si="1"/>
        <v>-2.6218899921901184E-2</v>
      </c>
      <c r="K31" s="117">
        <v>7100</v>
      </c>
      <c r="L31" s="118">
        <f t="shared" si="1"/>
        <v>-0.18652612282309811</v>
      </c>
      <c r="M31" s="117">
        <v>6983</v>
      </c>
      <c r="N31" s="118">
        <f t="shared" ref="N31" si="2">IFERROR(M31/K31-1,"-")</f>
        <v>-1.6478873239436642E-2</v>
      </c>
    </row>
    <row r="32" spans="1:15" x14ac:dyDescent="0.25">
      <c r="B32" s="116" t="s">
        <v>73</v>
      </c>
      <c r="C32" s="117">
        <v>8379</v>
      </c>
      <c r="D32" s="118">
        <v>0.21575739988392328</v>
      </c>
      <c r="E32" s="117">
        <v>8339</v>
      </c>
      <c r="F32" s="118">
        <f t="shared" si="1"/>
        <v>-4.7738393603055096E-3</v>
      </c>
      <c r="G32" s="117">
        <v>9611</v>
      </c>
      <c r="H32" s="118">
        <f t="shared" si="1"/>
        <v>0.1525362753327737</v>
      </c>
      <c r="I32" s="117">
        <v>6455</v>
      </c>
      <c r="J32" s="118">
        <f t="shared" si="1"/>
        <v>-0.32837373842472173</v>
      </c>
      <c r="K32" s="117">
        <v>7633</v>
      </c>
      <c r="L32" s="118">
        <f t="shared" si="1"/>
        <v>0.1824941905499613</v>
      </c>
      <c r="M32" s="117">
        <v>5525</v>
      </c>
      <c r="N32" s="118">
        <f>IFERROR(M32/K32-1,"-")</f>
        <v>-0.27616926503340755</v>
      </c>
    </row>
    <row r="33" spans="2:15" x14ac:dyDescent="0.25">
      <c r="B33" s="116" t="s">
        <v>75</v>
      </c>
      <c r="C33" s="117">
        <v>3120</v>
      </c>
      <c r="D33" s="118">
        <v>-0.69569881985760262</v>
      </c>
      <c r="E33" s="117">
        <v>13348</v>
      </c>
      <c r="F33" s="118">
        <f t="shared" si="1"/>
        <v>3.2782051282051281</v>
      </c>
      <c r="G33" s="117">
        <v>8161</v>
      </c>
      <c r="H33" s="118">
        <f t="shared" si="1"/>
        <v>-0.38859754270302671</v>
      </c>
      <c r="I33" s="117">
        <v>8632</v>
      </c>
      <c r="J33" s="118">
        <f t="shared" si="1"/>
        <v>5.7713515500551482E-2</v>
      </c>
      <c r="K33" s="117">
        <v>10880</v>
      </c>
      <c r="L33" s="118">
        <f t="shared" si="1"/>
        <v>0.26042632066728455</v>
      </c>
      <c r="M33" s="117">
        <v>6791</v>
      </c>
      <c r="N33" s="118">
        <f>IFERROR(M33/K33-1,"-")</f>
        <v>-0.37582720588235297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17832</v>
      </c>
      <c r="F34" s="118" t="str">
        <f t="shared" si="1"/>
        <v>-</v>
      </c>
      <c r="G34" s="117">
        <v>17904</v>
      </c>
      <c r="H34" s="118">
        <f t="shared" si="1"/>
        <v>4.0376850605652326E-3</v>
      </c>
      <c r="I34" s="117">
        <v>18211</v>
      </c>
      <c r="J34" s="118">
        <f t="shared" si="1"/>
        <v>1.7147006255585406E-2</v>
      </c>
      <c r="K34" s="117">
        <v>9038</v>
      </c>
      <c r="L34" s="118">
        <f t="shared" si="1"/>
        <v>-0.50370655098566797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22395</v>
      </c>
      <c r="F35" s="118" t="str">
        <f t="shared" si="1"/>
        <v>-</v>
      </c>
      <c r="G35" s="117">
        <v>21254</v>
      </c>
      <c r="H35" s="118">
        <f t="shared" si="1"/>
        <v>-5.0948872516186627E-2</v>
      </c>
      <c r="I35" s="117">
        <v>15078</v>
      </c>
      <c r="J35" s="118">
        <f t="shared" si="1"/>
        <v>-0.29058059659358237</v>
      </c>
      <c r="K35" s="117">
        <v>15159</v>
      </c>
      <c r="L35" s="118">
        <f t="shared" si="1"/>
        <v>5.3720652606445984E-3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27958</v>
      </c>
      <c r="F36" s="118" t="str">
        <f t="shared" si="1"/>
        <v>-</v>
      </c>
      <c r="G36" s="117">
        <v>22658</v>
      </c>
      <c r="H36" s="118">
        <f t="shared" si="1"/>
        <v>-0.18957006938979903</v>
      </c>
      <c r="I36" s="117">
        <v>23558</v>
      </c>
      <c r="J36" s="118">
        <f t="shared" si="1"/>
        <v>3.9721069820813915E-2</v>
      </c>
      <c r="K36" s="117">
        <v>19400</v>
      </c>
      <c r="L36" s="118">
        <f t="shared" si="1"/>
        <v>-0.17650055182952717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41599</v>
      </c>
      <c r="F37" s="118" t="str">
        <f t="shared" si="1"/>
        <v>-</v>
      </c>
      <c r="G37" s="117">
        <v>30318</v>
      </c>
      <c r="H37" s="118">
        <f t="shared" si="1"/>
        <v>-0.27118440347123729</v>
      </c>
      <c r="I37" s="117">
        <v>23211</v>
      </c>
      <c r="J37" s="118">
        <f t="shared" si="1"/>
        <v>-0.23441519889174744</v>
      </c>
      <c r="K37" s="117">
        <v>19632</v>
      </c>
      <c r="L37" s="118">
        <f t="shared" si="1"/>
        <v>-0.15419413209254229</v>
      </c>
      <c r="M37" s="117"/>
      <c r="N37" s="118"/>
    </row>
    <row r="38" spans="2:15" x14ac:dyDescent="0.25">
      <c r="B38" s="116" t="s">
        <v>85</v>
      </c>
      <c r="C38" s="117">
        <v>31564</v>
      </c>
      <c r="D38" s="118">
        <v>-0.2339764591675767</v>
      </c>
      <c r="E38" s="117">
        <v>43961</v>
      </c>
      <c r="F38" s="118">
        <f t="shared" si="1"/>
        <v>0.39275757191737415</v>
      </c>
      <c r="G38" s="117">
        <v>33443</v>
      </c>
      <c r="H38" s="118">
        <f t="shared" si="1"/>
        <v>-0.23925752371420117</v>
      </c>
      <c r="I38" s="117">
        <v>27029</v>
      </c>
      <c r="J38" s="118">
        <f t="shared" si="1"/>
        <v>-0.19178901414346794</v>
      </c>
      <c r="K38" s="117">
        <v>27274</v>
      </c>
      <c r="L38" s="118">
        <f t="shared" si="1"/>
        <v>9.0643383033037761E-3</v>
      </c>
      <c r="M38" s="117"/>
      <c r="N38" s="118"/>
    </row>
    <row r="39" spans="2:15" x14ac:dyDescent="0.25">
      <c r="B39" s="116" t="s">
        <v>87</v>
      </c>
      <c r="C39" s="117">
        <v>24772</v>
      </c>
      <c r="D39" s="118">
        <v>8.6253014689761098E-2</v>
      </c>
      <c r="E39" s="117">
        <v>26618</v>
      </c>
      <c r="F39" s="118">
        <f t="shared" si="1"/>
        <v>7.4519618924592246E-2</v>
      </c>
      <c r="G39" s="117">
        <v>19659</v>
      </c>
      <c r="H39" s="118">
        <f t="shared" si="1"/>
        <v>-0.2614396273198587</v>
      </c>
      <c r="I39" s="117">
        <v>17879</v>
      </c>
      <c r="J39" s="118">
        <f t="shared" si="1"/>
        <v>-9.054377130067659E-2</v>
      </c>
      <c r="K39" s="117">
        <v>15893</v>
      </c>
      <c r="L39" s="118">
        <f t="shared" si="1"/>
        <v>-0.11108003803344701</v>
      </c>
      <c r="M39" s="117"/>
      <c r="N39" s="118"/>
    </row>
    <row r="40" spans="2:15" x14ac:dyDescent="0.25">
      <c r="B40" s="116" t="s">
        <v>89</v>
      </c>
      <c r="C40" s="117">
        <v>14396</v>
      </c>
      <c r="D40" s="118">
        <v>-0.16033829104695252</v>
      </c>
      <c r="E40" s="117">
        <v>17065</v>
      </c>
      <c r="F40" s="118">
        <f t="shared" si="1"/>
        <v>0.18539872186718531</v>
      </c>
      <c r="G40" s="117">
        <v>12335</v>
      </c>
      <c r="H40" s="118">
        <f t="shared" si="1"/>
        <v>-0.27717550542045122</v>
      </c>
      <c r="I40" s="117">
        <v>12720</v>
      </c>
      <c r="J40" s="118">
        <f t="shared" si="1"/>
        <v>3.121199837859745E-2</v>
      </c>
      <c r="K40" s="117">
        <v>10936</v>
      </c>
      <c r="L40" s="118">
        <f t="shared" si="1"/>
        <v>-0.14025157232704399</v>
      </c>
      <c r="M40" s="117"/>
      <c r="N40" s="118"/>
    </row>
    <row r="41" spans="2:15" x14ac:dyDescent="0.25">
      <c r="B41" s="116" t="s">
        <v>91</v>
      </c>
      <c r="C41" s="117">
        <v>4393</v>
      </c>
      <c r="D41" s="118">
        <v>-0.57448663308795034</v>
      </c>
      <c r="E41" s="117">
        <v>8488</v>
      </c>
      <c r="F41" s="118">
        <f t="shared" si="1"/>
        <v>0.93216480764853182</v>
      </c>
      <c r="G41" s="117">
        <v>10001</v>
      </c>
      <c r="H41" s="118">
        <f t="shared" si="1"/>
        <v>0.17825164938737048</v>
      </c>
      <c r="I41" s="117">
        <v>8177</v>
      </c>
      <c r="J41" s="118">
        <f t="shared" si="1"/>
        <v>-0.1823817618238176</v>
      </c>
      <c r="K41" s="117">
        <v>8061</v>
      </c>
      <c r="L41" s="118">
        <f t="shared" si="1"/>
        <v>-1.4186131833190618E-2</v>
      </c>
      <c r="M41" s="117"/>
      <c r="N41" s="118"/>
    </row>
    <row r="42" spans="2:15" x14ac:dyDescent="0.25">
      <c r="B42" s="116" t="s">
        <v>93</v>
      </c>
      <c r="C42" s="117">
        <v>6173</v>
      </c>
      <c r="D42" s="118">
        <v>-0.50225770037090789</v>
      </c>
      <c r="E42" s="117">
        <v>14036</v>
      </c>
      <c r="F42" s="118">
        <f t="shared" si="1"/>
        <v>1.2737728819050704</v>
      </c>
      <c r="G42" s="117">
        <v>12901</v>
      </c>
      <c r="H42" s="118">
        <f t="shared" si="1"/>
        <v>-8.0863493872898262E-2</v>
      </c>
      <c r="I42" s="117">
        <v>11834</v>
      </c>
      <c r="J42" s="118">
        <f t="shared" si="1"/>
        <v>-8.2706766917293284E-2</v>
      </c>
      <c r="K42" s="117">
        <v>10813</v>
      </c>
      <c r="L42" s="118">
        <f t="shared" si="1"/>
        <v>-8.6276829474395855E-2</v>
      </c>
      <c r="M42" s="117"/>
      <c r="N42" s="118"/>
    </row>
    <row r="43" spans="2:15" ht="15.75" x14ac:dyDescent="0.25">
      <c r="B43" s="119" t="s">
        <v>30</v>
      </c>
      <c r="C43" s="120">
        <v>117997</v>
      </c>
      <c r="D43" s="121">
        <v>-0.47083462264616327</v>
      </c>
      <c r="E43" s="120">
        <v>247584</v>
      </c>
      <c r="F43" s="121">
        <f t="shared" si="1"/>
        <v>1.0982228361738011</v>
      </c>
      <c r="G43" s="120">
        <v>207208</v>
      </c>
      <c r="H43" s="121">
        <f t="shared" si="1"/>
        <v>-0.16308000516996257</v>
      </c>
      <c r="I43" s="120">
        <v>181512</v>
      </c>
      <c r="J43" s="121">
        <f t="shared" si="1"/>
        <v>-0.12401065595922933</v>
      </c>
      <c r="K43" s="120">
        <v>161819</v>
      </c>
      <c r="L43" s="121">
        <f t="shared" si="1"/>
        <v>-0.10849420423994005</v>
      </c>
      <c r="M43" s="120">
        <v>19299</v>
      </c>
      <c r="N43" s="121">
        <v>-0.24651544137742554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1" t="s">
        <v>236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4741</v>
      </c>
      <c r="D53" s="118">
        <v>3.6284153005464503E-2</v>
      </c>
      <c r="E53" s="117">
        <v>1662</v>
      </c>
      <c r="F53" s="118">
        <f>IFERROR(E53/C53-1,"-")</f>
        <v>-0.64944104619278631</v>
      </c>
      <c r="G53" s="117">
        <v>4732</v>
      </c>
      <c r="H53" s="118">
        <f>IFERROR(G53/E53-1,"-")</f>
        <v>1.8471720818291217</v>
      </c>
      <c r="I53" s="117">
        <v>4914</v>
      </c>
      <c r="J53" s="118">
        <f>IFERROR(I53/G53-1,"-")</f>
        <v>3.8461538461538547E-2</v>
      </c>
      <c r="K53" s="117">
        <v>4997</v>
      </c>
      <c r="L53" s="118">
        <f>IFERROR(K53/I53-1,"-")</f>
        <v>1.6890516890516905E-2</v>
      </c>
      <c r="M53" s="117">
        <v>4289</v>
      </c>
      <c r="N53" s="118">
        <f t="shared" ref="N53:N55" si="3">IFERROR(M53/K53-1,"-")</f>
        <v>-0.14168501100660391</v>
      </c>
    </row>
    <row r="54" spans="1:15" x14ac:dyDescent="0.25">
      <c r="A54" s="1">
        <v>2</v>
      </c>
      <c r="B54" s="116" t="s">
        <v>73</v>
      </c>
      <c r="C54" s="117">
        <v>4432</v>
      </c>
      <c r="D54" s="118">
        <v>0.17966462603140809</v>
      </c>
      <c r="E54" s="117">
        <v>2174</v>
      </c>
      <c r="F54" s="118">
        <f t="shared" ref="F54:L65" si="4">IFERROR(E54/C54-1,"-")</f>
        <v>-0.5094765342960289</v>
      </c>
      <c r="G54" s="117">
        <v>5268</v>
      </c>
      <c r="H54" s="118">
        <f t="shared" si="4"/>
        <v>1.4231830726770931</v>
      </c>
      <c r="I54" s="117">
        <v>4052</v>
      </c>
      <c r="J54" s="118">
        <f t="shared" si="4"/>
        <v>-0.23082763857251332</v>
      </c>
      <c r="K54" s="117">
        <v>4752</v>
      </c>
      <c r="L54" s="118">
        <f t="shared" si="4"/>
        <v>0.17275419545903259</v>
      </c>
      <c r="M54" s="117">
        <v>3553</v>
      </c>
      <c r="N54" s="118">
        <f t="shared" si="3"/>
        <v>-0.25231481481481477</v>
      </c>
    </row>
    <row r="55" spans="1:15" x14ac:dyDescent="0.25">
      <c r="A55" s="1">
        <v>3</v>
      </c>
      <c r="B55" s="116" t="s">
        <v>75</v>
      </c>
      <c r="C55" s="117">
        <v>1726</v>
      </c>
      <c r="D55" s="118">
        <v>-0.68822254335260113</v>
      </c>
      <c r="E55" s="117">
        <v>3942</v>
      </c>
      <c r="F55" s="118">
        <f t="shared" si="4"/>
        <v>1.2838933951332563</v>
      </c>
      <c r="G55" s="117">
        <v>4697</v>
      </c>
      <c r="H55" s="118">
        <f t="shared" si="4"/>
        <v>0.19152714358193812</v>
      </c>
      <c r="I55" s="117">
        <v>5191</v>
      </c>
      <c r="J55" s="118">
        <f t="shared" si="4"/>
        <v>0.1051735150095805</v>
      </c>
      <c r="K55" s="117">
        <v>6935</v>
      </c>
      <c r="L55" s="118">
        <f t="shared" si="4"/>
        <v>0.3359660951647081</v>
      </c>
      <c r="M55" s="117">
        <v>4675</v>
      </c>
      <c r="N55" s="118">
        <f t="shared" si="3"/>
        <v>-0.32588320115356884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6329</v>
      </c>
      <c r="F56" s="118" t="str">
        <f t="shared" si="4"/>
        <v>-</v>
      </c>
      <c r="G56" s="117">
        <v>9381</v>
      </c>
      <c r="H56" s="118">
        <f t="shared" si="4"/>
        <v>0.48222468004424091</v>
      </c>
      <c r="I56" s="117">
        <v>10202</v>
      </c>
      <c r="J56" s="118">
        <f t="shared" si="4"/>
        <v>8.7517322247095297E-2</v>
      </c>
      <c r="K56" s="117">
        <v>5363</v>
      </c>
      <c r="L56" s="118">
        <f t="shared" si="4"/>
        <v>-0.47431876102724957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9142</v>
      </c>
      <c r="F57" s="118" t="str">
        <f t="shared" si="4"/>
        <v>-</v>
      </c>
      <c r="G57" s="117">
        <v>11407</v>
      </c>
      <c r="H57" s="118">
        <f t="shared" si="4"/>
        <v>0.24775760227521326</v>
      </c>
      <c r="I57" s="117">
        <v>8318</v>
      </c>
      <c r="J57" s="118">
        <f t="shared" si="4"/>
        <v>-0.27079863241869029</v>
      </c>
      <c r="K57" s="117">
        <v>9196</v>
      </c>
      <c r="L57" s="118">
        <f t="shared" si="4"/>
        <v>0.10555421976436641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12112</v>
      </c>
      <c r="F58" s="118" t="str">
        <f t="shared" si="4"/>
        <v>-</v>
      </c>
      <c r="G58" s="117">
        <v>13024</v>
      </c>
      <c r="H58" s="118">
        <f t="shared" si="4"/>
        <v>7.5297225891677755E-2</v>
      </c>
      <c r="I58" s="117">
        <v>13526</v>
      </c>
      <c r="J58" s="118">
        <f t="shared" si="4"/>
        <v>3.8544226044226138E-2</v>
      </c>
      <c r="K58" s="117">
        <v>11716</v>
      </c>
      <c r="L58" s="118">
        <f t="shared" si="4"/>
        <v>-0.1338163536891912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22139</v>
      </c>
      <c r="F59" s="118" t="str">
        <f t="shared" si="4"/>
        <v>-</v>
      </c>
      <c r="G59" s="117">
        <v>17927</v>
      </c>
      <c r="H59" s="118">
        <f t="shared" si="4"/>
        <v>-0.1902524955960071</v>
      </c>
      <c r="I59" s="117">
        <v>13440</v>
      </c>
      <c r="J59" s="118">
        <f t="shared" si="4"/>
        <v>-0.25029285435376802</v>
      </c>
      <c r="K59" s="117">
        <v>11578</v>
      </c>
      <c r="L59" s="118">
        <f t="shared" si="4"/>
        <v>-0.13854166666666667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13387</v>
      </c>
      <c r="D60" s="118">
        <v>-0.26823002077183777</v>
      </c>
      <c r="E60" s="117">
        <v>25485</v>
      </c>
      <c r="F60" s="118">
        <f t="shared" si="4"/>
        <v>0.90371255695824315</v>
      </c>
      <c r="G60" s="117">
        <v>19833</v>
      </c>
      <c r="H60" s="118">
        <f t="shared" si="4"/>
        <v>-0.22177751618599173</v>
      </c>
      <c r="I60" s="117">
        <v>15080</v>
      </c>
      <c r="J60" s="118">
        <f t="shared" si="4"/>
        <v>-0.23965108657288359</v>
      </c>
      <c r="K60" s="117">
        <v>16629</v>
      </c>
      <c r="L60" s="118">
        <f t="shared" si="4"/>
        <v>0.10271883289124673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9485</v>
      </c>
      <c r="D61" s="118">
        <v>-9.8641071937660363E-2</v>
      </c>
      <c r="E61" s="117">
        <v>14878</v>
      </c>
      <c r="F61" s="118">
        <f t="shared" si="4"/>
        <v>0.56858197153400103</v>
      </c>
      <c r="G61" s="117">
        <v>11662</v>
      </c>
      <c r="H61" s="118">
        <f t="shared" si="4"/>
        <v>-0.21615808576421558</v>
      </c>
      <c r="I61" s="117">
        <v>10667</v>
      </c>
      <c r="J61" s="118">
        <f t="shared" si="4"/>
        <v>-8.5319842222603359E-2</v>
      </c>
      <c r="K61" s="117">
        <v>10077</v>
      </c>
      <c r="L61" s="118">
        <f t="shared" si="4"/>
        <v>-5.531077153838948E-2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5064</v>
      </c>
      <c r="D62" s="118">
        <v>-0.43190486874579315</v>
      </c>
      <c r="E62" s="117">
        <v>9583</v>
      </c>
      <c r="F62" s="118">
        <f t="shared" si="4"/>
        <v>0.89237756714060024</v>
      </c>
      <c r="G62" s="117">
        <v>8162</v>
      </c>
      <c r="H62" s="118">
        <f t="shared" si="4"/>
        <v>-0.14828341855368887</v>
      </c>
      <c r="I62" s="117">
        <v>7564</v>
      </c>
      <c r="J62" s="118">
        <f t="shared" si="4"/>
        <v>-7.3266356285224155E-2</v>
      </c>
      <c r="K62" s="117">
        <v>6979</v>
      </c>
      <c r="L62" s="118">
        <f t="shared" si="4"/>
        <v>-7.7340031729243752E-2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1577</v>
      </c>
      <c r="D63" s="118">
        <v>-0.72716262975778545</v>
      </c>
      <c r="E63" s="117">
        <v>4908</v>
      </c>
      <c r="F63" s="118">
        <f t="shared" si="4"/>
        <v>2.1122384273937858</v>
      </c>
      <c r="G63" s="117">
        <v>5890</v>
      </c>
      <c r="H63" s="118">
        <f t="shared" si="4"/>
        <v>0.20008149959250199</v>
      </c>
      <c r="I63" s="117">
        <v>5389</v>
      </c>
      <c r="J63" s="118">
        <f t="shared" si="4"/>
        <v>-8.505942275042444E-2</v>
      </c>
      <c r="K63" s="117">
        <v>5351</v>
      </c>
      <c r="L63" s="118">
        <f t="shared" si="4"/>
        <v>-7.0514010020411577E-3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2655</v>
      </c>
      <c r="D64" s="118">
        <v>-0.60337615775321185</v>
      </c>
      <c r="E64" s="117">
        <v>8564</v>
      </c>
      <c r="F64" s="118">
        <f t="shared" si="4"/>
        <v>2.2256120527306966</v>
      </c>
      <c r="G64" s="117">
        <v>8414</v>
      </c>
      <c r="H64" s="118">
        <f t="shared" si="4"/>
        <v>-1.7515179822512827E-2</v>
      </c>
      <c r="I64" s="117">
        <v>7795</v>
      </c>
      <c r="J64" s="118">
        <f t="shared" si="4"/>
        <v>-7.3567863085333918E-2</v>
      </c>
      <c r="K64" s="117">
        <v>7596</v>
      </c>
      <c r="L64" s="118">
        <f t="shared" si="4"/>
        <v>-2.5529185375240515E-2</v>
      </c>
      <c r="M64" s="117"/>
      <c r="N64" s="118"/>
    </row>
    <row r="65" spans="1:15" ht="15.75" x14ac:dyDescent="0.25">
      <c r="B65" s="119" t="s">
        <v>30</v>
      </c>
      <c r="C65" s="120">
        <v>49521</v>
      </c>
      <c r="D65" s="121">
        <v>-0.54948144104803487</v>
      </c>
      <c r="E65" s="120">
        <v>120918</v>
      </c>
      <c r="F65" s="121">
        <f t="shared" si="4"/>
        <v>1.4417519840067849</v>
      </c>
      <c r="G65" s="120">
        <v>120397</v>
      </c>
      <c r="H65" s="121">
        <f t="shared" si="4"/>
        <v>-4.3087050728592979E-3</v>
      </c>
      <c r="I65" s="120">
        <v>106138</v>
      </c>
      <c r="J65" s="121">
        <f t="shared" si="4"/>
        <v>-0.11843318355108512</v>
      </c>
      <c r="K65" s="120">
        <v>101169</v>
      </c>
      <c r="L65" s="121">
        <f t="shared" si="4"/>
        <v>-4.6816408826245048E-2</v>
      </c>
      <c r="M65" s="120">
        <v>12517</v>
      </c>
      <c r="N65" s="121">
        <v>-0.24976024934068564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71" t="s">
        <v>237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4037</v>
      </c>
      <c r="D75" s="118">
        <v>0.28689831048772718</v>
      </c>
      <c r="E75" s="117">
        <v>4283</v>
      </c>
      <c r="F75" s="118">
        <f>IFERROR(E75/C75-1,"-")</f>
        <v>6.0936338865494211E-2</v>
      </c>
      <c r="G75" s="117">
        <v>4231</v>
      </c>
      <c r="H75" s="118">
        <f>IFERROR(G75/E75-1,"-")</f>
        <v>-1.2141022647676913E-2</v>
      </c>
      <c r="I75" s="117">
        <v>3814</v>
      </c>
      <c r="J75" s="118">
        <f>IFERROR(I75/G75-1,"-")</f>
        <v>-9.8558260458520452E-2</v>
      </c>
      <c r="K75" s="117">
        <v>2103</v>
      </c>
      <c r="L75" s="118">
        <f>IFERROR(K75/I75-1,"-")</f>
        <v>-0.44861038280020971</v>
      </c>
      <c r="M75" s="117">
        <v>2694</v>
      </c>
      <c r="N75" s="118">
        <f t="shared" ref="N75:N77" si="5">IFERROR(M75/K75-1,"-")</f>
        <v>0.2810271041369472</v>
      </c>
    </row>
    <row r="76" spans="1:15" x14ac:dyDescent="0.25">
      <c r="A76" s="1">
        <v>2</v>
      </c>
      <c r="B76" s="116" t="s">
        <v>73</v>
      </c>
      <c r="C76" s="117">
        <v>3947</v>
      </c>
      <c r="D76" s="118">
        <v>0.25901116427432225</v>
      </c>
      <c r="E76" s="117">
        <v>6165</v>
      </c>
      <c r="F76" s="118">
        <f t="shared" ref="F76:L87" si="6">IFERROR(E76/C76-1,"-")</f>
        <v>0.56194578160628317</v>
      </c>
      <c r="G76" s="117">
        <v>4343</v>
      </c>
      <c r="H76" s="118">
        <f t="shared" si="6"/>
        <v>-0.29553933495539331</v>
      </c>
      <c r="I76" s="117">
        <v>2403</v>
      </c>
      <c r="J76" s="118">
        <f t="shared" si="6"/>
        <v>-0.44669583237393506</v>
      </c>
      <c r="K76" s="117">
        <v>2881</v>
      </c>
      <c r="L76" s="118">
        <f t="shared" si="6"/>
        <v>0.19891801914273821</v>
      </c>
      <c r="M76" s="117">
        <v>1972</v>
      </c>
      <c r="N76" s="118">
        <f t="shared" si="5"/>
        <v>-0.31551544602568549</v>
      </c>
    </row>
    <row r="77" spans="1:15" x14ac:dyDescent="0.25">
      <c r="A77" s="1">
        <v>3</v>
      </c>
      <c r="B77" s="116" t="s">
        <v>75</v>
      </c>
      <c r="C77" s="117">
        <v>1394</v>
      </c>
      <c r="D77" s="118">
        <v>-0.70447318210727161</v>
      </c>
      <c r="E77" s="117">
        <v>9406</v>
      </c>
      <c r="F77" s="118">
        <f t="shared" si="6"/>
        <v>5.747489239598278</v>
      </c>
      <c r="G77" s="117">
        <v>3464</v>
      </c>
      <c r="H77" s="118">
        <f t="shared" si="6"/>
        <v>-0.63172443121411859</v>
      </c>
      <c r="I77" s="117">
        <v>3441</v>
      </c>
      <c r="J77" s="118">
        <f t="shared" si="6"/>
        <v>-6.6397228637413708E-3</v>
      </c>
      <c r="K77" s="117">
        <v>3945</v>
      </c>
      <c r="L77" s="118">
        <f t="shared" si="6"/>
        <v>0.14646904969485619</v>
      </c>
      <c r="M77" s="117">
        <v>2116</v>
      </c>
      <c r="N77" s="118">
        <f t="shared" si="5"/>
        <v>-0.46362484157160966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11503</v>
      </c>
      <c r="F78" s="118" t="str">
        <f t="shared" si="6"/>
        <v>-</v>
      </c>
      <c r="G78" s="117">
        <v>8523</v>
      </c>
      <c r="H78" s="118">
        <f t="shared" si="6"/>
        <v>-0.25906285316873856</v>
      </c>
      <c r="I78" s="117">
        <v>8009</v>
      </c>
      <c r="J78" s="118">
        <f t="shared" si="6"/>
        <v>-6.0307403496421497E-2</v>
      </c>
      <c r="K78" s="117">
        <v>3675</v>
      </c>
      <c r="L78" s="118">
        <f t="shared" si="6"/>
        <v>-0.54114121613185162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13253</v>
      </c>
      <c r="F79" s="118" t="str">
        <f t="shared" si="6"/>
        <v>-</v>
      </c>
      <c r="G79" s="117">
        <v>9847</v>
      </c>
      <c r="H79" s="118">
        <f t="shared" si="6"/>
        <v>-0.25699841545310498</v>
      </c>
      <c r="I79" s="117">
        <v>6760</v>
      </c>
      <c r="J79" s="118">
        <f t="shared" si="6"/>
        <v>-0.31349649639484112</v>
      </c>
      <c r="K79" s="117">
        <v>5963</v>
      </c>
      <c r="L79" s="118">
        <f t="shared" si="6"/>
        <v>-0.11789940828402368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15846</v>
      </c>
      <c r="F80" s="118" t="str">
        <f t="shared" si="6"/>
        <v>-</v>
      </c>
      <c r="G80" s="117">
        <v>9634</v>
      </c>
      <c r="H80" s="118">
        <f t="shared" si="6"/>
        <v>-0.39202322352644203</v>
      </c>
      <c r="I80" s="117">
        <v>10032</v>
      </c>
      <c r="J80" s="118">
        <f t="shared" si="6"/>
        <v>4.1312019929416577E-2</v>
      </c>
      <c r="K80" s="117">
        <v>7684</v>
      </c>
      <c r="L80" s="118">
        <f t="shared" si="6"/>
        <v>-0.23405103668261562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19460</v>
      </c>
      <c r="F81" s="118" t="str">
        <f t="shared" si="6"/>
        <v>-</v>
      </c>
      <c r="G81" s="117">
        <v>12391</v>
      </c>
      <c r="H81" s="118">
        <f t="shared" si="6"/>
        <v>-0.36325796505652619</v>
      </c>
      <c r="I81" s="117">
        <v>9771</v>
      </c>
      <c r="J81" s="118">
        <f t="shared" si="6"/>
        <v>-0.21144378984746992</v>
      </c>
      <c r="K81" s="117">
        <v>8054</v>
      </c>
      <c r="L81" s="118">
        <f t="shared" si="6"/>
        <v>-0.1757240814655614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18177</v>
      </c>
      <c r="D82" s="118">
        <v>-0.20662563833966219</v>
      </c>
      <c r="E82" s="117">
        <v>18476</v>
      </c>
      <c r="F82" s="118">
        <f t="shared" si="6"/>
        <v>1.6449359080156212E-2</v>
      </c>
      <c r="G82" s="117">
        <v>13610</v>
      </c>
      <c r="H82" s="118">
        <f t="shared" si="6"/>
        <v>-0.2633686945226239</v>
      </c>
      <c r="I82" s="117">
        <v>11949</v>
      </c>
      <c r="J82" s="118">
        <f t="shared" si="6"/>
        <v>-0.12204261572373254</v>
      </c>
      <c r="K82" s="117">
        <v>10645</v>
      </c>
      <c r="L82" s="118">
        <f t="shared" si="6"/>
        <v>-0.10913047116913555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15287</v>
      </c>
      <c r="D83" s="118">
        <v>0.24466699234652345</v>
      </c>
      <c r="E83" s="117">
        <v>11740</v>
      </c>
      <c r="F83" s="118">
        <f t="shared" si="6"/>
        <v>-0.23202721266435533</v>
      </c>
      <c r="G83" s="117">
        <v>7997</v>
      </c>
      <c r="H83" s="118">
        <f t="shared" si="6"/>
        <v>-0.31882453151618395</v>
      </c>
      <c r="I83" s="117">
        <v>7212</v>
      </c>
      <c r="J83" s="118">
        <f t="shared" si="6"/>
        <v>-9.8161810679004646E-2</v>
      </c>
      <c r="K83" s="117">
        <v>5816</v>
      </c>
      <c r="L83" s="118">
        <f t="shared" si="6"/>
        <v>-0.19356627842484753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9332</v>
      </c>
      <c r="D84" s="118">
        <v>0.1337626047867817</v>
      </c>
      <c r="E84" s="117">
        <v>7482</v>
      </c>
      <c r="F84" s="118">
        <f t="shared" si="6"/>
        <v>-0.19824260608658384</v>
      </c>
      <c r="G84" s="117">
        <v>4173</v>
      </c>
      <c r="H84" s="118">
        <f t="shared" si="6"/>
        <v>-0.44226142742582197</v>
      </c>
      <c r="I84" s="117">
        <v>5156</v>
      </c>
      <c r="J84" s="118">
        <f t="shared" si="6"/>
        <v>0.23556194584231971</v>
      </c>
      <c r="K84" s="117">
        <v>3957</v>
      </c>
      <c r="L84" s="118">
        <f t="shared" si="6"/>
        <v>-0.23254460822342904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2816</v>
      </c>
      <c r="D85" s="118">
        <v>-0.38028169014084512</v>
      </c>
      <c r="E85" s="117">
        <v>3580</v>
      </c>
      <c r="F85" s="118">
        <f t="shared" si="6"/>
        <v>0.27130681818181812</v>
      </c>
      <c r="G85" s="117">
        <v>4111</v>
      </c>
      <c r="H85" s="118">
        <f t="shared" si="6"/>
        <v>0.14832402234636866</v>
      </c>
      <c r="I85" s="117">
        <v>2788</v>
      </c>
      <c r="J85" s="118">
        <f t="shared" si="6"/>
        <v>-0.32181950863536857</v>
      </c>
      <c r="K85" s="117">
        <v>2710</v>
      </c>
      <c r="L85" s="118">
        <f t="shared" si="6"/>
        <v>-2.7977044476327095E-2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3518</v>
      </c>
      <c r="D86" s="118">
        <v>-0.38367203924316751</v>
      </c>
      <c r="E86" s="117">
        <v>5472</v>
      </c>
      <c r="F86" s="118">
        <f t="shared" si="6"/>
        <v>0.55542922114837978</v>
      </c>
      <c r="G86" s="117">
        <v>4487</v>
      </c>
      <c r="H86" s="118">
        <f t="shared" si="6"/>
        <v>-0.18000730994152048</v>
      </c>
      <c r="I86" s="117">
        <v>4039</v>
      </c>
      <c r="J86" s="118">
        <f t="shared" si="6"/>
        <v>-9.9843993759750393E-2</v>
      </c>
      <c r="K86" s="117">
        <v>3217</v>
      </c>
      <c r="L86" s="118">
        <f t="shared" si="6"/>
        <v>-0.20351572171329535</v>
      </c>
      <c r="M86" s="117"/>
      <c r="N86" s="118"/>
    </row>
    <row r="87" spans="1:15" ht="15.75" x14ac:dyDescent="0.25">
      <c r="B87" s="119" t="s">
        <v>30</v>
      </c>
      <c r="C87" s="120">
        <v>68476</v>
      </c>
      <c r="D87" s="121">
        <v>-0.39437678544579757</v>
      </c>
      <c r="E87" s="120">
        <v>126666</v>
      </c>
      <c r="F87" s="121">
        <f t="shared" si="6"/>
        <v>0.84978678661136753</v>
      </c>
      <c r="G87" s="120">
        <v>86811</v>
      </c>
      <c r="H87" s="121">
        <f t="shared" si="6"/>
        <v>-0.31464639287575202</v>
      </c>
      <c r="I87" s="120">
        <v>75374</v>
      </c>
      <c r="J87" s="121">
        <f t="shared" si="6"/>
        <v>-0.13174597689232936</v>
      </c>
      <c r="K87" s="120">
        <v>60650</v>
      </c>
      <c r="L87" s="121">
        <f t="shared" si="6"/>
        <v>-0.19534587523549229</v>
      </c>
      <c r="M87" s="120">
        <v>6782</v>
      </c>
      <c r="N87" s="121">
        <v>-0.24045245828200246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71" t="s">
        <v>238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129322</v>
      </c>
      <c r="D97" s="118">
        <v>4.5321909226851975E-2</v>
      </c>
      <c r="E97" s="117">
        <v>9237</v>
      </c>
      <c r="F97" s="118">
        <f t="shared" ref="F97:L109" si="7">IFERROR(E97/C97-1,"-")</f>
        <v>-0.92857363789610425</v>
      </c>
      <c r="G97" s="117">
        <v>90986</v>
      </c>
      <c r="H97" s="118">
        <f t="shared" si="7"/>
        <v>8.8501678033993727</v>
      </c>
      <c r="I97" s="117">
        <v>130874</v>
      </c>
      <c r="J97" s="118">
        <f t="shared" si="7"/>
        <v>0.43839711603983034</v>
      </c>
      <c r="K97" s="117">
        <v>143825</v>
      </c>
      <c r="L97" s="118">
        <f t="shared" si="7"/>
        <v>9.8957776181670898E-2</v>
      </c>
      <c r="M97" s="117">
        <v>139068</v>
      </c>
      <c r="N97" s="118">
        <f t="shared" ref="N97:N99" si="8">IFERROR(M97/K97-1,"-")</f>
        <v>-3.3074917434382067E-2</v>
      </c>
    </row>
    <row r="98" spans="2:14" x14ac:dyDescent="0.25">
      <c r="B98" s="116" t="s">
        <v>73</v>
      </c>
      <c r="C98" s="117">
        <v>139971</v>
      </c>
      <c r="D98" s="118">
        <v>0.13863286937988595</v>
      </c>
      <c r="E98" s="117">
        <v>11008</v>
      </c>
      <c r="F98" s="118">
        <f t="shared" si="7"/>
        <v>-0.92135513784998324</v>
      </c>
      <c r="G98" s="117">
        <v>121286</v>
      </c>
      <c r="H98" s="118">
        <f t="shared" si="7"/>
        <v>10.017986918604651</v>
      </c>
      <c r="I98" s="117">
        <v>140575</v>
      </c>
      <c r="J98" s="118">
        <f t="shared" si="7"/>
        <v>0.15903731675543753</v>
      </c>
      <c r="K98" s="117">
        <v>146954</v>
      </c>
      <c r="L98" s="118">
        <f t="shared" si="7"/>
        <v>4.5377912146540966E-2</v>
      </c>
      <c r="M98" s="117">
        <v>142365</v>
      </c>
      <c r="N98" s="118">
        <f t="shared" si="8"/>
        <v>-3.122745893272727E-2</v>
      </c>
    </row>
    <row r="99" spans="2:14" x14ac:dyDescent="0.25">
      <c r="B99" s="116" t="s">
        <v>75</v>
      </c>
      <c r="C99" s="117">
        <v>54600</v>
      </c>
      <c r="D99" s="118">
        <v>-0.62289171604989435</v>
      </c>
      <c r="E99" s="117">
        <v>11628</v>
      </c>
      <c r="F99" s="118">
        <f t="shared" si="7"/>
        <v>-0.78703296703296699</v>
      </c>
      <c r="G99" s="117">
        <v>132142</v>
      </c>
      <c r="H99" s="118">
        <f t="shared" si="7"/>
        <v>10.364121087031304</v>
      </c>
      <c r="I99" s="117">
        <v>145481</v>
      </c>
      <c r="J99" s="118">
        <f t="shared" si="7"/>
        <v>0.10094443855852031</v>
      </c>
      <c r="K99" s="117">
        <v>165047</v>
      </c>
      <c r="L99" s="118">
        <f t="shared" si="7"/>
        <v>0.13449178930581995</v>
      </c>
      <c r="M99" s="117">
        <v>152167</v>
      </c>
      <c r="N99" s="118">
        <f t="shared" si="8"/>
        <v>-7.8038376947172639E-2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14963</v>
      </c>
      <c r="F100" s="118" t="str">
        <f t="shared" si="7"/>
        <v>-</v>
      </c>
      <c r="G100" s="117">
        <v>148322</v>
      </c>
      <c r="H100" s="118">
        <f t="shared" si="7"/>
        <v>8.9125843747911517</v>
      </c>
      <c r="I100" s="117">
        <v>149414</v>
      </c>
      <c r="J100" s="118">
        <f t="shared" si="7"/>
        <v>7.3623602702228563E-3</v>
      </c>
      <c r="K100" s="117">
        <v>149814</v>
      </c>
      <c r="L100" s="118">
        <f t="shared" si="7"/>
        <v>2.6771253028496922E-3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19619</v>
      </c>
      <c r="F101" s="118" t="str">
        <f t="shared" si="7"/>
        <v>-</v>
      </c>
      <c r="G101" s="117">
        <v>124592</v>
      </c>
      <c r="H101" s="118">
        <f t="shared" si="7"/>
        <v>5.3505785208216521</v>
      </c>
      <c r="I101" s="117">
        <v>135247</v>
      </c>
      <c r="J101" s="118">
        <f t="shared" si="7"/>
        <v>8.5519134454860701E-2</v>
      </c>
      <c r="K101" s="117">
        <v>146402</v>
      </c>
      <c r="L101" s="118">
        <f t="shared" si="7"/>
        <v>8.2478724112180046E-2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25581</v>
      </c>
      <c r="F102" s="118" t="str">
        <f t="shared" si="7"/>
        <v>-</v>
      </c>
      <c r="G102" s="117">
        <v>122331</v>
      </c>
      <c r="H102" s="118">
        <f t="shared" si="7"/>
        <v>3.7821039052421721</v>
      </c>
      <c r="I102" s="117">
        <v>133792</v>
      </c>
      <c r="J102" s="118">
        <f t="shared" si="7"/>
        <v>9.3688435474246212E-2</v>
      </c>
      <c r="K102" s="117">
        <v>137665</v>
      </c>
      <c r="L102" s="118">
        <f t="shared" si="7"/>
        <v>2.8947919158096136E-2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52545</v>
      </c>
      <c r="F103" s="118" t="str">
        <f t="shared" si="7"/>
        <v>-</v>
      </c>
      <c r="G103" s="117">
        <v>134525</v>
      </c>
      <c r="H103" s="118">
        <f t="shared" si="7"/>
        <v>1.5601865068036922</v>
      </c>
      <c r="I103" s="117">
        <v>140760</v>
      </c>
      <c r="J103" s="118">
        <f t="shared" si="7"/>
        <v>4.6348262404757534E-2</v>
      </c>
      <c r="K103" s="117">
        <v>147163</v>
      </c>
      <c r="L103" s="118">
        <f t="shared" si="7"/>
        <v>4.5488775220233091E-2</v>
      </c>
      <c r="M103" s="117"/>
      <c r="N103" s="118"/>
    </row>
    <row r="104" spans="2:14" x14ac:dyDescent="0.25">
      <c r="B104" s="116" t="s">
        <v>85</v>
      </c>
      <c r="C104" s="117">
        <v>21231</v>
      </c>
      <c r="D104" s="118">
        <v>-0.82824066208771208</v>
      </c>
      <c r="E104" s="117">
        <v>74223</v>
      </c>
      <c r="F104" s="118">
        <f t="shared" si="7"/>
        <v>2.4959728698601102</v>
      </c>
      <c r="G104" s="117">
        <v>131231</v>
      </c>
      <c r="H104" s="118">
        <f t="shared" si="7"/>
        <v>0.76806380771458982</v>
      </c>
      <c r="I104" s="117">
        <v>139945</v>
      </c>
      <c r="J104" s="118">
        <f t="shared" si="7"/>
        <v>6.6401993431430162E-2</v>
      </c>
      <c r="K104" s="117">
        <v>148125</v>
      </c>
      <c r="L104" s="118">
        <f t="shared" si="7"/>
        <v>5.8451534531423155E-2</v>
      </c>
      <c r="M104" s="117"/>
      <c r="N104" s="118"/>
    </row>
    <row r="105" spans="2:14" x14ac:dyDescent="0.25">
      <c r="B105" s="116" t="s">
        <v>87</v>
      </c>
      <c r="C105" s="117">
        <v>12509</v>
      </c>
      <c r="D105" s="118">
        <v>-0.8902343784277077</v>
      </c>
      <c r="E105" s="117">
        <v>78766</v>
      </c>
      <c r="F105" s="118">
        <f t="shared" si="7"/>
        <v>5.2967463426333037</v>
      </c>
      <c r="G105" s="117">
        <v>120736</v>
      </c>
      <c r="H105" s="118">
        <f t="shared" si="7"/>
        <v>0.53284412055963237</v>
      </c>
      <c r="I105" s="117">
        <v>135188</v>
      </c>
      <c r="J105" s="118">
        <f t="shared" si="7"/>
        <v>0.11969917837264776</v>
      </c>
      <c r="K105" s="117">
        <v>132679</v>
      </c>
      <c r="L105" s="118">
        <f t="shared" si="7"/>
        <v>-1.8559339586353807E-2</v>
      </c>
      <c r="M105" s="117"/>
      <c r="N105" s="118"/>
    </row>
    <row r="106" spans="2:14" x14ac:dyDescent="0.25">
      <c r="B106" s="116" t="s">
        <v>89</v>
      </c>
      <c r="C106" s="117">
        <v>15422</v>
      </c>
      <c r="D106" s="118">
        <v>-0.8910236932665333</v>
      </c>
      <c r="E106" s="117">
        <v>122043</v>
      </c>
      <c r="F106" s="118">
        <f t="shared" si="7"/>
        <v>6.9135650369601871</v>
      </c>
      <c r="G106" s="117">
        <v>146938</v>
      </c>
      <c r="H106" s="118">
        <f t="shared" si="7"/>
        <v>0.2039854805273551</v>
      </c>
      <c r="I106" s="117">
        <v>159531</v>
      </c>
      <c r="J106" s="118">
        <f t="shared" si="7"/>
        <v>8.5702813431515423E-2</v>
      </c>
      <c r="K106" s="117">
        <v>161919</v>
      </c>
      <c r="L106" s="118">
        <f t="shared" si="7"/>
        <v>1.4968877522236967E-2</v>
      </c>
      <c r="M106" s="117"/>
      <c r="N106" s="118"/>
    </row>
    <row r="107" spans="2:14" x14ac:dyDescent="0.25">
      <c r="B107" s="116" t="s">
        <v>91</v>
      </c>
      <c r="C107" s="117">
        <v>17914</v>
      </c>
      <c r="D107" s="118">
        <v>-0.85749061286832562</v>
      </c>
      <c r="E107" s="117">
        <v>113762</v>
      </c>
      <c r="F107" s="118">
        <f t="shared" si="7"/>
        <v>5.3504521603215363</v>
      </c>
      <c r="G107" s="117">
        <v>135678</v>
      </c>
      <c r="H107" s="118">
        <f t="shared" si="7"/>
        <v>0.19264780858283093</v>
      </c>
      <c r="I107" s="117">
        <v>146077</v>
      </c>
      <c r="J107" s="118">
        <f t="shared" si="7"/>
        <v>7.6644702899512085E-2</v>
      </c>
      <c r="K107" s="117">
        <v>148845</v>
      </c>
      <c r="L107" s="118">
        <f t="shared" si="7"/>
        <v>1.8948910506102923E-2</v>
      </c>
      <c r="M107" s="117"/>
      <c r="N107" s="118"/>
    </row>
    <row r="108" spans="2:14" x14ac:dyDescent="0.25">
      <c r="B108" s="116" t="s">
        <v>93</v>
      </c>
      <c r="C108" s="117">
        <v>21551</v>
      </c>
      <c r="D108" s="118">
        <v>-0.83266947737842889</v>
      </c>
      <c r="E108" s="117">
        <v>100086</v>
      </c>
      <c r="F108" s="118">
        <f t="shared" si="7"/>
        <v>3.644146443320496</v>
      </c>
      <c r="G108" s="117">
        <v>141074</v>
      </c>
      <c r="H108" s="118">
        <f t="shared" si="7"/>
        <v>0.40952780608676531</v>
      </c>
      <c r="I108" s="117">
        <v>149936</v>
      </c>
      <c r="J108" s="118">
        <f t="shared" si="7"/>
        <v>6.2818095467626955E-2</v>
      </c>
      <c r="K108" s="117">
        <v>148641</v>
      </c>
      <c r="L108" s="118">
        <f t="shared" si="7"/>
        <v>-8.637018461210122E-3</v>
      </c>
      <c r="M108" s="117"/>
      <c r="N108" s="118"/>
    </row>
    <row r="109" spans="2:14" ht="15.75" x14ac:dyDescent="0.25">
      <c r="B109" s="119" t="s">
        <v>30</v>
      </c>
      <c r="C109" s="120">
        <v>432870</v>
      </c>
      <c r="D109" s="121">
        <v>-0.71886592956678064</v>
      </c>
      <c r="E109" s="120">
        <v>633461</v>
      </c>
      <c r="F109" s="121">
        <f t="shared" si="7"/>
        <v>0.46339778686441657</v>
      </c>
      <c r="G109" s="120">
        <v>1549841</v>
      </c>
      <c r="H109" s="121">
        <f t="shared" si="7"/>
        <v>1.4466241804941427</v>
      </c>
      <c r="I109" s="120">
        <v>1706820</v>
      </c>
      <c r="J109" s="121">
        <f t="shared" si="7"/>
        <v>0.10128716429620854</v>
      </c>
      <c r="K109" s="120">
        <v>1777079</v>
      </c>
      <c r="L109" s="121">
        <f t="shared" si="7"/>
        <v>4.1163684512719456E-2</v>
      </c>
      <c r="M109" s="120">
        <v>433600</v>
      </c>
      <c r="N109" s="121">
        <v>-4.8759833796229279E-2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71" t="s">
        <v>239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57691</v>
      </c>
      <c r="D119" s="118">
        <v>2.1658284338032185E-2</v>
      </c>
      <c r="E119" s="117">
        <v>767</v>
      </c>
      <c r="F119" s="118">
        <f t="shared" ref="F119:L131" si="9">IFERROR(E119/C119-1,"-")</f>
        <v>-0.9867050319807249</v>
      </c>
      <c r="G119" s="117">
        <v>35085</v>
      </c>
      <c r="H119" s="118">
        <f t="shared" si="9"/>
        <v>44.743155149934807</v>
      </c>
      <c r="I119" s="117">
        <v>57941</v>
      </c>
      <c r="J119" s="118">
        <f t="shared" si="9"/>
        <v>0.65144648710275055</v>
      </c>
      <c r="K119" s="117">
        <v>66660</v>
      </c>
      <c r="L119" s="118">
        <f t="shared" si="9"/>
        <v>0.15048066136242033</v>
      </c>
      <c r="M119" s="117">
        <v>67208</v>
      </c>
      <c r="N119" s="118">
        <f t="shared" ref="N119:N121" si="10">IFERROR(M119/K119-1,"-")</f>
        <v>8.2208220822082012E-3</v>
      </c>
    </row>
    <row r="120" spans="1:15" x14ac:dyDescent="0.25">
      <c r="B120" s="116" t="s">
        <v>73</v>
      </c>
      <c r="C120" s="117">
        <v>64610</v>
      </c>
      <c r="D120" s="118">
        <v>0.11760737575893865</v>
      </c>
      <c r="E120" s="117">
        <v>461</v>
      </c>
      <c r="F120" s="118">
        <f t="shared" si="9"/>
        <v>-0.99286488159727593</v>
      </c>
      <c r="G120" s="117">
        <v>55516</v>
      </c>
      <c r="H120" s="118">
        <f t="shared" si="9"/>
        <v>119.42516268980478</v>
      </c>
      <c r="I120" s="117">
        <v>63956</v>
      </c>
      <c r="J120" s="118">
        <f t="shared" si="9"/>
        <v>0.1520282441098062</v>
      </c>
      <c r="K120" s="117">
        <v>66540</v>
      </c>
      <c r="L120" s="118">
        <f t="shared" si="9"/>
        <v>4.0402776909125082E-2</v>
      </c>
      <c r="M120" s="117">
        <v>66925</v>
      </c>
      <c r="N120" s="118">
        <f t="shared" si="10"/>
        <v>5.785993387436239E-3</v>
      </c>
    </row>
    <row r="121" spans="1:15" x14ac:dyDescent="0.25">
      <c r="B121" s="116" t="s">
        <v>75</v>
      </c>
      <c r="C121" s="117">
        <v>26080</v>
      </c>
      <c r="D121" s="118">
        <v>-0.63527536150812525</v>
      </c>
      <c r="E121" s="117">
        <v>398</v>
      </c>
      <c r="F121" s="118">
        <f t="shared" si="9"/>
        <v>-0.98473926380368093</v>
      </c>
      <c r="G121" s="117">
        <v>64544</v>
      </c>
      <c r="H121" s="118">
        <f t="shared" si="9"/>
        <v>161.17085427135677</v>
      </c>
      <c r="I121" s="117">
        <v>74748</v>
      </c>
      <c r="J121" s="118">
        <f t="shared" si="9"/>
        <v>0.15809370352007934</v>
      </c>
      <c r="K121" s="117">
        <v>79823</v>
      </c>
      <c r="L121" s="118">
        <f t="shared" si="9"/>
        <v>6.7894793171723755E-2</v>
      </c>
      <c r="M121" s="117">
        <v>76002</v>
      </c>
      <c r="N121" s="118">
        <f t="shared" si="10"/>
        <v>-4.786840885459076E-2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623</v>
      </c>
      <c r="F122" s="118" t="str">
        <f t="shared" si="9"/>
        <v>-</v>
      </c>
      <c r="G122" s="117">
        <v>70374</v>
      </c>
      <c r="H122" s="118">
        <f t="shared" si="9"/>
        <v>111.95987158908507</v>
      </c>
      <c r="I122" s="117">
        <v>71874</v>
      </c>
      <c r="J122" s="118">
        <f t="shared" si="9"/>
        <v>2.1314690084406118E-2</v>
      </c>
      <c r="K122" s="117">
        <v>77936</v>
      </c>
      <c r="L122" s="118">
        <f t="shared" si="9"/>
        <v>8.4342043019729029E-2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694</v>
      </c>
      <c r="F123" s="118" t="str">
        <f t="shared" si="9"/>
        <v>-</v>
      </c>
      <c r="G123" s="117">
        <v>68746</v>
      </c>
      <c r="H123" s="118">
        <f t="shared" si="9"/>
        <v>98.057636887608069</v>
      </c>
      <c r="I123" s="117">
        <v>77082</v>
      </c>
      <c r="J123" s="118">
        <f t="shared" si="9"/>
        <v>0.12125796409972933</v>
      </c>
      <c r="K123" s="117">
        <v>85670</v>
      </c>
      <c r="L123" s="118">
        <f t="shared" si="9"/>
        <v>0.11141381904984304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2406</v>
      </c>
      <c r="F124" s="118" t="str">
        <f t="shared" si="9"/>
        <v>-</v>
      </c>
      <c r="G124" s="117">
        <v>67182</v>
      </c>
      <c r="H124" s="118">
        <f t="shared" si="9"/>
        <v>26.922693266832919</v>
      </c>
      <c r="I124" s="117">
        <v>77188</v>
      </c>
      <c r="J124" s="118">
        <f t="shared" si="9"/>
        <v>0.14893870381947538</v>
      </c>
      <c r="K124" s="117">
        <v>81323</v>
      </c>
      <c r="L124" s="118">
        <f t="shared" si="9"/>
        <v>5.3570503187023943E-2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9512</v>
      </c>
      <c r="F125" s="118" t="str">
        <f t="shared" si="9"/>
        <v>-</v>
      </c>
      <c r="G125" s="117">
        <v>73077</v>
      </c>
      <c r="H125" s="118">
        <f t="shared" si="9"/>
        <v>6.682611438183347</v>
      </c>
      <c r="I125" s="117">
        <v>75546</v>
      </c>
      <c r="J125" s="118">
        <f t="shared" si="9"/>
        <v>3.3786280224968213E-2</v>
      </c>
      <c r="K125" s="117">
        <v>79721</v>
      </c>
      <c r="L125" s="118">
        <f t="shared" si="9"/>
        <v>5.5264342255049836E-2</v>
      </c>
      <c r="M125" s="117"/>
      <c r="N125" s="118"/>
    </row>
    <row r="126" spans="1:15" x14ac:dyDescent="0.25">
      <c r="B126" s="116" t="s">
        <v>85</v>
      </c>
      <c r="C126" s="117">
        <v>3619</v>
      </c>
      <c r="D126" s="118">
        <v>-0.94169204247023375</v>
      </c>
      <c r="E126" s="117">
        <v>24946</v>
      </c>
      <c r="F126" s="118">
        <f t="shared" si="9"/>
        <v>5.8930643824260844</v>
      </c>
      <c r="G126" s="117">
        <v>72102</v>
      </c>
      <c r="H126" s="118">
        <f t="shared" si="9"/>
        <v>1.8903230978914456</v>
      </c>
      <c r="I126" s="117">
        <v>77706</v>
      </c>
      <c r="J126" s="118">
        <f t="shared" si="9"/>
        <v>7.772322543063992E-2</v>
      </c>
      <c r="K126" s="117">
        <v>82885</v>
      </c>
      <c r="L126" s="118">
        <f t="shared" si="9"/>
        <v>6.6648650039893953E-2</v>
      </c>
      <c r="M126" s="117"/>
      <c r="N126" s="118"/>
    </row>
    <row r="127" spans="1:15" x14ac:dyDescent="0.25">
      <c r="B127" s="116" t="s">
        <v>87</v>
      </c>
      <c r="C127" s="117">
        <v>3761</v>
      </c>
      <c r="D127" s="118">
        <v>-0.93675802925844964</v>
      </c>
      <c r="E127" s="117">
        <v>29320</v>
      </c>
      <c r="F127" s="118">
        <f t="shared" si="9"/>
        <v>6.7957989896304172</v>
      </c>
      <c r="G127" s="117">
        <v>68680</v>
      </c>
      <c r="H127" s="118">
        <f t="shared" si="9"/>
        <v>1.3424283765347886</v>
      </c>
      <c r="I127" s="117">
        <v>79984</v>
      </c>
      <c r="J127" s="118">
        <f t="shared" si="9"/>
        <v>0.16458940011648227</v>
      </c>
      <c r="K127" s="117">
        <v>76583</v>
      </c>
      <c r="L127" s="118">
        <f t="shared" si="9"/>
        <v>-4.2521004200840151E-2</v>
      </c>
      <c r="M127" s="117"/>
      <c r="N127" s="118"/>
    </row>
    <row r="128" spans="1:15" x14ac:dyDescent="0.25">
      <c r="A128" s="122"/>
      <c r="B128" s="116" t="s">
        <v>89</v>
      </c>
      <c r="C128" s="117">
        <v>6197</v>
      </c>
      <c r="D128" s="118">
        <v>-0.90993256206034534</v>
      </c>
      <c r="E128" s="117">
        <v>53931</v>
      </c>
      <c r="F128" s="118">
        <f t="shared" si="9"/>
        <v>7.7027593997095369</v>
      </c>
      <c r="G128" s="117">
        <v>77127</v>
      </c>
      <c r="H128" s="118">
        <f t="shared" si="9"/>
        <v>0.43010513433832109</v>
      </c>
      <c r="I128" s="117">
        <v>84506</v>
      </c>
      <c r="J128" s="118">
        <f t="shared" si="9"/>
        <v>9.5673369896404736E-2</v>
      </c>
      <c r="K128" s="117">
        <v>86020</v>
      </c>
      <c r="L128" s="118">
        <f t="shared" si="9"/>
        <v>1.7915887629280869E-2</v>
      </c>
      <c r="M128" s="117"/>
      <c r="N128" s="118"/>
    </row>
    <row r="129" spans="2:15" x14ac:dyDescent="0.25">
      <c r="B129" s="116" t="s">
        <v>91</v>
      </c>
      <c r="C129" s="117">
        <v>8396</v>
      </c>
      <c r="D129" s="118">
        <v>-0.84882967230824624</v>
      </c>
      <c r="E129" s="117">
        <v>48651</v>
      </c>
      <c r="F129" s="118">
        <f t="shared" si="9"/>
        <v>4.7945450214387808</v>
      </c>
      <c r="G129" s="117">
        <v>63039</v>
      </c>
      <c r="H129" s="118">
        <f t="shared" si="9"/>
        <v>0.29573903927976808</v>
      </c>
      <c r="I129" s="117">
        <v>71273</v>
      </c>
      <c r="J129" s="118">
        <f t="shared" si="9"/>
        <v>0.13061755421247168</v>
      </c>
      <c r="K129" s="117">
        <v>73383</v>
      </c>
      <c r="L129" s="118">
        <f t="shared" si="9"/>
        <v>2.9604478554291269E-2</v>
      </c>
      <c r="M129" s="117"/>
      <c r="N129" s="118"/>
    </row>
    <row r="130" spans="2:15" x14ac:dyDescent="0.25">
      <c r="B130" s="116" t="s">
        <v>93</v>
      </c>
      <c r="C130" s="117">
        <v>10094</v>
      </c>
      <c r="D130" s="118">
        <v>-0.82477519702808733</v>
      </c>
      <c r="E130" s="117">
        <v>36596</v>
      </c>
      <c r="F130" s="118">
        <f t="shared" si="9"/>
        <v>2.6255201109570043</v>
      </c>
      <c r="G130" s="117">
        <v>68205</v>
      </c>
      <c r="H130" s="118">
        <f t="shared" si="9"/>
        <v>0.86372827631435123</v>
      </c>
      <c r="I130" s="117">
        <v>71849</v>
      </c>
      <c r="J130" s="118">
        <f t="shared" si="9"/>
        <v>5.3427168096180644E-2</v>
      </c>
      <c r="K130" s="117">
        <v>73815</v>
      </c>
      <c r="L130" s="118">
        <f t="shared" si="9"/>
        <v>2.7362941725006529E-2</v>
      </c>
      <c r="M130" s="117"/>
      <c r="N130" s="118"/>
    </row>
    <row r="131" spans="2:15" ht="15.75" x14ac:dyDescent="0.25">
      <c r="B131" s="119" t="s">
        <v>30</v>
      </c>
      <c r="C131" s="120">
        <v>187852</v>
      </c>
      <c r="D131" s="121">
        <v>-0.75204133084475322</v>
      </c>
      <c r="E131" s="120">
        <v>208305</v>
      </c>
      <c r="F131" s="121">
        <f t="shared" si="9"/>
        <v>0.10887826586887539</v>
      </c>
      <c r="G131" s="120">
        <v>783677</v>
      </c>
      <c r="H131" s="121">
        <f t="shared" si="9"/>
        <v>2.7621612539305347</v>
      </c>
      <c r="I131" s="120">
        <v>883653</v>
      </c>
      <c r="J131" s="121">
        <f t="shared" si="9"/>
        <v>0.12757296692387299</v>
      </c>
      <c r="K131" s="120">
        <v>930359</v>
      </c>
      <c r="L131" s="121">
        <f t="shared" si="9"/>
        <v>5.2855589241478373E-2</v>
      </c>
      <c r="M131" s="120">
        <v>210135</v>
      </c>
      <c r="N131" s="121">
        <v>-1.355722152068084E-2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1" t="s">
        <v>240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15535</v>
      </c>
      <c r="D141" s="118">
        <v>-2.3508705764032967E-2</v>
      </c>
      <c r="E141" s="117">
        <v>1359</v>
      </c>
      <c r="F141" s="118">
        <f t="shared" ref="F141:L153" si="11">IFERROR(E141/C141-1,"-")</f>
        <v>-0.91252011586739623</v>
      </c>
      <c r="G141" s="117">
        <v>9791</v>
      </c>
      <c r="H141" s="118">
        <f t="shared" si="11"/>
        <v>6.2045621780721119</v>
      </c>
      <c r="I141" s="117">
        <v>13751</v>
      </c>
      <c r="J141" s="118">
        <f t="shared" si="11"/>
        <v>0.40445306914513335</v>
      </c>
      <c r="K141" s="117">
        <v>14835</v>
      </c>
      <c r="L141" s="118">
        <f t="shared" si="11"/>
        <v>7.8830630499600041E-2</v>
      </c>
      <c r="M141" s="117">
        <v>14149</v>
      </c>
      <c r="N141" s="118">
        <f t="shared" ref="N141:N143" si="12">IFERROR(M141/K141-1,"-")</f>
        <v>-4.6241995281429027E-2</v>
      </c>
    </row>
    <row r="142" spans="2:15" x14ac:dyDescent="0.25">
      <c r="B142" s="116" t="s">
        <v>73</v>
      </c>
      <c r="C142" s="117">
        <v>15278</v>
      </c>
      <c r="D142" s="118">
        <v>3.3344606019614531E-2</v>
      </c>
      <c r="E142" s="117">
        <v>1551</v>
      </c>
      <c r="F142" s="118">
        <f t="shared" si="11"/>
        <v>-0.8984814766330671</v>
      </c>
      <c r="G142" s="117">
        <v>11389</v>
      </c>
      <c r="H142" s="118">
        <f t="shared" si="11"/>
        <v>6.343004513217279</v>
      </c>
      <c r="I142" s="117">
        <v>14497</v>
      </c>
      <c r="J142" s="118">
        <f t="shared" si="11"/>
        <v>0.27289489858635529</v>
      </c>
      <c r="K142" s="117">
        <v>15333</v>
      </c>
      <c r="L142" s="118">
        <f t="shared" si="11"/>
        <v>5.7667103538663111E-2</v>
      </c>
      <c r="M142" s="117">
        <v>13413</v>
      </c>
      <c r="N142" s="118">
        <f t="shared" si="12"/>
        <v>-0.12522011348072781</v>
      </c>
    </row>
    <row r="143" spans="2:15" x14ac:dyDescent="0.25">
      <c r="B143" s="116" t="s">
        <v>75</v>
      </c>
      <c r="C143" s="117">
        <v>8624</v>
      </c>
      <c r="D143" s="118">
        <v>-0.52062256809338514</v>
      </c>
      <c r="E143" s="117">
        <v>2458</v>
      </c>
      <c r="F143" s="118">
        <f t="shared" si="11"/>
        <v>-0.71498144712430434</v>
      </c>
      <c r="G143" s="117">
        <v>15206</v>
      </c>
      <c r="H143" s="118">
        <f t="shared" si="11"/>
        <v>5.1863303498779496</v>
      </c>
      <c r="I143" s="117">
        <v>16834</v>
      </c>
      <c r="J143" s="118">
        <f t="shared" si="11"/>
        <v>0.10706300144679726</v>
      </c>
      <c r="K143" s="117">
        <v>19336</v>
      </c>
      <c r="L143" s="118">
        <f t="shared" si="11"/>
        <v>0.148627777117738</v>
      </c>
      <c r="M143" s="117">
        <v>16451</v>
      </c>
      <c r="N143" s="118">
        <f t="shared" si="12"/>
        <v>-0.14920355812991315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1668</v>
      </c>
      <c r="F144" s="118" t="str">
        <f t="shared" si="11"/>
        <v>-</v>
      </c>
      <c r="G144" s="117">
        <v>16678</v>
      </c>
      <c r="H144" s="118">
        <f t="shared" si="11"/>
        <v>8.9988009592326144</v>
      </c>
      <c r="I144" s="117">
        <v>16933</v>
      </c>
      <c r="J144" s="118">
        <f t="shared" si="11"/>
        <v>1.5289603069912561E-2</v>
      </c>
      <c r="K144" s="117">
        <v>15438</v>
      </c>
      <c r="L144" s="118">
        <f t="shared" si="11"/>
        <v>-8.828913954999118E-2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3097</v>
      </c>
      <c r="F145" s="118" t="str">
        <f t="shared" si="11"/>
        <v>-</v>
      </c>
      <c r="G145" s="117">
        <v>12920</v>
      </c>
      <c r="H145" s="118">
        <f t="shared" si="11"/>
        <v>3.1717791411042944</v>
      </c>
      <c r="I145" s="117">
        <v>14092</v>
      </c>
      <c r="J145" s="118">
        <f t="shared" si="11"/>
        <v>9.0712074303405554E-2</v>
      </c>
      <c r="K145" s="117">
        <v>13924</v>
      </c>
      <c r="L145" s="118">
        <f t="shared" si="11"/>
        <v>-1.1921657678115261E-2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4999</v>
      </c>
      <c r="F146" s="118" t="str">
        <f t="shared" si="11"/>
        <v>-</v>
      </c>
      <c r="G146" s="117">
        <v>14646</v>
      </c>
      <c r="H146" s="118">
        <f t="shared" si="11"/>
        <v>1.9297859571914384</v>
      </c>
      <c r="I146" s="117">
        <v>13951</v>
      </c>
      <c r="J146" s="118">
        <f t="shared" si="11"/>
        <v>-4.7453229550730613E-2</v>
      </c>
      <c r="K146" s="117">
        <v>12875</v>
      </c>
      <c r="L146" s="118">
        <f t="shared" si="11"/>
        <v>-7.7127087663966698E-2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11072</v>
      </c>
      <c r="F147" s="118" t="str">
        <f t="shared" si="11"/>
        <v>-</v>
      </c>
      <c r="G147" s="117">
        <v>13069</v>
      </c>
      <c r="H147" s="118">
        <f t="shared" si="11"/>
        <v>0.18036488439306364</v>
      </c>
      <c r="I147" s="117">
        <v>13705</v>
      </c>
      <c r="J147" s="118">
        <f t="shared" si="11"/>
        <v>4.8664779248603462E-2</v>
      </c>
      <c r="K147" s="117">
        <v>13567</v>
      </c>
      <c r="L147" s="118">
        <f t="shared" si="11"/>
        <v>-1.0069317767238184E-2</v>
      </c>
      <c r="M147" s="117"/>
      <c r="N147" s="118"/>
    </row>
    <row r="148" spans="1:15" x14ac:dyDescent="0.25">
      <c r="B148" s="116" t="s">
        <v>85</v>
      </c>
      <c r="C148" s="117">
        <v>5014</v>
      </c>
      <c r="D148" s="118">
        <v>-0.69884077121749055</v>
      </c>
      <c r="E148" s="117">
        <v>11355</v>
      </c>
      <c r="F148" s="118">
        <f t="shared" si="11"/>
        <v>1.2646589549262068</v>
      </c>
      <c r="G148" s="117">
        <v>14298</v>
      </c>
      <c r="H148" s="118">
        <f t="shared" si="11"/>
        <v>0.25918097754293257</v>
      </c>
      <c r="I148" s="117">
        <v>14011</v>
      </c>
      <c r="J148" s="118">
        <f t="shared" si="11"/>
        <v>-2.0072737445796629E-2</v>
      </c>
      <c r="K148" s="117">
        <v>14384</v>
      </c>
      <c r="L148" s="118">
        <f t="shared" si="11"/>
        <v>2.6621939904360792E-2</v>
      </c>
      <c r="M148" s="117"/>
      <c r="N148" s="118"/>
    </row>
    <row r="149" spans="1:15" x14ac:dyDescent="0.25">
      <c r="B149" s="116" t="s">
        <v>87</v>
      </c>
      <c r="C149" s="117">
        <v>577</v>
      </c>
      <c r="D149" s="118">
        <v>-0.96551518049246954</v>
      </c>
      <c r="E149" s="117">
        <v>16025</v>
      </c>
      <c r="F149" s="118">
        <f t="shared" si="11"/>
        <v>26.772963604852688</v>
      </c>
      <c r="G149" s="117">
        <v>12907</v>
      </c>
      <c r="H149" s="118">
        <f t="shared" si="11"/>
        <v>-0.19457098283931362</v>
      </c>
      <c r="I149" s="117">
        <v>13896</v>
      </c>
      <c r="J149" s="118">
        <f t="shared" si="11"/>
        <v>7.6625087162005112E-2</v>
      </c>
      <c r="K149" s="117">
        <v>13107</v>
      </c>
      <c r="L149" s="118">
        <f t="shared" si="11"/>
        <v>-5.6778929188255667E-2</v>
      </c>
      <c r="M149" s="117"/>
      <c r="N149" s="118"/>
    </row>
    <row r="150" spans="1:15" x14ac:dyDescent="0.25">
      <c r="A150" s="122"/>
      <c r="B150" s="116" t="s">
        <v>89</v>
      </c>
      <c r="C150" s="117">
        <v>864</v>
      </c>
      <c r="D150" s="118">
        <v>-0.95187165775401072</v>
      </c>
      <c r="E150" s="117">
        <v>18377</v>
      </c>
      <c r="F150" s="118">
        <f t="shared" si="11"/>
        <v>20.269675925925927</v>
      </c>
      <c r="G150" s="117">
        <v>15170</v>
      </c>
      <c r="H150" s="118">
        <f t="shared" si="11"/>
        <v>-0.17451161778309843</v>
      </c>
      <c r="I150" s="117">
        <v>16629</v>
      </c>
      <c r="J150" s="118">
        <f t="shared" si="11"/>
        <v>9.6176664469347362E-2</v>
      </c>
      <c r="K150" s="117">
        <v>17179</v>
      </c>
      <c r="L150" s="118">
        <f t="shared" si="11"/>
        <v>3.307474893258755E-2</v>
      </c>
      <c r="M150" s="117"/>
      <c r="N150" s="118"/>
    </row>
    <row r="151" spans="1:15" x14ac:dyDescent="0.25">
      <c r="B151" s="116" t="s">
        <v>91</v>
      </c>
      <c r="C151" s="117">
        <v>3539</v>
      </c>
      <c r="D151" s="118">
        <v>-0.80021451958902556</v>
      </c>
      <c r="E151" s="117">
        <v>17909</v>
      </c>
      <c r="F151" s="118">
        <f t="shared" si="11"/>
        <v>4.0604690590562305</v>
      </c>
      <c r="G151" s="117">
        <v>18458</v>
      </c>
      <c r="H151" s="118">
        <f t="shared" si="11"/>
        <v>3.0654977944050588E-2</v>
      </c>
      <c r="I151" s="117">
        <v>17821</v>
      </c>
      <c r="J151" s="118">
        <f t="shared" si="11"/>
        <v>-3.4510781233069721E-2</v>
      </c>
      <c r="K151" s="117">
        <v>18151</v>
      </c>
      <c r="L151" s="118">
        <f t="shared" si="11"/>
        <v>1.8517479378261648E-2</v>
      </c>
      <c r="M151" s="117"/>
      <c r="N151" s="118"/>
    </row>
    <row r="152" spans="1:15" x14ac:dyDescent="0.25">
      <c r="B152" s="116" t="s">
        <v>93</v>
      </c>
      <c r="C152" s="117">
        <v>2984</v>
      </c>
      <c r="D152" s="118">
        <v>-0.80036127651033651</v>
      </c>
      <c r="E152" s="117">
        <v>13995</v>
      </c>
      <c r="F152" s="118">
        <f t="shared" si="11"/>
        <v>3.6900134048257369</v>
      </c>
      <c r="G152" s="117">
        <v>14767</v>
      </c>
      <c r="H152" s="118">
        <f t="shared" si="11"/>
        <v>5.5162558056448763E-2</v>
      </c>
      <c r="I152" s="117">
        <v>16418</v>
      </c>
      <c r="J152" s="118">
        <f t="shared" si="11"/>
        <v>0.1118033452969458</v>
      </c>
      <c r="K152" s="117">
        <v>15334</v>
      </c>
      <c r="L152" s="118">
        <f t="shared" si="11"/>
        <v>-6.6025094408575957E-2</v>
      </c>
      <c r="M152" s="117"/>
      <c r="N152" s="118"/>
    </row>
    <row r="153" spans="1:15" ht="15.75" x14ac:dyDescent="0.25">
      <c r="B153" s="119" t="s">
        <v>30</v>
      </c>
      <c r="C153" s="120">
        <v>57141</v>
      </c>
      <c r="D153" s="121">
        <v>-0.71573904564810764</v>
      </c>
      <c r="E153" s="120">
        <v>103865</v>
      </c>
      <c r="F153" s="121">
        <f t="shared" si="11"/>
        <v>0.81769657513869198</v>
      </c>
      <c r="G153" s="120">
        <v>169299</v>
      </c>
      <c r="H153" s="121">
        <f t="shared" si="11"/>
        <v>0.62999085351176998</v>
      </c>
      <c r="I153" s="120">
        <v>182538</v>
      </c>
      <c r="J153" s="121">
        <f t="shared" si="11"/>
        <v>7.819892616022539E-2</v>
      </c>
      <c r="K153" s="120">
        <v>183463</v>
      </c>
      <c r="L153" s="121">
        <f t="shared" si="11"/>
        <v>5.0674380129069885E-3</v>
      </c>
      <c r="M153" s="120">
        <v>44013</v>
      </c>
      <c r="N153" s="121">
        <v>-0.11092032967032972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1" t="s">
        <v>241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4457</v>
      </c>
      <c r="D163" s="118">
        <v>8.8400488400488308E-2</v>
      </c>
      <c r="E163" s="117">
        <v>1623</v>
      </c>
      <c r="F163" s="118">
        <f t="shared" ref="F163:L175" si="13">IFERROR(E163/C163-1,"-")</f>
        <v>-0.63585371326004037</v>
      </c>
      <c r="G163" s="117">
        <v>3814</v>
      </c>
      <c r="H163" s="118">
        <f t="shared" si="13"/>
        <v>1.349969192852742</v>
      </c>
      <c r="I163" s="117">
        <v>4809</v>
      </c>
      <c r="J163" s="118">
        <f t="shared" si="13"/>
        <v>0.26088096486628221</v>
      </c>
      <c r="K163" s="117">
        <v>5263</v>
      </c>
      <c r="L163" s="118">
        <f t="shared" si="13"/>
        <v>9.4406321480557276E-2</v>
      </c>
      <c r="M163" s="117">
        <v>4160</v>
      </c>
      <c r="N163" s="118">
        <f t="shared" ref="N163:N165" si="14">IFERROR(M163/K163-1,"-")</f>
        <v>-0.20957628728861866</v>
      </c>
    </row>
    <row r="164" spans="2:14" x14ac:dyDescent="0.25">
      <c r="B164" s="116" t="s">
        <v>73</v>
      </c>
      <c r="C164" s="117">
        <v>6362</v>
      </c>
      <c r="D164" s="118">
        <v>0.21994247363374875</v>
      </c>
      <c r="E164" s="117">
        <v>3174</v>
      </c>
      <c r="F164" s="118">
        <f t="shared" si="13"/>
        <v>-0.50110028292989628</v>
      </c>
      <c r="G164" s="117">
        <v>6284</v>
      </c>
      <c r="H164" s="118">
        <f t="shared" si="13"/>
        <v>0.9798361688720858</v>
      </c>
      <c r="I164" s="117">
        <v>6631</v>
      </c>
      <c r="J164" s="118">
        <f t="shared" si="13"/>
        <v>5.5219605346912726E-2</v>
      </c>
      <c r="K164" s="117">
        <v>6481</v>
      </c>
      <c r="L164" s="118">
        <f t="shared" si="13"/>
        <v>-2.262102247021569E-2</v>
      </c>
      <c r="M164" s="117">
        <v>5585</v>
      </c>
      <c r="N164" s="118">
        <f t="shared" si="14"/>
        <v>-0.13825027002005863</v>
      </c>
    </row>
    <row r="165" spans="2:14" x14ac:dyDescent="0.25">
      <c r="B165" s="116" t="s">
        <v>75</v>
      </c>
      <c r="C165" s="117">
        <v>2039</v>
      </c>
      <c r="D165" s="118">
        <v>-0.52877282181650109</v>
      </c>
      <c r="E165" s="117">
        <v>2205</v>
      </c>
      <c r="F165" s="118">
        <f t="shared" si="13"/>
        <v>8.1412457086807333E-2</v>
      </c>
      <c r="G165" s="117">
        <v>4959</v>
      </c>
      <c r="H165" s="118">
        <f t="shared" si="13"/>
        <v>1.2489795918367346</v>
      </c>
      <c r="I165" s="117">
        <v>4887</v>
      </c>
      <c r="J165" s="118">
        <f t="shared" si="13"/>
        <v>-1.4519056261342977E-2</v>
      </c>
      <c r="K165" s="117">
        <v>5899</v>
      </c>
      <c r="L165" s="118">
        <f t="shared" si="13"/>
        <v>0.20708000818498062</v>
      </c>
      <c r="M165" s="117">
        <v>4547</v>
      </c>
      <c r="N165" s="118">
        <f t="shared" si="14"/>
        <v>-0.22919138837091035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1871</v>
      </c>
      <c r="F166" s="118" t="str">
        <f t="shared" si="13"/>
        <v>-</v>
      </c>
      <c r="G166" s="117">
        <v>6947</v>
      </c>
      <c r="H166" s="118">
        <f t="shared" si="13"/>
        <v>2.712987707108498</v>
      </c>
      <c r="I166" s="117">
        <v>7486</v>
      </c>
      <c r="J166" s="118">
        <f t="shared" si="13"/>
        <v>7.758744781920246E-2</v>
      </c>
      <c r="K166" s="117">
        <v>6246</v>
      </c>
      <c r="L166" s="118">
        <f t="shared" si="13"/>
        <v>-0.16564253272775853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3458</v>
      </c>
      <c r="F167" s="118" t="str">
        <f t="shared" si="13"/>
        <v>-</v>
      </c>
      <c r="G167" s="117">
        <v>5457</v>
      </c>
      <c r="H167" s="118">
        <f t="shared" si="13"/>
        <v>0.57807981492192018</v>
      </c>
      <c r="I167" s="117">
        <v>5008</v>
      </c>
      <c r="J167" s="118">
        <f t="shared" si="13"/>
        <v>-8.2279640828293976E-2</v>
      </c>
      <c r="K167" s="117">
        <v>4557</v>
      </c>
      <c r="L167" s="118">
        <f t="shared" si="13"/>
        <v>-9.0055910543131001E-2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2938</v>
      </c>
      <c r="F168" s="118" t="str">
        <f t="shared" si="13"/>
        <v>-</v>
      </c>
      <c r="G168" s="117">
        <v>4071</v>
      </c>
      <c r="H168" s="118">
        <f t="shared" si="13"/>
        <v>0.38563648740639889</v>
      </c>
      <c r="I168" s="117">
        <v>3979</v>
      </c>
      <c r="J168" s="118">
        <f t="shared" si="13"/>
        <v>-2.2598870056497189E-2</v>
      </c>
      <c r="K168" s="117">
        <v>3362</v>
      </c>
      <c r="L168" s="118">
        <f t="shared" si="13"/>
        <v>-0.15506408645388292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4549</v>
      </c>
      <c r="F169" s="118" t="str">
        <f t="shared" si="13"/>
        <v>-</v>
      </c>
      <c r="G169" s="117">
        <v>5091</v>
      </c>
      <c r="H169" s="118">
        <f t="shared" si="13"/>
        <v>0.11914706528907448</v>
      </c>
      <c r="I169" s="117">
        <v>5154</v>
      </c>
      <c r="J169" s="118">
        <f t="shared" si="13"/>
        <v>1.2374779021803173E-2</v>
      </c>
      <c r="K169" s="117">
        <v>4329</v>
      </c>
      <c r="L169" s="118">
        <f t="shared" si="13"/>
        <v>-0.16006984866123397</v>
      </c>
      <c r="M169" s="117"/>
      <c r="N169" s="118"/>
    </row>
    <row r="170" spans="2:14" x14ac:dyDescent="0.25">
      <c r="B170" s="116" t="s">
        <v>85</v>
      </c>
      <c r="C170" s="117">
        <v>2080</v>
      </c>
      <c r="D170" s="118">
        <v>-0.61179544606196345</v>
      </c>
      <c r="E170" s="117">
        <v>5301</v>
      </c>
      <c r="F170" s="118">
        <f t="shared" si="13"/>
        <v>1.5485576923076922</v>
      </c>
      <c r="G170" s="117">
        <v>6066</v>
      </c>
      <c r="H170" s="118">
        <f t="shared" si="13"/>
        <v>0.14431239388794559</v>
      </c>
      <c r="I170" s="117">
        <v>6412</v>
      </c>
      <c r="J170" s="118">
        <f t="shared" si="13"/>
        <v>5.7039235080778017E-2</v>
      </c>
      <c r="K170" s="117">
        <v>5757</v>
      </c>
      <c r="L170" s="118">
        <f t="shared" si="13"/>
        <v>-0.10215221459762946</v>
      </c>
      <c r="M170" s="117"/>
      <c r="N170" s="118"/>
    </row>
    <row r="171" spans="2:14" x14ac:dyDescent="0.25">
      <c r="B171" s="116" t="s">
        <v>87</v>
      </c>
      <c r="C171" s="117">
        <v>757</v>
      </c>
      <c r="D171" s="118">
        <v>-0.76948842874543244</v>
      </c>
      <c r="E171" s="117">
        <v>2945</v>
      </c>
      <c r="F171" s="118">
        <f t="shared" si="13"/>
        <v>2.890356671070013</v>
      </c>
      <c r="G171" s="117">
        <v>4266</v>
      </c>
      <c r="H171" s="118">
        <f t="shared" si="13"/>
        <v>0.44855687606112049</v>
      </c>
      <c r="I171" s="117">
        <v>4861</v>
      </c>
      <c r="J171" s="118">
        <f t="shared" si="13"/>
        <v>0.1394749179559307</v>
      </c>
      <c r="K171" s="117">
        <v>3048</v>
      </c>
      <c r="L171" s="118">
        <f t="shared" si="13"/>
        <v>-0.372968524994857</v>
      </c>
      <c r="M171" s="117"/>
      <c r="N171" s="118"/>
    </row>
    <row r="172" spans="2:14" x14ac:dyDescent="0.25">
      <c r="B172" s="116" t="s">
        <v>89</v>
      </c>
      <c r="C172" s="117">
        <v>2073</v>
      </c>
      <c r="D172" s="118">
        <v>-0.58539999999999992</v>
      </c>
      <c r="E172" s="117">
        <v>5210</v>
      </c>
      <c r="F172" s="118">
        <f t="shared" si="13"/>
        <v>1.513265798359865</v>
      </c>
      <c r="G172" s="117">
        <v>6721</v>
      </c>
      <c r="H172" s="118">
        <f t="shared" si="13"/>
        <v>0.29001919385796548</v>
      </c>
      <c r="I172" s="117">
        <v>6991</v>
      </c>
      <c r="J172" s="118">
        <f t="shared" si="13"/>
        <v>4.0172593364082632E-2</v>
      </c>
      <c r="K172" s="117">
        <v>5267</v>
      </c>
      <c r="L172" s="118">
        <f t="shared" si="13"/>
        <v>-0.24660277499642402</v>
      </c>
      <c r="M172" s="117"/>
      <c r="N172" s="118"/>
    </row>
    <row r="173" spans="2:14" x14ac:dyDescent="0.25">
      <c r="B173" s="116" t="s">
        <v>91</v>
      </c>
      <c r="C173" s="117">
        <v>538</v>
      </c>
      <c r="D173" s="118">
        <v>-0.86119711042311664</v>
      </c>
      <c r="E173" s="117">
        <v>3964</v>
      </c>
      <c r="F173" s="118">
        <f t="shared" si="13"/>
        <v>6.3680297397769516</v>
      </c>
      <c r="G173" s="117">
        <v>3923</v>
      </c>
      <c r="H173" s="118">
        <f t="shared" si="13"/>
        <v>-1.034308779011095E-2</v>
      </c>
      <c r="I173" s="117">
        <v>4443</v>
      </c>
      <c r="J173" s="118">
        <f t="shared" si="13"/>
        <v>0.1325516186591893</v>
      </c>
      <c r="K173" s="117">
        <v>3570</v>
      </c>
      <c r="L173" s="118">
        <f t="shared" si="13"/>
        <v>-0.1964888588791357</v>
      </c>
      <c r="M173" s="117"/>
      <c r="N173" s="118"/>
    </row>
    <row r="174" spans="2:14" x14ac:dyDescent="0.25">
      <c r="B174" s="116" t="s">
        <v>93</v>
      </c>
      <c r="C174" s="117">
        <v>1485</v>
      </c>
      <c r="D174" s="118">
        <v>-0.61023622047244097</v>
      </c>
      <c r="E174" s="117">
        <v>5209</v>
      </c>
      <c r="F174" s="118">
        <f t="shared" si="13"/>
        <v>2.5077441077441076</v>
      </c>
      <c r="G174" s="117">
        <v>5577</v>
      </c>
      <c r="H174" s="118">
        <f t="shared" si="13"/>
        <v>7.0646957189479664E-2</v>
      </c>
      <c r="I174" s="117">
        <v>4673</v>
      </c>
      <c r="J174" s="118">
        <f t="shared" si="13"/>
        <v>-0.16209431594046975</v>
      </c>
      <c r="K174" s="117">
        <v>4199</v>
      </c>
      <c r="L174" s="118">
        <f t="shared" si="13"/>
        <v>-0.10143376845709395</v>
      </c>
      <c r="M174" s="117"/>
      <c r="N174" s="118"/>
    </row>
    <row r="175" spans="2:14" ht="15.75" x14ac:dyDescent="0.25">
      <c r="B175" s="119" t="s">
        <v>30</v>
      </c>
      <c r="C175" s="120">
        <v>20504</v>
      </c>
      <c r="D175" s="121">
        <v>-0.60997508131859768</v>
      </c>
      <c r="E175" s="120">
        <v>42447</v>
      </c>
      <c r="F175" s="121">
        <f t="shared" si="13"/>
        <v>1.0701814280140463</v>
      </c>
      <c r="G175" s="120">
        <v>63176</v>
      </c>
      <c r="H175" s="121">
        <f t="shared" si="13"/>
        <v>0.48835017786887169</v>
      </c>
      <c r="I175" s="120">
        <v>65334</v>
      </c>
      <c r="J175" s="121">
        <f t="shared" si="13"/>
        <v>3.415854121818418E-2</v>
      </c>
      <c r="K175" s="120">
        <v>57978</v>
      </c>
      <c r="L175" s="121">
        <f t="shared" si="13"/>
        <v>-0.11259068785012394</v>
      </c>
      <c r="M175" s="120">
        <v>14292</v>
      </c>
      <c r="N175" s="121">
        <v>-0.18993368474749195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1" t="s">
        <v>242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6472</v>
      </c>
      <c r="D185" s="118">
        <v>5.372842722240323E-2</v>
      </c>
      <c r="E185" s="117">
        <v>562</v>
      </c>
      <c r="F185" s="118">
        <f t="shared" ref="F185:L197" si="15">IFERROR(E185/C185-1,"-")</f>
        <v>-0.91316440049443759</v>
      </c>
      <c r="G185" s="117">
        <v>6894</v>
      </c>
      <c r="H185" s="118">
        <f t="shared" si="15"/>
        <v>11.266903914590747</v>
      </c>
      <c r="I185" s="117">
        <v>6261</v>
      </c>
      <c r="J185" s="118">
        <f t="shared" si="15"/>
        <v>-9.1818973020017403E-2</v>
      </c>
      <c r="K185" s="117">
        <v>6378</v>
      </c>
      <c r="L185" s="118">
        <f t="shared" si="15"/>
        <v>1.8687110685194019E-2</v>
      </c>
      <c r="M185" s="117">
        <v>6245</v>
      </c>
      <c r="N185" s="118">
        <f t="shared" ref="N185:N187" si="16">IFERROR(M185/K185-1,"-")</f>
        <v>-2.0852931953590503E-2</v>
      </c>
    </row>
    <row r="186" spans="1:15" x14ac:dyDescent="0.25">
      <c r="B186" s="116" t="s">
        <v>73</v>
      </c>
      <c r="C186" s="117">
        <v>6909</v>
      </c>
      <c r="D186" s="118">
        <v>0.29357798165137616</v>
      </c>
      <c r="E186" s="117">
        <v>249</v>
      </c>
      <c r="F186" s="118">
        <f t="shared" si="15"/>
        <v>-0.96396005210594882</v>
      </c>
      <c r="G186" s="117">
        <v>8112</v>
      </c>
      <c r="H186" s="118">
        <f t="shared" si="15"/>
        <v>31.578313253012048</v>
      </c>
      <c r="I186" s="117">
        <v>7362</v>
      </c>
      <c r="J186" s="118">
        <f t="shared" si="15"/>
        <v>-9.2455621301775093E-2</v>
      </c>
      <c r="K186" s="117">
        <v>6913</v>
      </c>
      <c r="L186" s="118">
        <f t="shared" si="15"/>
        <v>-6.0988861722358068E-2</v>
      </c>
      <c r="M186" s="117">
        <v>6687</v>
      </c>
      <c r="N186" s="118">
        <f t="shared" si="16"/>
        <v>-3.269202950961958E-2</v>
      </c>
    </row>
    <row r="187" spans="1:15" x14ac:dyDescent="0.25">
      <c r="B187" s="116" t="s">
        <v>75</v>
      </c>
      <c r="C187" s="117">
        <v>2495</v>
      </c>
      <c r="D187" s="118">
        <v>-0.67196949776492243</v>
      </c>
      <c r="E187" s="117">
        <v>303</v>
      </c>
      <c r="F187" s="118">
        <f t="shared" si="15"/>
        <v>-0.87855711422845695</v>
      </c>
      <c r="G187" s="117">
        <v>7378</v>
      </c>
      <c r="H187" s="118">
        <f t="shared" si="15"/>
        <v>23.349834983498351</v>
      </c>
      <c r="I187" s="117">
        <v>6069</v>
      </c>
      <c r="J187" s="118">
        <f t="shared" si="15"/>
        <v>-0.17741935483870963</v>
      </c>
      <c r="K187" s="117">
        <v>7454</v>
      </c>
      <c r="L187" s="118">
        <f t="shared" si="15"/>
        <v>0.22820893063107595</v>
      </c>
      <c r="M187" s="117">
        <v>7551</v>
      </c>
      <c r="N187" s="118">
        <f t="shared" si="16"/>
        <v>1.3013147303461148E-2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798</v>
      </c>
      <c r="F188" s="118" t="str">
        <f t="shared" si="15"/>
        <v>-</v>
      </c>
      <c r="G188" s="117">
        <v>8738</v>
      </c>
      <c r="H188" s="118">
        <f t="shared" si="15"/>
        <v>9.9498746867167913</v>
      </c>
      <c r="I188" s="117">
        <v>6859</v>
      </c>
      <c r="J188" s="118">
        <f t="shared" si="15"/>
        <v>-0.21503776607919434</v>
      </c>
      <c r="K188" s="117">
        <v>7570</v>
      </c>
      <c r="L188" s="118">
        <f t="shared" si="15"/>
        <v>0.10365942557224095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2215</v>
      </c>
      <c r="F189" s="118" t="str">
        <f t="shared" si="15"/>
        <v>-</v>
      </c>
      <c r="G189" s="117">
        <v>5742</v>
      </c>
      <c r="H189" s="118">
        <f t="shared" si="15"/>
        <v>1.5923250564334084</v>
      </c>
      <c r="I189" s="117">
        <v>6343</v>
      </c>
      <c r="J189" s="118">
        <f t="shared" si="15"/>
        <v>0.10466736328805304</v>
      </c>
      <c r="K189" s="117">
        <v>5806</v>
      </c>
      <c r="L189" s="118">
        <f t="shared" si="15"/>
        <v>-8.4660255399653161E-2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3358</v>
      </c>
      <c r="F190" s="118" t="str">
        <f t="shared" si="15"/>
        <v>-</v>
      </c>
      <c r="G190" s="117">
        <v>4830</v>
      </c>
      <c r="H190" s="118">
        <f t="shared" si="15"/>
        <v>0.43835616438356162</v>
      </c>
      <c r="I190" s="117">
        <v>5029</v>
      </c>
      <c r="J190" s="118">
        <f t="shared" si="15"/>
        <v>4.1200828157349934E-2</v>
      </c>
      <c r="K190" s="117">
        <v>5288</v>
      </c>
      <c r="L190" s="118">
        <f t="shared" si="15"/>
        <v>5.1501292503479901E-2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5182</v>
      </c>
      <c r="F191" s="118" t="str">
        <f t="shared" si="15"/>
        <v>-</v>
      </c>
      <c r="G191" s="117">
        <v>7856</v>
      </c>
      <c r="H191" s="118">
        <f t="shared" si="15"/>
        <v>0.51601698186028555</v>
      </c>
      <c r="I191" s="117">
        <v>8079</v>
      </c>
      <c r="J191" s="118">
        <f t="shared" si="15"/>
        <v>2.8385947046843274E-2</v>
      </c>
      <c r="K191" s="117">
        <v>8019</v>
      </c>
      <c r="L191" s="118">
        <f t="shared" si="15"/>
        <v>-7.4266617155588355E-3</v>
      </c>
      <c r="M191" s="117"/>
      <c r="N191" s="118"/>
    </row>
    <row r="192" spans="1:15" x14ac:dyDescent="0.25">
      <c r="B192" s="116" t="s">
        <v>85</v>
      </c>
      <c r="C192" s="117">
        <v>2693</v>
      </c>
      <c r="D192" s="118">
        <v>-0.49140698772426816</v>
      </c>
      <c r="E192" s="117">
        <v>6106</v>
      </c>
      <c r="F192" s="118">
        <f t="shared" si="15"/>
        <v>1.267359821760119</v>
      </c>
      <c r="G192" s="117">
        <v>5565</v>
      </c>
      <c r="H192" s="118">
        <f t="shared" si="15"/>
        <v>-8.8601375696036655E-2</v>
      </c>
      <c r="I192" s="117">
        <v>5971</v>
      </c>
      <c r="J192" s="118">
        <f t="shared" si="15"/>
        <v>7.2955974842767279E-2</v>
      </c>
      <c r="K192" s="117">
        <v>6230</v>
      </c>
      <c r="L192" s="118">
        <f t="shared" si="15"/>
        <v>4.3376318874560393E-2</v>
      </c>
      <c r="M192" s="117"/>
      <c r="N192" s="118"/>
    </row>
    <row r="193" spans="2:15" x14ac:dyDescent="0.25">
      <c r="B193" s="116" t="s">
        <v>87</v>
      </c>
      <c r="C193" s="117">
        <v>3745</v>
      </c>
      <c r="D193" s="118">
        <v>-0.18195718654434245</v>
      </c>
      <c r="E193" s="117">
        <v>6568</v>
      </c>
      <c r="F193" s="118">
        <f t="shared" si="15"/>
        <v>0.75380507343124159</v>
      </c>
      <c r="G193" s="117">
        <v>5560</v>
      </c>
      <c r="H193" s="118">
        <f t="shared" si="15"/>
        <v>-0.15347137637028019</v>
      </c>
      <c r="I193" s="117">
        <v>5596</v>
      </c>
      <c r="J193" s="118">
        <f t="shared" si="15"/>
        <v>6.4748201438848962E-3</v>
      </c>
      <c r="K193" s="117">
        <v>5752</v>
      </c>
      <c r="L193" s="118">
        <f t="shared" si="15"/>
        <v>2.7877055039313703E-2</v>
      </c>
      <c r="M193" s="117"/>
      <c r="N193" s="118"/>
    </row>
    <row r="194" spans="2:15" x14ac:dyDescent="0.25">
      <c r="B194" s="116" t="s">
        <v>89</v>
      </c>
      <c r="C194" s="117">
        <v>1910</v>
      </c>
      <c r="D194" s="118">
        <v>-0.67483827034388832</v>
      </c>
      <c r="E194" s="117">
        <v>8811</v>
      </c>
      <c r="F194" s="118">
        <f t="shared" si="15"/>
        <v>3.6130890052356017</v>
      </c>
      <c r="G194" s="117">
        <v>7815</v>
      </c>
      <c r="H194" s="118">
        <f t="shared" si="15"/>
        <v>-0.11304051753489952</v>
      </c>
      <c r="I194" s="117">
        <v>7759</v>
      </c>
      <c r="J194" s="118">
        <f t="shared" si="15"/>
        <v>-7.1657069737683932E-3</v>
      </c>
      <c r="K194" s="117">
        <v>7467</v>
      </c>
      <c r="L194" s="118">
        <f t="shared" si="15"/>
        <v>-3.7633715685010949E-2</v>
      </c>
      <c r="M194" s="117"/>
      <c r="N194" s="118"/>
    </row>
    <row r="195" spans="2:15" x14ac:dyDescent="0.25">
      <c r="B195" s="116" t="s">
        <v>91</v>
      </c>
      <c r="C195" s="117">
        <v>1042</v>
      </c>
      <c r="D195" s="118">
        <v>-0.82487394957983196</v>
      </c>
      <c r="E195" s="117">
        <v>9178</v>
      </c>
      <c r="F195" s="118">
        <f t="shared" si="15"/>
        <v>7.8080614203454886</v>
      </c>
      <c r="G195" s="117">
        <v>6968</v>
      </c>
      <c r="H195" s="118">
        <f t="shared" si="15"/>
        <v>-0.24079320113314451</v>
      </c>
      <c r="I195" s="117">
        <v>7155</v>
      </c>
      <c r="J195" s="118">
        <f t="shared" si="15"/>
        <v>2.683696900114807E-2</v>
      </c>
      <c r="K195" s="117">
        <v>7260</v>
      </c>
      <c r="L195" s="118">
        <f t="shared" si="15"/>
        <v>1.467505241090139E-2</v>
      </c>
      <c r="M195" s="117"/>
      <c r="N195" s="118"/>
    </row>
    <row r="196" spans="2:15" x14ac:dyDescent="0.25">
      <c r="B196" s="116" t="s">
        <v>93</v>
      </c>
      <c r="C196" s="117">
        <v>1396</v>
      </c>
      <c r="D196" s="118">
        <v>-0.78370003098853425</v>
      </c>
      <c r="E196" s="117">
        <v>8563</v>
      </c>
      <c r="F196" s="118">
        <f t="shared" si="15"/>
        <v>5.1339541547277934</v>
      </c>
      <c r="G196" s="117">
        <v>7335</v>
      </c>
      <c r="H196" s="118">
        <f t="shared" si="15"/>
        <v>-0.14340768422281913</v>
      </c>
      <c r="I196" s="117">
        <v>7743</v>
      </c>
      <c r="J196" s="118">
        <f t="shared" si="15"/>
        <v>5.5623721881390642E-2</v>
      </c>
      <c r="K196" s="117">
        <v>7580</v>
      </c>
      <c r="L196" s="118">
        <f t="shared" si="15"/>
        <v>-2.1051272116750619E-2</v>
      </c>
      <c r="M196" s="117"/>
      <c r="N196" s="118"/>
    </row>
    <row r="197" spans="2:15" ht="15.75" x14ac:dyDescent="0.25">
      <c r="B197" s="119" t="s">
        <v>30</v>
      </c>
      <c r="C197" s="120">
        <v>28980</v>
      </c>
      <c r="D197" s="121">
        <v>-0.58760245901639352</v>
      </c>
      <c r="E197" s="120">
        <v>51893</v>
      </c>
      <c r="F197" s="121">
        <f t="shared" si="15"/>
        <v>0.79064872325741886</v>
      </c>
      <c r="G197" s="120">
        <v>82793</v>
      </c>
      <c r="H197" s="121">
        <f t="shared" si="15"/>
        <v>0.59545603453259588</v>
      </c>
      <c r="I197" s="120">
        <v>80226</v>
      </c>
      <c r="J197" s="121">
        <f t="shared" si="15"/>
        <v>-3.1005036657688501E-2</v>
      </c>
      <c r="K197" s="120">
        <v>81717</v>
      </c>
      <c r="L197" s="121">
        <f t="shared" si="15"/>
        <v>1.858499738239483E-2</v>
      </c>
      <c r="M197" s="120">
        <v>20483</v>
      </c>
      <c r="N197" s="121">
        <v>-1.2629549288985298E-2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1" t="s">
        <v>243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4575</v>
      </c>
      <c r="D207" s="118">
        <v>0.11639824304538804</v>
      </c>
      <c r="E207" s="117">
        <v>138</v>
      </c>
      <c r="F207" s="118">
        <f t="shared" ref="F207:L219" si="17">IFERROR(E207/C207-1,"-")</f>
        <v>-0.96983606557377044</v>
      </c>
      <c r="G207" s="117">
        <v>5898</v>
      </c>
      <c r="H207" s="118">
        <f t="shared" si="17"/>
        <v>41.739130434782609</v>
      </c>
      <c r="I207" s="117">
        <v>5387</v>
      </c>
      <c r="J207" s="118">
        <f t="shared" si="17"/>
        <v>-8.663953882672093E-2</v>
      </c>
      <c r="K207" s="117">
        <v>5223</v>
      </c>
      <c r="L207" s="118">
        <f t="shared" si="17"/>
        <v>-3.0443660664562833E-2</v>
      </c>
      <c r="M207" s="117">
        <v>4550</v>
      </c>
      <c r="N207" s="118">
        <f t="shared" ref="N207:N209" si="18">IFERROR(M207/K207-1,"-")</f>
        <v>-0.12885314953092097</v>
      </c>
    </row>
    <row r="208" spans="2:15" x14ac:dyDescent="0.25">
      <c r="B208" s="116" t="s">
        <v>73</v>
      </c>
      <c r="C208" s="117">
        <v>5653</v>
      </c>
      <c r="D208" s="118">
        <v>0.19919389053882064</v>
      </c>
      <c r="E208" s="117">
        <v>170</v>
      </c>
      <c r="F208" s="118">
        <f t="shared" si="17"/>
        <v>-0.96992747213868746</v>
      </c>
      <c r="G208" s="117">
        <v>6830</v>
      </c>
      <c r="H208" s="118">
        <f t="shared" si="17"/>
        <v>39.176470588235297</v>
      </c>
      <c r="I208" s="117">
        <v>5327</v>
      </c>
      <c r="J208" s="118">
        <f t="shared" si="17"/>
        <v>-0.22005856515373357</v>
      </c>
      <c r="K208" s="117">
        <v>6123</v>
      </c>
      <c r="L208" s="118">
        <f t="shared" si="17"/>
        <v>0.14942744509104555</v>
      </c>
      <c r="M208" s="117">
        <v>5803</v>
      </c>
      <c r="N208" s="118">
        <f t="shared" si="18"/>
        <v>-5.2261963089988539E-2</v>
      </c>
    </row>
    <row r="209" spans="2:15" x14ac:dyDescent="0.25">
      <c r="B209" s="116" t="s">
        <v>75</v>
      </c>
      <c r="C209" s="117">
        <v>2275</v>
      </c>
      <c r="D209" s="118">
        <v>-0.57815687001668836</v>
      </c>
      <c r="E209" s="117">
        <v>167</v>
      </c>
      <c r="F209" s="118">
        <f t="shared" si="17"/>
        <v>-0.92659340659340661</v>
      </c>
      <c r="G209" s="117">
        <v>6235</v>
      </c>
      <c r="H209" s="118">
        <f t="shared" si="17"/>
        <v>36.335329341317369</v>
      </c>
      <c r="I209" s="117">
        <v>4718</v>
      </c>
      <c r="J209" s="118">
        <f t="shared" si="17"/>
        <v>-0.2433039294306335</v>
      </c>
      <c r="K209" s="117">
        <v>5018</v>
      </c>
      <c r="L209" s="118">
        <f t="shared" si="17"/>
        <v>6.3586265366680772E-2</v>
      </c>
      <c r="M209" s="117">
        <v>5584</v>
      </c>
      <c r="N209" s="118">
        <f t="shared" si="18"/>
        <v>0.11279394180948588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228</v>
      </c>
      <c r="F210" s="118" t="str">
        <f t="shared" si="17"/>
        <v>-</v>
      </c>
      <c r="G210" s="117">
        <v>8867</v>
      </c>
      <c r="H210" s="118">
        <f t="shared" si="17"/>
        <v>37.890350877192979</v>
      </c>
      <c r="I210" s="117">
        <v>7779</v>
      </c>
      <c r="J210" s="118">
        <f t="shared" si="17"/>
        <v>-0.12270215405435891</v>
      </c>
      <c r="K210" s="117">
        <v>7219</v>
      </c>
      <c r="L210" s="118">
        <f t="shared" si="17"/>
        <v>-7.198868749196552E-2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740</v>
      </c>
      <c r="F211" s="118" t="str">
        <f t="shared" si="17"/>
        <v>-</v>
      </c>
      <c r="G211" s="117">
        <v>6899</v>
      </c>
      <c r="H211" s="118">
        <f t="shared" si="17"/>
        <v>8.3229729729729733</v>
      </c>
      <c r="I211" s="117">
        <v>5558</v>
      </c>
      <c r="J211" s="118">
        <f t="shared" si="17"/>
        <v>-0.19437599652123494</v>
      </c>
      <c r="K211" s="117">
        <v>6458</v>
      </c>
      <c r="L211" s="118">
        <f t="shared" si="17"/>
        <v>0.16192875134940632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2516</v>
      </c>
      <c r="F212" s="118" t="str">
        <f t="shared" si="17"/>
        <v>-</v>
      </c>
      <c r="G212" s="117">
        <v>5674</v>
      </c>
      <c r="H212" s="118">
        <f t="shared" si="17"/>
        <v>1.25516693163752</v>
      </c>
      <c r="I212" s="117">
        <v>5224</v>
      </c>
      <c r="J212" s="118">
        <f t="shared" si="17"/>
        <v>-7.9309129362002073E-2</v>
      </c>
      <c r="K212" s="117">
        <v>5046</v>
      </c>
      <c r="L212" s="118">
        <f t="shared" si="17"/>
        <v>-3.4073506891271088E-2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3643</v>
      </c>
      <c r="F213" s="118" t="str">
        <f t="shared" si="17"/>
        <v>-</v>
      </c>
      <c r="G213" s="117">
        <v>6649</v>
      </c>
      <c r="H213" s="118">
        <f t="shared" si="17"/>
        <v>0.825144111995608</v>
      </c>
      <c r="I213" s="117">
        <v>6648</v>
      </c>
      <c r="J213" s="118">
        <f t="shared" si="17"/>
        <v>-1.5039855617382525E-4</v>
      </c>
      <c r="K213" s="117">
        <v>7014</v>
      </c>
      <c r="L213" s="118">
        <f t="shared" si="17"/>
        <v>5.5054151624548631E-2</v>
      </c>
      <c r="M213" s="117"/>
      <c r="N213" s="118"/>
    </row>
    <row r="214" spans="2:15" x14ac:dyDescent="0.25">
      <c r="B214" s="116" t="s">
        <v>85</v>
      </c>
      <c r="C214" s="117">
        <v>2493</v>
      </c>
      <c r="D214" s="118">
        <v>-0.56711234589338422</v>
      </c>
      <c r="E214" s="117">
        <v>6493</v>
      </c>
      <c r="F214" s="118">
        <f t="shared" si="17"/>
        <v>1.6044925792218212</v>
      </c>
      <c r="G214" s="117">
        <v>7358</v>
      </c>
      <c r="H214" s="118">
        <f t="shared" si="17"/>
        <v>0.13322039119051277</v>
      </c>
      <c r="I214" s="117">
        <v>7588</v>
      </c>
      <c r="J214" s="118">
        <f t="shared" si="17"/>
        <v>3.1258494156020555E-2</v>
      </c>
      <c r="K214" s="117">
        <v>6567</v>
      </c>
      <c r="L214" s="118">
        <f t="shared" si="17"/>
        <v>-0.13455455983131259</v>
      </c>
      <c r="M214" s="117"/>
      <c r="N214" s="118"/>
    </row>
    <row r="215" spans="2:15" x14ac:dyDescent="0.25">
      <c r="B215" s="116" t="s">
        <v>87</v>
      </c>
      <c r="C215" s="117">
        <v>194</v>
      </c>
      <c r="D215" s="118">
        <v>-0.95676398484510805</v>
      </c>
      <c r="E215" s="117">
        <v>6334</v>
      </c>
      <c r="F215" s="118">
        <f t="shared" si="17"/>
        <v>31.649484536082475</v>
      </c>
      <c r="G215" s="117">
        <v>6059</v>
      </c>
      <c r="H215" s="118">
        <f t="shared" si="17"/>
        <v>-4.3416482475528873E-2</v>
      </c>
      <c r="I215" s="117">
        <v>5713</v>
      </c>
      <c r="J215" s="118">
        <f t="shared" si="17"/>
        <v>-5.7105132860207908E-2</v>
      </c>
      <c r="K215" s="117">
        <v>5429</v>
      </c>
      <c r="L215" s="118">
        <f t="shared" si="17"/>
        <v>-4.9711185016628745E-2</v>
      </c>
      <c r="M215" s="117"/>
      <c r="N215" s="118"/>
    </row>
    <row r="216" spans="2:15" x14ac:dyDescent="0.25">
      <c r="B216" s="116" t="s">
        <v>89</v>
      </c>
      <c r="C216" s="117">
        <v>149</v>
      </c>
      <c r="D216" s="118">
        <v>-0.97694569085563976</v>
      </c>
      <c r="E216" s="117">
        <v>9041</v>
      </c>
      <c r="F216" s="118">
        <f t="shared" si="17"/>
        <v>59.677852348993291</v>
      </c>
      <c r="G216" s="117">
        <v>5618</v>
      </c>
      <c r="H216" s="118">
        <f t="shared" si="17"/>
        <v>-0.37860856099988938</v>
      </c>
      <c r="I216" s="117">
        <v>6665</v>
      </c>
      <c r="J216" s="118">
        <f t="shared" si="17"/>
        <v>0.18636525453898178</v>
      </c>
      <c r="K216" s="117">
        <v>6929</v>
      </c>
      <c r="L216" s="118">
        <f t="shared" si="17"/>
        <v>3.9609902475618908E-2</v>
      </c>
      <c r="M216" s="117"/>
      <c r="N216" s="118"/>
    </row>
    <row r="217" spans="2:15" x14ac:dyDescent="0.25">
      <c r="B217" s="116" t="s">
        <v>91</v>
      </c>
      <c r="C217" s="117">
        <v>403</v>
      </c>
      <c r="D217" s="118">
        <v>-0.91022499443083094</v>
      </c>
      <c r="E217" s="117">
        <v>6463</v>
      </c>
      <c r="F217" s="118">
        <f t="shared" si="17"/>
        <v>15.037220843672458</v>
      </c>
      <c r="G217" s="117">
        <v>5119</v>
      </c>
      <c r="H217" s="118">
        <f t="shared" si="17"/>
        <v>-0.20795296302026922</v>
      </c>
      <c r="I217" s="117">
        <v>5073</v>
      </c>
      <c r="J217" s="118">
        <f t="shared" si="17"/>
        <v>-8.9861301035358832E-3</v>
      </c>
      <c r="K217" s="117">
        <v>5398</v>
      </c>
      <c r="L217" s="118">
        <f t="shared" si="17"/>
        <v>6.4064656022077671E-2</v>
      </c>
      <c r="M217" s="117"/>
      <c r="N217" s="118"/>
    </row>
    <row r="218" spans="2:15" x14ac:dyDescent="0.25">
      <c r="B218" s="116" t="s">
        <v>93</v>
      </c>
      <c r="C218" s="117">
        <v>414</v>
      </c>
      <c r="D218" s="118">
        <v>-0.91131105398457579</v>
      </c>
      <c r="E218" s="117">
        <v>5617</v>
      </c>
      <c r="F218" s="118">
        <f t="shared" si="17"/>
        <v>12.567632850241546</v>
      </c>
      <c r="G218" s="117">
        <v>4695</v>
      </c>
      <c r="H218" s="118">
        <f t="shared" si="17"/>
        <v>-0.16414456115364073</v>
      </c>
      <c r="I218" s="117">
        <v>5198</v>
      </c>
      <c r="J218" s="118">
        <f t="shared" si="17"/>
        <v>0.1071352502662406</v>
      </c>
      <c r="K218" s="117">
        <v>5174</v>
      </c>
      <c r="L218" s="118">
        <f t="shared" si="17"/>
        <v>-4.6171604463255411E-3</v>
      </c>
      <c r="M218" s="117"/>
      <c r="N218" s="118"/>
    </row>
    <row r="219" spans="2:15" ht="15.75" x14ac:dyDescent="0.25">
      <c r="B219" s="119" t="s">
        <v>30</v>
      </c>
      <c r="C219" s="120">
        <v>17078</v>
      </c>
      <c r="D219" s="121">
        <v>-0.72198346031125871</v>
      </c>
      <c r="E219" s="120">
        <v>41550</v>
      </c>
      <c r="F219" s="121">
        <f t="shared" si="17"/>
        <v>1.4329546785337861</v>
      </c>
      <c r="G219" s="120">
        <v>75901</v>
      </c>
      <c r="H219" s="121">
        <f t="shared" si="17"/>
        <v>0.82673886883273173</v>
      </c>
      <c r="I219" s="120">
        <v>70878</v>
      </c>
      <c r="J219" s="121">
        <f t="shared" si="17"/>
        <v>-6.6178311221195996E-2</v>
      </c>
      <c r="K219" s="120">
        <v>71598</v>
      </c>
      <c r="L219" s="121">
        <f t="shared" si="17"/>
        <v>1.0158300177770307E-2</v>
      </c>
      <c r="M219" s="120">
        <v>15937</v>
      </c>
      <c r="N219" s="121">
        <v>-2.6093864580787107E-2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1" t="s">
        <v>242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6472</v>
      </c>
      <c r="D229" s="118">
        <v>5.372842722240323E-2</v>
      </c>
      <c r="E229" s="117">
        <v>562</v>
      </c>
      <c r="F229" s="118">
        <f t="shared" ref="F229:L241" si="19">IFERROR(E229/C229-1,"-")</f>
        <v>-0.91316440049443759</v>
      </c>
      <c r="G229" s="117">
        <v>6894</v>
      </c>
      <c r="H229" s="118">
        <f t="shared" si="19"/>
        <v>11.266903914590747</v>
      </c>
      <c r="I229" s="117">
        <v>6261</v>
      </c>
      <c r="J229" s="118">
        <f t="shared" si="19"/>
        <v>-9.1818973020017403E-2</v>
      </c>
      <c r="K229" s="117">
        <v>6378</v>
      </c>
      <c r="L229" s="118">
        <f t="shared" si="19"/>
        <v>1.8687110685194019E-2</v>
      </c>
      <c r="M229" s="117">
        <v>6245</v>
      </c>
      <c r="N229" s="118">
        <f t="shared" ref="N229:N231" si="20">IFERROR(M229/K229-1,"-")</f>
        <v>-2.0852931953590503E-2</v>
      </c>
    </row>
    <row r="230" spans="2:15" x14ac:dyDescent="0.25">
      <c r="B230" s="116" t="s">
        <v>73</v>
      </c>
      <c r="C230" s="117">
        <v>6909</v>
      </c>
      <c r="D230" s="118">
        <v>0.29357798165137616</v>
      </c>
      <c r="E230" s="117">
        <v>249</v>
      </c>
      <c r="F230" s="118">
        <f t="shared" si="19"/>
        <v>-0.96396005210594882</v>
      </c>
      <c r="G230" s="117">
        <v>8112</v>
      </c>
      <c r="H230" s="118">
        <f t="shared" si="19"/>
        <v>31.578313253012048</v>
      </c>
      <c r="I230" s="117">
        <v>7362</v>
      </c>
      <c r="J230" s="118">
        <f t="shared" si="19"/>
        <v>-9.2455621301775093E-2</v>
      </c>
      <c r="K230" s="117">
        <v>6913</v>
      </c>
      <c r="L230" s="118">
        <f t="shared" si="19"/>
        <v>-6.0988861722358068E-2</v>
      </c>
      <c r="M230" s="117">
        <v>6687</v>
      </c>
      <c r="N230" s="118">
        <f t="shared" si="20"/>
        <v>-3.269202950961958E-2</v>
      </c>
    </row>
    <row r="231" spans="2:15" x14ac:dyDescent="0.25">
      <c r="B231" s="116" t="s">
        <v>75</v>
      </c>
      <c r="C231" s="117">
        <v>2495</v>
      </c>
      <c r="D231" s="118">
        <v>-0.67196949776492243</v>
      </c>
      <c r="E231" s="117">
        <v>303</v>
      </c>
      <c r="F231" s="118">
        <f t="shared" si="19"/>
        <v>-0.87855711422845695</v>
      </c>
      <c r="G231" s="117">
        <v>7378</v>
      </c>
      <c r="H231" s="118">
        <f t="shared" si="19"/>
        <v>23.349834983498351</v>
      </c>
      <c r="I231" s="117">
        <v>6069</v>
      </c>
      <c r="J231" s="118">
        <f t="shared" si="19"/>
        <v>-0.17741935483870963</v>
      </c>
      <c r="K231" s="117">
        <v>7454</v>
      </c>
      <c r="L231" s="118">
        <f t="shared" si="19"/>
        <v>0.22820893063107595</v>
      </c>
      <c r="M231" s="117">
        <v>7551</v>
      </c>
      <c r="N231" s="118">
        <f t="shared" si="20"/>
        <v>1.3013147303461148E-2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798</v>
      </c>
      <c r="F232" s="118" t="str">
        <f t="shared" si="19"/>
        <v>-</v>
      </c>
      <c r="G232" s="117">
        <v>8738</v>
      </c>
      <c r="H232" s="118">
        <f t="shared" si="19"/>
        <v>9.9498746867167913</v>
      </c>
      <c r="I232" s="117">
        <v>6859</v>
      </c>
      <c r="J232" s="118">
        <f t="shared" si="19"/>
        <v>-0.21503776607919434</v>
      </c>
      <c r="K232" s="117">
        <v>7570</v>
      </c>
      <c r="L232" s="118">
        <f t="shared" si="19"/>
        <v>0.10365942557224095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2215</v>
      </c>
      <c r="F233" s="118" t="str">
        <f t="shared" si="19"/>
        <v>-</v>
      </c>
      <c r="G233" s="117">
        <v>5742</v>
      </c>
      <c r="H233" s="118">
        <f t="shared" si="19"/>
        <v>1.5923250564334084</v>
      </c>
      <c r="I233" s="117">
        <v>6343</v>
      </c>
      <c r="J233" s="118">
        <f t="shared" si="19"/>
        <v>0.10466736328805304</v>
      </c>
      <c r="K233" s="117">
        <v>5806</v>
      </c>
      <c r="L233" s="118">
        <f t="shared" si="19"/>
        <v>-8.4660255399653161E-2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3358</v>
      </c>
      <c r="F234" s="118" t="str">
        <f t="shared" si="19"/>
        <v>-</v>
      </c>
      <c r="G234" s="117">
        <v>4830</v>
      </c>
      <c r="H234" s="118">
        <f t="shared" si="19"/>
        <v>0.43835616438356162</v>
      </c>
      <c r="I234" s="117">
        <v>5029</v>
      </c>
      <c r="J234" s="118">
        <f t="shared" si="19"/>
        <v>4.1200828157349934E-2</v>
      </c>
      <c r="K234" s="117">
        <v>5288</v>
      </c>
      <c r="L234" s="118">
        <f t="shared" si="19"/>
        <v>5.1501292503479901E-2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5182</v>
      </c>
      <c r="F235" s="118" t="str">
        <f t="shared" si="19"/>
        <v>-</v>
      </c>
      <c r="G235" s="117">
        <v>7856</v>
      </c>
      <c r="H235" s="118">
        <f t="shared" si="19"/>
        <v>0.51601698186028555</v>
      </c>
      <c r="I235" s="117">
        <v>8079</v>
      </c>
      <c r="J235" s="118">
        <f t="shared" si="19"/>
        <v>2.8385947046843274E-2</v>
      </c>
      <c r="K235" s="117">
        <v>8019</v>
      </c>
      <c r="L235" s="118">
        <f t="shared" si="19"/>
        <v>-7.4266617155588355E-3</v>
      </c>
      <c r="M235" s="117"/>
      <c r="N235" s="118"/>
    </row>
    <row r="236" spans="2:15" x14ac:dyDescent="0.25">
      <c r="B236" s="116" t="s">
        <v>85</v>
      </c>
      <c r="C236" s="117">
        <v>2693</v>
      </c>
      <c r="D236" s="118">
        <v>-0.49140698772426816</v>
      </c>
      <c r="E236" s="117">
        <v>6106</v>
      </c>
      <c r="F236" s="118">
        <f t="shared" si="19"/>
        <v>1.267359821760119</v>
      </c>
      <c r="G236" s="117">
        <v>5565</v>
      </c>
      <c r="H236" s="118">
        <f t="shared" si="19"/>
        <v>-8.8601375696036655E-2</v>
      </c>
      <c r="I236" s="117">
        <v>5971</v>
      </c>
      <c r="J236" s="118">
        <f t="shared" si="19"/>
        <v>7.2955974842767279E-2</v>
      </c>
      <c r="K236" s="117">
        <v>6230</v>
      </c>
      <c r="L236" s="118">
        <f t="shared" si="19"/>
        <v>4.3376318874560393E-2</v>
      </c>
      <c r="M236" s="117"/>
      <c r="N236" s="118"/>
    </row>
    <row r="237" spans="2:15" x14ac:dyDescent="0.25">
      <c r="B237" s="116" t="s">
        <v>87</v>
      </c>
      <c r="C237" s="117">
        <v>3745</v>
      </c>
      <c r="D237" s="118">
        <v>-0.18195718654434245</v>
      </c>
      <c r="E237" s="117">
        <v>6568</v>
      </c>
      <c r="F237" s="118">
        <f t="shared" si="19"/>
        <v>0.75380507343124159</v>
      </c>
      <c r="G237" s="117">
        <v>5560</v>
      </c>
      <c r="H237" s="118">
        <f t="shared" si="19"/>
        <v>-0.15347137637028019</v>
      </c>
      <c r="I237" s="117">
        <v>5596</v>
      </c>
      <c r="J237" s="118">
        <f t="shared" si="19"/>
        <v>6.4748201438848962E-3</v>
      </c>
      <c r="K237" s="117">
        <v>5752</v>
      </c>
      <c r="L237" s="118">
        <f t="shared" si="19"/>
        <v>2.7877055039313703E-2</v>
      </c>
      <c r="M237" s="117"/>
      <c r="N237" s="118"/>
    </row>
    <row r="238" spans="2:15" x14ac:dyDescent="0.25">
      <c r="B238" s="116" t="s">
        <v>89</v>
      </c>
      <c r="C238" s="117">
        <v>1910</v>
      </c>
      <c r="D238" s="118">
        <v>-0.67483827034388832</v>
      </c>
      <c r="E238" s="117">
        <v>8811</v>
      </c>
      <c r="F238" s="118">
        <f t="shared" si="19"/>
        <v>3.6130890052356017</v>
      </c>
      <c r="G238" s="117">
        <v>7815</v>
      </c>
      <c r="H238" s="118">
        <f t="shared" si="19"/>
        <v>-0.11304051753489952</v>
      </c>
      <c r="I238" s="117">
        <v>7759</v>
      </c>
      <c r="J238" s="118">
        <f t="shared" si="19"/>
        <v>-7.1657069737683932E-3</v>
      </c>
      <c r="K238" s="117">
        <v>7467</v>
      </c>
      <c r="L238" s="118">
        <f t="shared" si="19"/>
        <v>-3.7633715685010949E-2</v>
      </c>
      <c r="M238" s="117"/>
      <c r="N238" s="118"/>
    </row>
    <row r="239" spans="2:15" x14ac:dyDescent="0.25">
      <c r="B239" s="116" t="s">
        <v>91</v>
      </c>
      <c r="C239" s="117">
        <v>1042</v>
      </c>
      <c r="D239" s="118">
        <v>-0.82487394957983196</v>
      </c>
      <c r="E239" s="117">
        <v>9178</v>
      </c>
      <c r="F239" s="118">
        <f t="shared" si="19"/>
        <v>7.8080614203454886</v>
      </c>
      <c r="G239" s="117">
        <v>6968</v>
      </c>
      <c r="H239" s="118">
        <f t="shared" si="19"/>
        <v>-0.24079320113314451</v>
      </c>
      <c r="I239" s="117">
        <v>7155</v>
      </c>
      <c r="J239" s="118">
        <f t="shared" si="19"/>
        <v>2.683696900114807E-2</v>
      </c>
      <c r="K239" s="117">
        <v>7260</v>
      </c>
      <c r="L239" s="118">
        <f t="shared" si="19"/>
        <v>1.467505241090139E-2</v>
      </c>
      <c r="M239" s="117"/>
      <c r="N239" s="118"/>
    </row>
    <row r="240" spans="2:15" x14ac:dyDescent="0.25">
      <c r="B240" s="116" t="s">
        <v>93</v>
      </c>
      <c r="C240" s="117">
        <v>1396</v>
      </c>
      <c r="D240" s="118">
        <v>-0.78370003098853425</v>
      </c>
      <c r="E240" s="117">
        <v>8563</v>
      </c>
      <c r="F240" s="118">
        <f t="shared" si="19"/>
        <v>5.1339541547277934</v>
      </c>
      <c r="G240" s="117">
        <v>7335</v>
      </c>
      <c r="H240" s="118">
        <f t="shared" si="19"/>
        <v>-0.14340768422281913</v>
      </c>
      <c r="I240" s="117">
        <v>7743</v>
      </c>
      <c r="J240" s="118">
        <f t="shared" si="19"/>
        <v>5.5623721881390642E-2</v>
      </c>
      <c r="K240" s="117">
        <v>7580</v>
      </c>
      <c r="L240" s="118">
        <f t="shared" si="19"/>
        <v>-2.1051272116750619E-2</v>
      </c>
      <c r="M240" s="117"/>
      <c r="N240" s="118"/>
    </row>
    <row r="241" spans="2:15" ht="15.75" x14ac:dyDescent="0.25">
      <c r="B241" s="119" t="s">
        <v>30</v>
      </c>
      <c r="C241" s="120">
        <v>28980</v>
      </c>
      <c r="D241" s="121">
        <v>-0.58760245901639352</v>
      </c>
      <c r="E241" s="120">
        <v>51893</v>
      </c>
      <c r="F241" s="121">
        <f t="shared" si="19"/>
        <v>0.79064872325741886</v>
      </c>
      <c r="G241" s="120">
        <v>82793</v>
      </c>
      <c r="H241" s="121">
        <f t="shared" si="19"/>
        <v>0.59545603453259588</v>
      </c>
      <c r="I241" s="120">
        <v>80226</v>
      </c>
      <c r="J241" s="121">
        <f t="shared" si="19"/>
        <v>-3.1005036657688501E-2</v>
      </c>
      <c r="K241" s="120">
        <v>81717</v>
      </c>
      <c r="L241" s="121">
        <f t="shared" si="19"/>
        <v>1.858499738239483E-2</v>
      </c>
      <c r="M241" s="120">
        <v>20483</v>
      </c>
      <c r="N241" s="121">
        <v>-1.2629549288985298E-2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1" t="s">
        <v>244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4233</v>
      </c>
      <c r="D251" s="118">
        <v>-7.7375762859633879E-2</v>
      </c>
      <c r="E251" s="117">
        <v>15</v>
      </c>
      <c r="F251" s="118">
        <f t="shared" ref="F251:L263" si="21">IFERROR(E251/C251-1,"-")</f>
        <v>-0.9964564138908576</v>
      </c>
      <c r="G251" s="117">
        <v>2668</v>
      </c>
      <c r="H251" s="118">
        <f t="shared" si="21"/>
        <v>176.86666666666667</v>
      </c>
      <c r="I251" s="117">
        <v>4139</v>
      </c>
      <c r="J251" s="118">
        <f t="shared" si="21"/>
        <v>0.55134932533733139</v>
      </c>
      <c r="K251" s="117">
        <v>3435</v>
      </c>
      <c r="L251" s="118">
        <f t="shared" si="21"/>
        <v>-0.17008939357332686</v>
      </c>
      <c r="M251" s="117">
        <v>2586</v>
      </c>
      <c r="N251" s="118">
        <f t="shared" ref="N251:N253" si="22">IFERROR(M251/K251-1,"-")</f>
        <v>-0.24716157205240175</v>
      </c>
    </row>
    <row r="252" spans="2:15" x14ac:dyDescent="0.25">
      <c r="B252" s="116" t="s">
        <v>73</v>
      </c>
      <c r="C252" s="117">
        <v>5326</v>
      </c>
      <c r="D252" s="118">
        <v>5.2569169960474227E-2</v>
      </c>
      <c r="E252" s="117">
        <v>39</v>
      </c>
      <c r="F252" s="118">
        <f t="shared" si="21"/>
        <v>-0.99267743146826892</v>
      </c>
      <c r="G252" s="117">
        <v>3232</v>
      </c>
      <c r="H252" s="118">
        <f t="shared" si="21"/>
        <v>81.871794871794876</v>
      </c>
      <c r="I252" s="117">
        <v>4376</v>
      </c>
      <c r="J252" s="118">
        <f t="shared" si="21"/>
        <v>0.35396039603960405</v>
      </c>
      <c r="K252" s="117">
        <v>3587</v>
      </c>
      <c r="L252" s="118">
        <f t="shared" si="21"/>
        <v>-0.18030164533820836</v>
      </c>
      <c r="M252" s="117">
        <v>3609</v>
      </c>
      <c r="N252" s="118">
        <f t="shared" si="22"/>
        <v>6.1332589908000834E-3</v>
      </c>
    </row>
    <row r="253" spans="2:15" x14ac:dyDescent="0.25">
      <c r="B253" s="116" t="s">
        <v>75</v>
      </c>
      <c r="C253" s="117">
        <v>1960</v>
      </c>
      <c r="D253" s="118">
        <v>-0.58395245170876664</v>
      </c>
      <c r="E253" s="117">
        <v>25</v>
      </c>
      <c r="F253" s="118">
        <f t="shared" si="21"/>
        <v>-0.98724489795918369</v>
      </c>
      <c r="G253" s="117">
        <v>3519</v>
      </c>
      <c r="H253" s="118">
        <f t="shared" si="21"/>
        <v>139.76</v>
      </c>
      <c r="I253" s="117">
        <v>3712</v>
      </c>
      <c r="J253" s="118">
        <f t="shared" si="21"/>
        <v>5.4845126456379623E-2</v>
      </c>
      <c r="K253" s="117">
        <v>4025</v>
      </c>
      <c r="L253" s="118">
        <f t="shared" si="21"/>
        <v>8.4321120689655249E-2</v>
      </c>
      <c r="M253" s="117">
        <v>3315</v>
      </c>
      <c r="N253" s="118">
        <f t="shared" si="22"/>
        <v>-0.17639751552795035</v>
      </c>
    </row>
    <row r="254" spans="2:15" x14ac:dyDescent="0.25">
      <c r="B254" s="116" t="s">
        <v>77</v>
      </c>
      <c r="C254" s="117">
        <v>0</v>
      </c>
      <c r="D254" s="118">
        <v>-1</v>
      </c>
      <c r="E254" s="117">
        <v>27</v>
      </c>
      <c r="F254" s="118" t="str">
        <f t="shared" si="21"/>
        <v>-</v>
      </c>
      <c r="G254" s="117">
        <v>2608</v>
      </c>
      <c r="H254" s="118">
        <f t="shared" si="21"/>
        <v>95.592592592592595</v>
      </c>
      <c r="I254" s="117">
        <v>2116</v>
      </c>
      <c r="J254" s="118">
        <f t="shared" si="21"/>
        <v>-0.18865030674846628</v>
      </c>
      <c r="K254" s="117">
        <v>1591</v>
      </c>
      <c r="L254" s="118">
        <f t="shared" si="21"/>
        <v>-0.24810964083175802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28</v>
      </c>
      <c r="F255" s="118" t="str">
        <f t="shared" si="21"/>
        <v>-</v>
      </c>
      <c r="G255" s="117">
        <v>519</v>
      </c>
      <c r="H255" s="118">
        <f t="shared" si="21"/>
        <v>17.535714285714285</v>
      </c>
      <c r="I255" s="117">
        <v>434</v>
      </c>
      <c r="J255" s="118">
        <f t="shared" si="21"/>
        <v>-0.16377649325626209</v>
      </c>
      <c r="K255" s="117">
        <v>622</v>
      </c>
      <c r="L255" s="118">
        <f t="shared" si="21"/>
        <v>0.43317972350230405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37</v>
      </c>
      <c r="F256" s="118" t="str">
        <f t="shared" si="21"/>
        <v>-</v>
      </c>
      <c r="G256" s="117">
        <v>388</v>
      </c>
      <c r="H256" s="118">
        <f t="shared" si="21"/>
        <v>9.486486486486486</v>
      </c>
      <c r="I256" s="117">
        <v>450</v>
      </c>
      <c r="J256" s="118">
        <f t="shared" si="21"/>
        <v>0.15979381443298979</v>
      </c>
      <c r="K256" s="117">
        <v>450</v>
      </c>
      <c r="L256" s="118">
        <f t="shared" si="21"/>
        <v>0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194</v>
      </c>
      <c r="F257" s="118" t="str">
        <f t="shared" si="21"/>
        <v>-</v>
      </c>
      <c r="G257" s="117">
        <v>687</v>
      </c>
      <c r="H257" s="118">
        <f t="shared" si="21"/>
        <v>2.5412371134020617</v>
      </c>
      <c r="I257" s="117">
        <v>522</v>
      </c>
      <c r="J257" s="118">
        <f t="shared" si="21"/>
        <v>-0.24017467248908297</v>
      </c>
      <c r="K257" s="117">
        <v>1214</v>
      </c>
      <c r="L257" s="118">
        <f t="shared" si="21"/>
        <v>1.3256704980842913</v>
      </c>
      <c r="M257" s="117"/>
      <c r="N257" s="118"/>
    </row>
    <row r="258" spans="2:15" x14ac:dyDescent="0.25">
      <c r="B258" s="116" t="s">
        <v>85</v>
      </c>
      <c r="C258" s="117">
        <v>9</v>
      </c>
      <c r="D258" s="118">
        <v>-0.98392857142857149</v>
      </c>
      <c r="E258" s="117">
        <v>149</v>
      </c>
      <c r="F258" s="118">
        <f t="shared" si="21"/>
        <v>15.555555555555557</v>
      </c>
      <c r="G258" s="117">
        <v>460</v>
      </c>
      <c r="H258" s="118">
        <f t="shared" si="21"/>
        <v>2.087248322147651</v>
      </c>
      <c r="I258" s="117">
        <v>651</v>
      </c>
      <c r="J258" s="118">
        <f t="shared" si="21"/>
        <v>0.41521739130434776</v>
      </c>
      <c r="K258" s="117">
        <v>545</v>
      </c>
      <c r="L258" s="118">
        <f t="shared" si="21"/>
        <v>-0.16282642089093702</v>
      </c>
      <c r="M258" s="117"/>
      <c r="N258" s="118"/>
    </row>
    <row r="259" spans="2:15" x14ac:dyDescent="0.25">
      <c r="B259" s="116" t="s">
        <v>87</v>
      </c>
      <c r="C259" s="117">
        <v>1</v>
      </c>
      <c r="D259" s="118">
        <v>-0.99887766554433222</v>
      </c>
      <c r="E259" s="117">
        <v>187</v>
      </c>
      <c r="F259" s="118">
        <f t="shared" si="21"/>
        <v>186</v>
      </c>
      <c r="G259" s="117">
        <v>487</v>
      </c>
      <c r="H259" s="118">
        <f t="shared" si="21"/>
        <v>1.6042780748663104</v>
      </c>
      <c r="I259" s="117">
        <v>563</v>
      </c>
      <c r="J259" s="118">
        <f t="shared" si="21"/>
        <v>0.15605749486652987</v>
      </c>
      <c r="K259" s="117">
        <v>786</v>
      </c>
      <c r="L259" s="118">
        <f t="shared" si="21"/>
        <v>0.39609236234458267</v>
      </c>
      <c r="M259" s="117"/>
      <c r="N259" s="118"/>
    </row>
    <row r="260" spans="2:15" x14ac:dyDescent="0.25">
      <c r="B260" s="116" t="s">
        <v>89</v>
      </c>
      <c r="C260" s="117">
        <v>9</v>
      </c>
      <c r="D260" s="118">
        <v>-0.99586966498393759</v>
      </c>
      <c r="E260" s="117">
        <v>1976</v>
      </c>
      <c r="F260" s="118">
        <f t="shared" si="21"/>
        <v>218.55555555555554</v>
      </c>
      <c r="G260" s="117">
        <v>2499</v>
      </c>
      <c r="H260" s="118">
        <f t="shared" si="21"/>
        <v>0.26467611336032393</v>
      </c>
      <c r="I260" s="117">
        <v>2101</v>
      </c>
      <c r="J260" s="118">
        <f t="shared" si="21"/>
        <v>-0.15926370548219293</v>
      </c>
      <c r="K260" s="117">
        <v>2136</v>
      </c>
      <c r="L260" s="118">
        <f t="shared" si="21"/>
        <v>1.6658733936220749E-2</v>
      </c>
      <c r="M260" s="117"/>
      <c r="N260" s="118"/>
    </row>
    <row r="261" spans="2:15" x14ac:dyDescent="0.25">
      <c r="B261" s="116" t="s">
        <v>91</v>
      </c>
      <c r="C261" s="117">
        <v>14</v>
      </c>
      <c r="D261" s="118">
        <v>-0.9952364749914937</v>
      </c>
      <c r="E261" s="117">
        <v>2835</v>
      </c>
      <c r="F261" s="118">
        <f t="shared" si="21"/>
        <v>201.5</v>
      </c>
      <c r="G261" s="117">
        <v>3397</v>
      </c>
      <c r="H261" s="118">
        <f t="shared" si="21"/>
        <v>0.19823633156966491</v>
      </c>
      <c r="I261" s="117">
        <v>3063</v>
      </c>
      <c r="J261" s="118">
        <f t="shared" si="21"/>
        <v>-9.8322048866647083E-2</v>
      </c>
      <c r="K261" s="117">
        <v>3114</v>
      </c>
      <c r="L261" s="118">
        <f t="shared" si="21"/>
        <v>1.6650342801175277E-2</v>
      </c>
      <c r="M261" s="117"/>
      <c r="N261" s="118"/>
    </row>
    <row r="262" spans="2:15" x14ac:dyDescent="0.25">
      <c r="B262" s="116" t="s">
        <v>93</v>
      </c>
      <c r="C262" s="117">
        <v>24</v>
      </c>
      <c r="D262" s="118">
        <v>-0.99290570499556607</v>
      </c>
      <c r="E262" s="117">
        <v>2091</v>
      </c>
      <c r="F262" s="118">
        <f t="shared" si="21"/>
        <v>86.125</v>
      </c>
      <c r="G262" s="117">
        <v>2400</v>
      </c>
      <c r="H262" s="118">
        <f t="shared" si="21"/>
        <v>0.14777618364418932</v>
      </c>
      <c r="I262" s="117">
        <v>2463</v>
      </c>
      <c r="J262" s="118">
        <f t="shared" si="21"/>
        <v>2.6250000000000107E-2</v>
      </c>
      <c r="K262" s="117">
        <v>2655</v>
      </c>
      <c r="L262" s="118">
        <f t="shared" si="21"/>
        <v>7.7953714981729538E-2</v>
      </c>
      <c r="M262" s="117"/>
      <c r="N262" s="118"/>
    </row>
    <row r="263" spans="2:15" ht="15.75" x14ac:dyDescent="0.25">
      <c r="B263" s="119" t="s">
        <v>30</v>
      </c>
      <c r="C263" s="120">
        <v>11625</v>
      </c>
      <c r="D263" s="121">
        <v>-0.62456400981785298</v>
      </c>
      <c r="E263" s="120">
        <v>7603</v>
      </c>
      <c r="F263" s="121">
        <f t="shared" si="21"/>
        <v>-0.34597849462365593</v>
      </c>
      <c r="G263" s="120">
        <v>22864</v>
      </c>
      <c r="H263" s="121">
        <f t="shared" si="21"/>
        <v>2.007233986584243</v>
      </c>
      <c r="I263" s="120">
        <v>24590</v>
      </c>
      <c r="J263" s="121">
        <f t="shared" si="21"/>
        <v>7.5489853044086841E-2</v>
      </c>
      <c r="K263" s="120">
        <v>24160</v>
      </c>
      <c r="L263" s="121">
        <f t="shared" si="21"/>
        <v>-1.7486783245221682E-2</v>
      </c>
      <c r="M263" s="120">
        <v>9510</v>
      </c>
      <c r="N263" s="121">
        <v>-0.13913279623427177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1" t="s">
        <v>245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5434</v>
      </c>
      <c r="D273" s="118">
        <v>5.9672386895475826E-2</v>
      </c>
      <c r="E273" s="117">
        <v>56</v>
      </c>
      <c r="F273" s="118">
        <f t="shared" ref="F273:L285" si="23">IFERROR(E273/C273-1,"-")</f>
        <v>-0.98969451601030545</v>
      </c>
      <c r="G273" s="117">
        <v>1897</v>
      </c>
      <c r="H273" s="118">
        <f t="shared" si="23"/>
        <v>32.875</v>
      </c>
      <c r="I273" s="117">
        <v>4811</v>
      </c>
      <c r="J273" s="118">
        <f t="shared" si="23"/>
        <v>1.536109646810754</v>
      </c>
      <c r="K273" s="117">
        <v>4085</v>
      </c>
      <c r="L273" s="118">
        <f t="shared" si="23"/>
        <v>-0.15090417792558719</v>
      </c>
      <c r="M273" s="117">
        <v>3094</v>
      </c>
      <c r="N273" s="118">
        <f t="shared" ref="N273:N275" si="24">IFERROR(M273/K273-1,"-")</f>
        <v>-0.24259485924112612</v>
      </c>
    </row>
    <row r="274" spans="2:14" x14ac:dyDescent="0.25">
      <c r="B274" s="116" t="s">
        <v>73</v>
      </c>
      <c r="C274" s="117">
        <v>5626</v>
      </c>
      <c r="D274" s="118">
        <v>0.29631336405529951</v>
      </c>
      <c r="E274" s="117">
        <v>90</v>
      </c>
      <c r="F274" s="118">
        <f t="shared" si="23"/>
        <v>-0.98400284393885529</v>
      </c>
      <c r="G274" s="117">
        <v>1725</v>
      </c>
      <c r="H274" s="118">
        <f t="shared" si="23"/>
        <v>18.166666666666668</v>
      </c>
      <c r="I274" s="117">
        <v>3291</v>
      </c>
      <c r="J274" s="118">
        <f t="shared" si="23"/>
        <v>0.90782608695652178</v>
      </c>
      <c r="K274" s="117">
        <v>3554</v>
      </c>
      <c r="L274" s="118">
        <f t="shared" si="23"/>
        <v>7.9914919477362512E-2</v>
      </c>
      <c r="M274" s="117">
        <v>3156</v>
      </c>
      <c r="N274" s="118">
        <f t="shared" si="24"/>
        <v>-0.1119864940911649</v>
      </c>
    </row>
    <row r="275" spans="2:14" x14ac:dyDescent="0.25">
      <c r="B275" s="116" t="s">
        <v>75</v>
      </c>
      <c r="C275" s="117">
        <v>1740</v>
      </c>
      <c r="D275" s="118">
        <v>-0.64876867178037956</v>
      </c>
      <c r="E275" s="117">
        <v>55</v>
      </c>
      <c r="F275" s="118">
        <f t="shared" si="23"/>
        <v>-0.9683908045977011</v>
      </c>
      <c r="G275" s="117">
        <v>2166</v>
      </c>
      <c r="H275" s="118">
        <f t="shared" si="23"/>
        <v>38.381818181818183</v>
      </c>
      <c r="I275" s="117">
        <v>2951</v>
      </c>
      <c r="J275" s="118">
        <f t="shared" si="23"/>
        <v>0.3624192059095106</v>
      </c>
      <c r="K275" s="117">
        <v>3964</v>
      </c>
      <c r="L275" s="118">
        <f t="shared" si="23"/>
        <v>0.34327346662148428</v>
      </c>
      <c r="M275" s="117">
        <v>2560</v>
      </c>
      <c r="N275" s="118">
        <f t="shared" si="24"/>
        <v>-0.3541876892028254</v>
      </c>
    </row>
    <row r="276" spans="2:14" x14ac:dyDescent="0.25">
      <c r="B276" s="116" t="s">
        <v>77</v>
      </c>
      <c r="C276" s="117">
        <v>0</v>
      </c>
      <c r="D276" s="118">
        <v>-1</v>
      </c>
      <c r="E276" s="117">
        <v>80</v>
      </c>
      <c r="F276" s="118" t="str">
        <f t="shared" si="23"/>
        <v>-</v>
      </c>
      <c r="G276" s="117">
        <v>1648</v>
      </c>
      <c r="H276" s="118">
        <f t="shared" si="23"/>
        <v>19.600000000000001</v>
      </c>
      <c r="I276" s="117">
        <v>1900</v>
      </c>
      <c r="J276" s="118">
        <f t="shared" si="23"/>
        <v>0.15291262135922334</v>
      </c>
      <c r="K276" s="117">
        <v>1351</v>
      </c>
      <c r="L276" s="118">
        <f t="shared" si="23"/>
        <v>-0.28894736842105262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38</v>
      </c>
      <c r="F277" s="118" t="str">
        <f t="shared" si="23"/>
        <v>-</v>
      </c>
      <c r="G277" s="117">
        <v>211</v>
      </c>
      <c r="H277" s="118">
        <f t="shared" si="23"/>
        <v>4.5526315789473681</v>
      </c>
      <c r="I277" s="117">
        <v>280</v>
      </c>
      <c r="J277" s="118">
        <f t="shared" si="23"/>
        <v>0.32701421800947861</v>
      </c>
      <c r="K277" s="117">
        <v>163</v>
      </c>
      <c r="L277" s="118">
        <f t="shared" si="23"/>
        <v>-0.41785714285714282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26</v>
      </c>
      <c r="F278" s="118" t="str">
        <f t="shared" si="23"/>
        <v>-</v>
      </c>
      <c r="G278" s="117">
        <v>298</v>
      </c>
      <c r="H278" s="118">
        <f t="shared" si="23"/>
        <v>10.461538461538462</v>
      </c>
      <c r="I278" s="117">
        <v>429</v>
      </c>
      <c r="J278" s="118">
        <f t="shared" si="23"/>
        <v>0.43959731543624159</v>
      </c>
      <c r="K278" s="117">
        <v>233</v>
      </c>
      <c r="L278" s="118">
        <f t="shared" si="23"/>
        <v>-0.45687645687645684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70</v>
      </c>
      <c r="F279" s="118" t="str">
        <f t="shared" si="23"/>
        <v>-</v>
      </c>
      <c r="G279" s="117">
        <v>242</v>
      </c>
      <c r="H279" s="118">
        <f t="shared" si="23"/>
        <v>2.4571428571428573</v>
      </c>
      <c r="I279" s="117">
        <v>391</v>
      </c>
      <c r="J279" s="118">
        <f t="shared" si="23"/>
        <v>0.61570247933884303</v>
      </c>
      <c r="K279" s="117">
        <v>247</v>
      </c>
      <c r="L279" s="118">
        <f t="shared" si="23"/>
        <v>-0.36828644501278773</v>
      </c>
      <c r="M279" s="117"/>
      <c r="N279" s="118"/>
    </row>
    <row r="280" spans="2:14" x14ac:dyDescent="0.25">
      <c r="B280" s="116" t="s">
        <v>85</v>
      </c>
      <c r="C280" s="117">
        <v>30</v>
      </c>
      <c r="D280" s="118">
        <v>-0.95568685376661744</v>
      </c>
      <c r="E280" s="117">
        <v>66</v>
      </c>
      <c r="F280" s="118">
        <f t="shared" si="23"/>
        <v>1.2000000000000002</v>
      </c>
      <c r="G280" s="117">
        <v>287</v>
      </c>
      <c r="H280" s="118">
        <f t="shared" si="23"/>
        <v>3.3484848484848486</v>
      </c>
      <c r="I280" s="117">
        <v>383</v>
      </c>
      <c r="J280" s="118">
        <f t="shared" si="23"/>
        <v>0.33449477351916368</v>
      </c>
      <c r="K280" s="117">
        <v>201</v>
      </c>
      <c r="L280" s="118">
        <f t="shared" si="23"/>
        <v>-0.47519582245430814</v>
      </c>
      <c r="M280" s="117"/>
      <c r="N280" s="118"/>
    </row>
    <row r="281" spans="2:14" x14ac:dyDescent="0.25">
      <c r="B281" s="116" t="s">
        <v>87</v>
      </c>
      <c r="C281" s="117">
        <v>16</v>
      </c>
      <c r="D281" s="118">
        <v>-0.97269624573378843</v>
      </c>
      <c r="E281" s="117">
        <v>54</v>
      </c>
      <c r="F281" s="118">
        <f t="shared" si="23"/>
        <v>2.375</v>
      </c>
      <c r="G281" s="117">
        <v>382</v>
      </c>
      <c r="H281" s="118">
        <f t="shared" si="23"/>
        <v>6.0740740740740744</v>
      </c>
      <c r="I281" s="117">
        <v>399</v>
      </c>
      <c r="J281" s="118">
        <f t="shared" si="23"/>
        <v>4.4502617801047029E-2</v>
      </c>
      <c r="K281" s="117">
        <v>175</v>
      </c>
      <c r="L281" s="118">
        <f t="shared" si="23"/>
        <v>-0.56140350877192979</v>
      </c>
      <c r="M281" s="117"/>
      <c r="N281" s="118"/>
    </row>
    <row r="282" spans="2:14" x14ac:dyDescent="0.25">
      <c r="B282" s="116" t="s">
        <v>89</v>
      </c>
      <c r="C282" s="117">
        <v>138</v>
      </c>
      <c r="D282" s="118">
        <v>-0.96252036936447583</v>
      </c>
      <c r="E282" s="117">
        <v>1125</v>
      </c>
      <c r="F282" s="118">
        <f t="shared" si="23"/>
        <v>7.1521739130434785</v>
      </c>
      <c r="G282" s="117">
        <v>2204</v>
      </c>
      <c r="H282" s="118">
        <f t="shared" si="23"/>
        <v>0.95911111111111103</v>
      </c>
      <c r="I282" s="117">
        <v>2388</v>
      </c>
      <c r="J282" s="118">
        <f t="shared" si="23"/>
        <v>8.3484573502722315E-2</v>
      </c>
      <c r="K282" s="117">
        <v>2268</v>
      </c>
      <c r="L282" s="118">
        <f t="shared" si="23"/>
        <v>-5.0251256281407031E-2</v>
      </c>
      <c r="M282" s="117"/>
      <c r="N282" s="118"/>
    </row>
    <row r="283" spans="2:14" x14ac:dyDescent="0.25">
      <c r="B283" s="116" t="s">
        <v>91</v>
      </c>
      <c r="C283" s="117">
        <v>302</v>
      </c>
      <c r="D283" s="118">
        <v>-0.94258555133079847</v>
      </c>
      <c r="E283" s="117">
        <v>2172</v>
      </c>
      <c r="F283" s="118">
        <f t="shared" si="23"/>
        <v>6.1920529801324502</v>
      </c>
      <c r="G283" s="117">
        <v>4737</v>
      </c>
      <c r="H283" s="118">
        <f t="shared" si="23"/>
        <v>1.180939226519337</v>
      </c>
      <c r="I283" s="117">
        <v>3933</v>
      </c>
      <c r="J283" s="118">
        <f t="shared" si="23"/>
        <v>-0.16972767574414183</v>
      </c>
      <c r="K283" s="117">
        <v>3376</v>
      </c>
      <c r="L283" s="118">
        <f t="shared" si="23"/>
        <v>-0.14162217137045507</v>
      </c>
      <c r="M283" s="117"/>
      <c r="N283" s="118"/>
    </row>
    <row r="284" spans="2:14" x14ac:dyDescent="0.25">
      <c r="B284" s="116" t="s">
        <v>93</v>
      </c>
      <c r="C284" s="117">
        <v>61</v>
      </c>
      <c r="D284" s="118">
        <v>-0.99024156135018393</v>
      </c>
      <c r="E284" s="117">
        <v>1633</v>
      </c>
      <c r="F284" s="118">
        <f t="shared" si="23"/>
        <v>25.770491803278688</v>
      </c>
      <c r="G284" s="117">
        <v>3908</v>
      </c>
      <c r="H284" s="118">
        <f t="shared" si="23"/>
        <v>1.3931414574402941</v>
      </c>
      <c r="I284" s="117">
        <v>4511</v>
      </c>
      <c r="J284" s="118">
        <f t="shared" si="23"/>
        <v>0.15429887410440113</v>
      </c>
      <c r="K284" s="117">
        <v>3656</v>
      </c>
      <c r="L284" s="118">
        <f t="shared" si="23"/>
        <v>-0.18953668809576596</v>
      </c>
      <c r="M284" s="117"/>
      <c r="N284" s="118"/>
    </row>
    <row r="285" spans="2:14" ht="15.75" x14ac:dyDescent="0.25">
      <c r="B285" s="119" t="s">
        <v>30</v>
      </c>
      <c r="C285" s="120">
        <v>13377</v>
      </c>
      <c r="D285" s="121">
        <v>-0.62367073651043725</v>
      </c>
      <c r="E285" s="120">
        <v>5465</v>
      </c>
      <c r="F285" s="121">
        <f t="shared" si="23"/>
        <v>-0.59146295880989763</v>
      </c>
      <c r="G285" s="120">
        <v>19705</v>
      </c>
      <c r="H285" s="121">
        <f t="shared" si="23"/>
        <v>2.6056724611161939</v>
      </c>
      <c r="I285" s="120">
        <v>25667</v>
      </c>
      <c r="J285" s="121">
        <f t="shared" si="23"/>
        <v>0.30256280131946212</v>
      </c>
      <c r="K285" s="120">
        <v>23273</v>
      </c>
      <c r="L285" s="121">
        <f t="shared" si="23"/>
        <v>-9.3271515954338247E-2</v>
      </c>
      <c r="M285" s="120">
        <v>8810</v>
      </c>
      <c r="N285" s="121">
        <v>-0.24071360854951307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BD3A-3A63-4C6A-AC1E-44D369E9FB9F}">
  <sheetPr>
    <tabColor theme="7" tint="0.79998168889431442"/>
  </sheetPr>
  <dimension ref="A4:R23"/>
  <sheetViews>
    <sheetView showGridLines="0" zoomScaleNormal="100" workbookViewId="0">
      <selection activeCell="J29" sqref="J29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1" t="s">
        <v>234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124519</v>
      </c>
      <c r="D9" s="117">
        <v>131427</v>
      </c>
      <c r="E9" s="118">
        <f t="shared" ref="E9:E21" si="0">D9/C9-1</f>
        <v>5.5477477332776415E-2</v>
      </c>
      <c r="F9" s="117">
        <v>138100</v>
      </c>
      <c r="G9" s="118">
        <f>F9/D9-1</f>
        <v>5.0773433160613779E-2</v>
      </c>
      <c r="H9" s="117">
        <v>15182</v>
      </c>
      <c r="I9" s="118">
        <f>IFERROR(H9/F9-1,"-")</f>
        <v>-0.89006517016654596</v>
      </c>
      <c r="J9" s="117">
        <v>99949</v>
      </c>
      <c r="K9" s="118">
        <f>IFERROR(J9/H9-1,"-")</f>
        <v>5.5833882228955343</v>
      </c>
      <c r="L9" s="117">
        <v>139602</v>
      </c>
      <c r="M9" s="118">
        <f t="shared" ref="M9:M21" si="1">IFERROR(L9/J9-1,"-")</f>
        <v>0.39673233349007986</v>
      </c>
      <c r="N9" s="117">
        <v>150925</v>
      </c>
      <c r="O9" s="118">
        <f>IFERROR(N9/L9-1,"-")</f>
        <v>8.1109153163994696E-2</v>
      </c>
      <c r="P9" s="117">
        <v>146051</v>
      </c>
      <c r="Q9" s="118">
        <f t="shared" ref="Q9:Q20" si="2">IFERROR(P9/N9-1,"-")</f>
        <v>-3.2294185853900981E-2</v>
      </c>
    </row>
    <row r="10" spans="1:18" x14ac:dyDescent="0.25">
      <c r="A10" s="1" t="s">
        <v>72</v>
      </c>
      <c r="B10" s="116" t="s">
        <v>73</v>
      </c>
      <c r="C10" s="117">
        <v>128316</v>
      </c>
      <c r="D10" s="117">
        <v>129821</v>
      </c>
      <c r="E10" s="118">
        <f t="shared" si="0"/>
        <v>1.1728856884566152E-2</v>
      </c>
      <c r="F10" s="117">
        <v>148350</v>
      </c>
      <c r="G10" s="118">
        <f t="shared" ref="G10:G20" si="3">F10/D10-1</f>
        <v>0.14272729373521997</v>
      </c>
      <c r="H10" s="117">
        <v>19347</v>
      </c>
      <c r="I10" s="118">
        <f t="shared" ref="I10:I21" si="4">IFERROR(H10/F10-1,"-")</f>
        <v>-0.86958543983822045</v>
      </c>
      <c r="J10" s="117">
        <v>130897</v>
      </c>
      <c r="K10" s="118">
        <f t="shared" ref="K10:K21" si="5">IFERROR(J10/H10-1,"-")</f>
        <v>5.7657517961441052</v>
      </c>
      <c r="L10" s="117">
        <v>147030</v>
      </c>
      <c r="M10" s="118">
        <f t="shared" si="1"/>
        <v>0.12324957791240432</v>
      </c>
      <c r="N10" s="117">
        <v>154587</v>
      </c>
      <c r="O10" s="118">
        <f t="shared" ref="O10:O21" si="6">IFERROR(N10/L10-1,"-")</f>
        <v>5.1397673944093114E-2</v>
      </c>
      <c r="P10" s="117">
        <v>147890</v>
      </c>
      <c r="Q10" s="118">
        <f t="shared" si="2"/>
        <v>-4.3321883470149536E-2</v>
      </c>
    </row>
    <row r="11" spans="1:18" x14ac:dyDescent="0.25">
      <c r="A11" s="1" t="s">
        <v>74</v>
      </c>
      <c r="B11" s="116" t="s">
        <v>75</v>
      </c>
      <c r="C11" s="117">
        <v>151090</v>
      </c>
      <c r="D11" s="117">
        <v>155039</v>
      </c>
      <c r="E11" s="118">
        <f t="shared" si="0"/>
        <v>2.6136739691574595E-2</v>
      </c>
      <c r="F11" s="117">
        <v>57720</v>
      </c>
      <c r="G11" s="118">
        <f t="shared" si="3"/>
        <v>-0.62770657705480559</v>
      </c>
      <c r="H11" s="117">
        <v>24976</v>
      </c>
      <c r="I11" s="118">
        <f t="shared" si="4"/>
        <v>-0.5672903672903673</v>
      </c>
      <c r="J11" s="117">
        <v>140303</v>
      </c>
      <c r="K11" s="118">
        <f t="shared" si="5"/>
        <v>4.6175128122998075</v>
      </c>
      <c r="L11" s="117">
        <v>154113</v>
      </c>
      <c r="M11" s="118">
        <f t="shared" si="1"/>
        <v>9.8429826874692594E-2</v>
      </c>
      <c r="N11" s="117">
        <v>175927</v>
      </c>
      <c r="O11" s="118">
        <f t="shared" si="6"/>
        <v>0.14154548934872468</v>
      </c>
      <c r="P11" s="117">
        <v>158958</v>
      </c>
      <c r="Q11" s="118">
        <f t="shared" si="2"/>
        <v>-9.6454779539240754E-2</v>
      </c>
    </row>
    <row r="12" spans="1:18" x14ac:dyDescent="0.25">
      <c r="A12" s="1" t="s">
        <v>76</v>
      </c>
      <c r="B12" s="116" t="s">
        <v>77</v>
      </c>
      <c r="C12" s="117">
        <v>140771</v>
      </c>
      <c r="D12" s="117">
        <v>154790</v>
      </c>
      <c r="E12" s="118">
        <f t="shared" si="0"/>
        <v>9.9587272946842775E-2</v>
      </c>
      <c r="F12" s="117">
        <v>0</v>
      </c>
      <c r="G12" s="118">
        <f t="shared" si="3"/>
        <v>-1</v>
      </c>
      <c r="H12" s="117">
        <v>32795</v>
      </c>
      <c r="I12" s="118" t="str">
        <f t="shared" si="4"/>
        <v>-</v>
      </c>
      <c r="J12" s="117">
        <v>166226</v>
      </c>
      <c r="K12" s="118">
        <f t="shared" si="5"/>
        <v>4.0686385119682882</v>
      </c>
      <c r="L12" s="117">
        <v>167625</v>
      </c>
      <c r="M12" s="118">
        <f t="shared" si="1"/>
        <v>8.4162525717998982E-3</v>
      </c>
      <c r="N12" s="117">
        <v>158852</v>
      </c>
      <c r="O12" s="118">
        <f t="shared" si="6"/>
        <v>-5.2337061894108916E-2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130764</v>
      </c>
      <c r="D13" s="117">
        <v>147295</v>
      </c>
      <c r="E13" s="118">
        <f t="shared" si="0"/>
        <v>0.12641858615521095</v>
      </c>
      <c r="F13" s="117">
        <v>0</v>
      </c>
      <c r="G13" s="118">
        <f t="shared" si="3"/>
        <v>-1</v>
      </c>
      <c r="H13" s="117">
        <v>42014</v>
      </c>
      <c r="I13" s="118" t="str">
        <f t="shared" si="4"/>
        <v>-</v>
      </c>
      <c r="J13" s="117">
        <v>145846</v>
      </c>
      <c r="K13" s="118">
        <f t="shared" si="5"/>
        <v>2.4713666872947111</v>
      </c>
      <c r="L13" s="117">
        <v>150325</v>
      </c>
      <c r="M13" s="118">
        <f t="shared" si="1"/>
        <v>3.0710475432990991E-2</v>
      </c>
      <c r="N13" s="117">
        <v>161561</v>
      </c>
      <c r="O13" s="118">
        <f t="shared" si="6"/>
        <v>7.4744719773823354E-2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144000</v>
      </c>
      <c r="D14" s="117">
        <v>151143</v>
      </c>
      <c r="E14" s="118">
        <f t="shared" si="0"/>
        <v>4.9604166666666671E-2</v>
      </c>
      <c r="F14" s="117">
        <v>0</v>
      </c>
      <c r="G14" s="118">
        <f t="shared" si="3"/>
        <v>-1</v>
      </c>
      <c r="H14" s="117">
        <v>53539</v>
      </c>
      <c r="I14" s="118" t="str">
        <f t="shared" si="4"/>
        <v>-</v>
      </c>
      <c r="J14" s="117">
        <v>144989</v>
      </c>
      <c r="K14" s="118">
        <f t="shared" si="5"/>
        <v>1.7081006369188816</v>
      </c>
      <c r="L14" s="117">
        <v>157350</v>
      </c>
      <c r="M14" s="118">
        <f t="shared" si="1"/>
        <v>8.5254743463297311E-2</v>
      </c>
      <c r="N14" s="117">
        <v>157065</v>
      </c>
      <c r="O14" s="118">
        <f t="shared" si="6"/>
        <v>-1.8112488083888989E-3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151588</v>
      </c>
      <c r="D15" s="117">
        <v>155735</v>
      </c>
      <c r="E15" s="118">
        <f t="shared" si="0"/>
        <v>2.7357046731931289E-2</v>
      </c>
      <c r="F15" s="117">
        <v>0</v>
      </c>
      <c r="G15" s="118">
        <f t="shared" si="3"/>
        <v>-1</v>
      </c>
      <c r="H15" s="117">
        <v>94144</v>
      </c>
      <c r="I15" s="118" t="str">
        <f t="shared" si="4"/>
        <v>-</v>
      </c>
      <c r="J15" s="117">
        <v>164843</v>
      </c>
      <c r="K15" s="118">
        <f t="shared" si="5"/>
        <v>0.75096660435078189</v>
      </c>
      <c r="L15" s="117">
        <v>163971</v>
      </c>
      <c r="M15" s="118">
        <f t="shared" si="1"/>
        <v>-5.2898818876142562E-3</v>
      </c>
      <c r="N15" s="117">
        <v>166795</v>
      </c>
      <c r="O15" s="118">
        <f t="shared" si="6"/>
        <v>1.7222557647388781E-2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160004</v>
      </c>
      <c r="D16" s="117">
        <v>164814</v>
      </c>
      <c r="E16" s="118">
        <f t="shared" si="0"/>
        <v>3.0061748456288617E-2</v>
      </c>
      <c r="F16" s="117">
        <v>52795</v>
      </c>
      <c r="G16" s="118">
        <f t="shared" si="3"/>
        <v>-0.67966920285898036</v>
      </c>
      <c r="H16" s="117">
        <v>118184</v>
      </c>
      <c r="I16" s="118">
        <f t="shared" si="4"/>
        <v>1.2385453167913627</v>
      </c>
      <c r="J16" s="117">
        <v>164674</v>
      </c>
      <c r="K16" s="118">
        <f t="shared" si="5"/>
        <v>0.39336966086779945</v>
      </c>
      <c r="L16" s="117">
        <v>166974</v>
      </c>
      <c r="M16" s="118">
        <f t="shared" si="1"/>
        <v>1.3966989324362133E-2</v>
      </c>
      <c r="N16" s="117">
        <v>175399</v>
      </c>
      <c r="O16" s="118">
        <f t="shared" si="6"/>
        <v>5.0456957370608624E-2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139210</v>
      </c>
      <c r="D17" s="117">
        <v>136766</v>
      </c>
      <c r="E17" s="118">
        <f t="shared" si="0"/>
        <v>-1.7556210042382059E-2</v>
      </c>
      <c r="F17" s="117">
        <v>37281</v>
      </c>
      <c r="G17" s="118">
        <f t="shared" si="3"/>
        <v>-0.72741032127868044</v>
      </c>
      <c r="H17" s="117">
        <v>105384</v>
      </c>
      <c r="I17" s="118">
        <f t="shared" si="4"/>
        <v>1.8267482095437355</v>
      </c>
      <c r="J17" s="117">
        <v>140395</v>
      </c>
      <c r="K17" s="118">
        <f t="shared" si="5"/>
        <v>0.33222310787216269</v>
      </c>
      <c r="L17" s="117">
        <v>153067</v>
      </c>
      <c r="M17" s="118">
        <f t="shared" si="1"/>
        <v>9.0259624630506741E-2</v>
      </c>
      <c r="N17" s="117">
        <v>148572</v>
      </c>
      <c r="O17" s="118">
        <f t="shared" si="6"/>
        <v>-2.936622524776733E-2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163587</v>
      </c>
      <c r="D18" s="117">
        <v>158662</v>
      </c>
      <c r="E18" s="118">
        <f t="shared" si="0"/>
        <v>-3.0106304290683283E-2</v>
      </c>
      <c r="F18" s="117">
        <v>29818</v>
      </c>
      <c r="G18" s="118">
        <f t="shared" si="3"/>
        <v>-0.81206590109793142</v>
      </c>
      <c r="H18" s="117">
        <v>139108</v>
      </c>
      <c r="I18" s="118">
        <f t="shared" si="4"/>
        <v>3.6652357636327046</v>
      </c>
      <c r="J18" s="117">
        <v>159273</v>
      </c>
      <c r="K18" s="118">
        <f t="shared" si="5"/>
        <v>0.14495931218909042</v>
      </c>
      <c r="L18" s="117">
        <v>172251</v>
      </c>
      <c r="M18" s="118">
        <f t="shared" si="1"/>
        <v>8.1482737187093868E-2</v>
      </c>
      <c r="N18" s="117">
        <v>172855</v>
      </c>
      <c r="O18" s="118">
        <f t="shared" si="6"/>
        <v>3.5065108475422768E-3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136247</v>
      </c>
      <c r="D19" s="117">
        <v>136028</v>
      </c>
      <c r="E19" s="118">
        <f t="shared" si="0"/>
        <v>-1.6073748412809286E-3</v>
      </c>
      <c r="F19" s="117">
        <v>22307</v>
      </c>
      <c r="G19" s="118">
        <f t="shared" si="3"/>
        <v>-0.83601170347281439</v>
      </c>
      <c r="H19" s="117">
        <v>122250</v>
      </c>
      <c r="I19" s="118">
        <f t="shared" si="4"/>
        <v>4.4803424933877256</v>
      </c>
      <c r="J19" s="117">
        <v>145679</v>
      </c>
      <c r="K19" s="118">
        <f t="shared" si="5"/>
        <v>0.19164826175869121</v>
      </c>
      <c r="L19" s="117">
        <v>154254</v>
      </c>
      <c r="M19" s="118">
        <f t="shared" si="1"/>
        <v>5.8862293123923104E-2</v>
      </c>
      <c r="N19" s="117">
        <v>156906</v>
      </c>
      <c r="O19" s="118">
        <f t="shared" si="6"/>
        <v>1.7192422886926684E-2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145039</v>
      </c>
      <c r="D20" s="117">
        <v>141195</v>
      </c>
      <c r="E20" s="118">
        <f t="shared" si="0"/>
        <v>-2.6503216376284944E-2</v>
      </c>
      <c r="F20" s="117">
        <v>27724</v>
      </c>
      <c r="G20" s="118">
        <f t="shared" si="3"/>
        <v>-0.80364743794043703</v>
      </c>
      <c r="H20" s="117">
        <v>114122</v>
      </c>
      <c r="I20" s="118">
        <f t="shared" si="4"/>
        <v>3.1163612754292309</v>
      </c>
      <c r="J20" s="117">
        <v>153975</v>
      </c>
      <c r="K20" s="118">
        <f t="shared" si="5"/>
        <v>0.34921399905364425</v>
      </c>
      <c r="L20" s="117">
        <v>161770</v>
      </c>
      <c r="M20" s="118">
        <f t="shared" si="1"/>
        <v>5.0625101477512535E-2</v>
      </c>
      <c r="N20" s="117">
        <v>159454</v>
      </c>
      <c r="O20" s="118">
        <f t="shared" si="6"/>
        <v>-1.431662236508624E-2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1715135</v>
      </c>
      <c r="D21" s="120">
        <v>1762715</v>
      </c>
      <c r="E21" s="121">
        <f t="shared" si="0"/>
        <v>2.7741256519166146E-2</v>
      </c>
      <c r="F21" s="120">
        <v>550867</v>
      </c>
      <c r="G21" s="121">
        <f>F21/D21-1</f>
        <v>-0.68748946936969391</v>
      </c>
      <c r="H21" s="120">
        <v>881045</v>
      </c>
      <c r="I21" s="121">
        <f t="shared" si="4"/>
        <v>0.5993787974229714</v>
      </c>
      <c r="J21" s="120">
        <v>1757049</v>
      </c>
      <c r="K21" s="121">
        <f t="shared" si="5"/>
        <v>0.99427838532651558</v>
      </c>
      <c r="L21" s="120">
        <v>1888332</v>
      </c>
      <c r="M21" s="121">
        <f t="shared" si="1"/>
        <v>7.4717893467968199E-2</v>
      </c>
      <c r="N21" s="120">
        <v>1938898</v>
      </c>
      <c r="O21" s="121">
        <f t="shared" si="6"/>
        <v>2.677813011694985E-2</v>
      </c>
      <c r="P21" s="120">
        <v>452899</v>
      </c>
      <c r="Q21" s="121">
        <v>-5.9280614989645652E-2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241B3A4-E475-40A0-A68B-967057714220}"/>
</file>

<file path=customXml/itemProps2.xml><?xml version="1.0" encoding="utf-8"?>
<ds:datastoreItem xmlns:ds="http://schemas.openxmlformats.org/officeDocument/2006/customXml" ds:itemID="{6029E46E-0992-4526-8EE2-5AC1EB7E38D9}"/>
</file>

<file path=customXml/itemProps3.xml><?xml version="1.0" encoding="utf-8"?>
<ds:datastoreItem xmlns:ds="http://schemas.openxmlformats.org/officeDocument/2006/customXml" ds:itemID="{D6B6BA0E-3331-4126-9A9A-C75E0E33B0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2025-04-29T08:20:10Z</dcterms:created>
  <dcterms:modified xsi:type="dcterms:W3CDTF">2025-04-29T08:27:58Z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